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LPAW SISTEMA DE PARDAS\"/>
    </mc:Choice>
  </mc:AlternateContent>
  <xr:revisionPtr revIDLastSave="0" documentId="13_ncr:1_{B5F6D6B8-E569-4D72-B560-3301B7F211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AW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N1696" i="1" l="1"/>
  <c r="K1696" i="1"/>
  <c r="L1696" i="1" s="1"/>
  <c r="N2" i="1"/>
  <c r="O2" i="1" s="1"/>
  <c r="P2" i="1" s="1"/>
  <c r="N5" i="1"/>
  <c r="N4" i="1"/>
  <c r="N1650" i="1"/>
  <c r="N1602" i="1"/>
  <c r="N1586" i="1"/>
  <c r="N1554" i="1"/>
  <c r="N1490" i="1"/>
  <c r="N1474" i="1"/>
  <c r="N1458" i="1"/>
  <c r="N1442" i="1"/>
  <c r="N1426" i="1"/>
  <c r="N1410" i="1"/>
  <c r="N1394" i="1"/>
  <c r="N1378" i="1"/>
  <c r="N1362" i="1"/>
  <c r="N1346" i="1"/>
  <c r="N1330" i="1"/>
  <c r="N1314" i="1"/>
  <c r="N1298" i="1"/>
  <c r="N1282" i="1"/>
  <c r="N1682" i="1"/>
  <c r="N1618" i="1"/>
  <c r="N1538" i="1"/>
  <c r="N993" i="1"/>
  <c r="N977" i="1"/>
  <c r="N961" i="1"/>
  <c r="N945" i="1"/>
  <c r="N929" i="1"/>
  <c r="N913" i="1"/>
  <c r="N881" i="1"/>
  <c r="N865" i="1"/>
  <c r="N849" i="1"/>
  <c r="N1570" i="1"/>
  <c r="N1666" i="1"/>
  <c r="N1522" i="1"/>
  <c r="N1634" i="1"/>
  <c r="N1506" i="1"/>
  <c r="N833" i="1"/>
  <c r="N817" i="1"/>
  <c r="N1668" i="1"/>
  <c r="N1652" i="1"/>
  <c r="N869" i="1"/>
  <c r="N853" i="1"/>
  <c r="N837" i="1"/>
  <c r="N821" i="1"/>
  <c r="N805" i="1"/>
  <c r="N789" i="1"/>
  <c r="N773" i="1"/>
  <c r="N757" i="1"/>
  <c r="N741" i="1"/>
  <c r="N725" i="1"/>
  <c r="N709" i="1"/>
  <c r="N693" i="1"/>
  <c r="N677" i="1"/>
  <c r="N661" i="1"/>
  <c r="N645" i="1"/>
  <c r="N629" i="1"/>
  <c r="N613" i="1"/>
  <c r="N597" i="1"/>
  <c r="N581" i="1"/>
  <c r="N565" i="1"/>
  <c r="N549" i="1"/>
  <c r="N533" i="1"/>
  <c r="N517" i="1"/>
  <c r="N501" i="1"/>
  <c r="N485" i="1"/>
  <c r="N469" i="1"/>
  <c r="N453" i="1"/>
  <c r="N437" i="1"/>
  <c r="N421" i="1"/>
  <c r="N405" i="1"/>
  <c r="N389" i="1"/>
  <c r="N373" i="1"/>
  <c r="N357" i="1"/>
  <c r="N341" i="1"/>
  <c r="N325" i="1"/>
  <c r="N309" i="1"/>
  <c r="N293" i="1"/>
  <c r="N277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N37" i="1"/>
  <c r="N21" i="1"/>
  <c r="N1620" i="1"/>
  <c r="N1572" i="1"/>
  <c r="N1540" i="1"/>
  <c r="N1508" i="1"/>
  <c r="N1492" i="1"/>
  <c r="N1460" i="1"/>
  <c r="N1412" i="1"/>
  <c r="N1396" i="1"/>
  <c r="N1380" i="1"/>
  <c r="N1364" i="1"/>
  <c r="N1636" i="1"/>
  <c r="N1604" i="1"/>
  <c r="N1588" i="1"/>
  <c r="N1556" i="1"/>
  <c r="N1524" i="1"/>
  <c r="N1476" i="1"/>
  <c r="N1266" i="1"/>
  <c r="N1250" i="1"/>
  <c r="N1234" i="1"/>
  <c r="N1218" i="1"/>
  <c r="N1202" i="1"/>
  <c r="N1186" i="1"/>
  <c r="N1170" i="1"/>
  <c r="N1154" i="1"/>
  <c r="N1138" i="1"/>
  <c r="N1122" i="1"/>
  <c r="N1106" i="1"/>
  <c r="N1090" i="1"/>
  <c r="N1074" i="1"/>
  <c r="N1058" i="1"/>
  <c r="N1042" i="1"/>
  <c r="N1026" i="1"/>
  <c r="N1010" i="1"/>
  <c r="N994" i="1"/>
  <c r="N978" i="1"/>
  <c r="N962" i="1"/>
  <c r="N946" i="1"/>
  <c r="N930" i="1"/>
  <c r="N914" i="1"/>
  <c r="N898" i="1"/>
  <c r="N882" i="1"/>
  <c r="N801" i="1"/>
  <c r="N785" i="1"/>
  <c r="N753" i="1"/>
  <c r="N737" i="1"/>
  <c r="N721" i="1"/>
  <c r="N705" i="1"/>
  <c r="N689" i="1"/>
  <c r="N673" i="1"/>
  <c r="N657" i="1"/>
  <c r="N625" i="1"/>
  <c r="N609" i="1"/>
  <c r="N593" i="1"/>
  <c r="N577" i="1"/>
  <c r="N561" i="1"/>
  <c r="N545" i="1"/>
  <c r="N529" i="1"/>
  <c r="N497" i="1"/>
  <c r="N481" i="1"/>
  <c r="N465" i="1"/>
  <c r="N449" i="1"/>
  <c r="N433" i="1"/>
  <c r="N417" i="1"/>
  <c r="N401" i="1"/>
  <c r="N369" i="1"/>
  <c r="N353" i="1"/>
  <c r="N337" i="1"/>
  <c r="N321" i="1"/>
  <c r="N305" i="1"/>
  <c r="N289" i="1"/>
  <c r="N273" i="1"/>
  <c r="N241" i="1"/>
  <c r="N225" i="1"/>
  <c r="N209" i="1"/>
  <c r="N193" i="1"/>
  <c r="N177" i="1"/>
  <c r="N161" i="1"/>
  <c r="N145" i="1"/>
  <c r="N113" i="1"/>
  <c r="N97" i="1"/>
  <c r="N81" i="1"/>
  <c r="N65" i="1"/>
  <c r="N49" i="1"/>
  <c r="N33" i="1"/>
  <c r="N17" i="1"/>
  <c r="N896" i="1"/>
  <c r="N880" i="1"/>
  <c r="N864" i="1"/>
  <c r="N848" i="1"/>
  <c r="N832" i="1"/>
  <c r="N816" i="1"/>
  <c r="N800" i="1"/>
  <c r="N784" i="1"/>
  <c r="N768" i="1"/>
  <c r="N752" i="1"/>
  <c r="N736" i="1"/>
  <c r="N720" i="1"/>
  <c r="N704" i="1"/>
  <c r="N688" i="1"/>
  <c r="N672" i="1"/>
  <c r="N656" i="1"/>
  <c r="N640" i="1"/>
  <c r="N624" i="1"/>
  <c r="N608" i="1"/>
  <c r="N592" i="1"/>
  <c r="N576" i="1"/>
  <c r="N560" i="1"/>
  <c r="N544" i="1"/>
  <c r="N528" i="1"/>
  <c r="N512" i="1"/>
  <c r="N496" i="1"/>
  <c r="N480" i="1"/>
  <c r="N464" i="1"/>
  <c r="N448" i="1"/>
  <c r="N432" i="1"/>
  <c r="N416" i="1"/>
  <c r="N400" i="1"/>
  <c r="N384" i="1"/>
  <c r="N368" i="1"/>
  <c r="N352" i="1"/>
  <c r="N336" i="1"/>
  <c r="N320" i="1"/>
  <c r="N304" i="1"/>
  <c r="N288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N32" i="1"/>
  <c r="N16" i="1"/>
  <c r="N1444" i="1"/>
  <c r="N1617" i="1"/>
  <c r="N1441" i="1"/>
  <c r="N1297" i="1"/>
  <c r="N1121" i="1"/>
  <c r="N1664" i="1"/>
  <c r="N1520" i="1"/>
  <c r="N1408" i="1"/>
  <c r="N1264" i="1"/>
  <c r="N1120" i="1"/>
  <c r="N1104" i="1"/>
  <c r="N1056" i="1"/>
  <c r="N1040" i="1"/>
  <c r="N1008" i="1"/>
  <c r="N976" i="1"/>
  <c r="N944" i="1"/>
  <c r="N912" i="1"/>
  <c r="N1633" i="1"/>
  <c r="N1425" i="1"/>
  <c r="N1313" i="1"/>
  <c r="N1137" i="1"/>
  <c r="N1648" i="1"/>
  <c r="N1536" i="1"/>
  <c r="N1392" i="1"/>
  <c r="N1248" i="1"/>
  <c r="N1136" i="1"/>
  <c r="N1088" i="1"/>
  <c r="N1072" i="1"/>
  <c r="N1024" i="1"/>
  <c r="N992" i="1"/>
  <c r="N960" i="1"/>
  <c r="N928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1007" i="1"/>
  <c r="N991" i="1"/>
  <c r="N975" i="1"/>
  <c r="N959" i="1"/>
  <c r="N943" i="1"/>
  <c r="N927" i="1"/>
  <c r="N911" i="1"/>
  <c r="N895" i="1"/>
  <c r="N879" i="1"/>
  <c r="N1521" i="1"/>
  <c r="N1345" i="1"/>
  <c r="N1185" i="1"/>
  <c r="N1041" i="1"/>
  <c r="N1568" i="1"/>
  <c r="N1424" i="1"/>
  <c r="N1296" i="1"/>
  <c r="N1152" i="1"/>
  <c r="N1662" i="1"/>
  <c r="N1646" i="1"/>
  <c r="N1630" i="1"/>
  <c r="N1614" i="1"/>
  <c r="N1598" i="1"/>
  <c r="N1582" i="1"/>
  <c r="N1566" i="1"/>
  <c r="N1550" i="1"/>
  <c r="N1534" i="1"/>
  <c r="N1518" i="1"/>
  <c r="N1502" i="1"/>
  <c r="N1486" i="1"/>
  <c r="N1470" i="1"/>
  <c r="N1454" i="1"/>
  <c r="N1438" i="1"/>
  <c r="N1422" i="1"/>
  <c r="N1406" i="1"/>
  <c r="N1390" i="1"/>
  <c r="N1374" i="1"/>
  <c r="N1358" i="1"/>
  <c r="N1342" i="1"/>
  <c r="N1326" i="1"/>
  <c r="N1310" i="1"/>
  <c r="N1294" i="1"/>
  <c r="N1278" i="1"/>
  <c r="N1262" i="1"/>
  <c r="N1246" i="1"/>
  <c r="N1230" i="1"/>
  <c r="N1214" i="1"/>
  <c r="N1198" i="1"/>
  <c r="N1182" i="1"/>
  <c r="N1166" i="1"/>
  <c r="N1150" i="1"/>
  <c r="N1134" i="1"/>
  <c r="N1118" i="1"/>
  <c r="N1102" i="1"/>
  <c r="N1086" i="1"/>
  <c r="N1070" i="1"/>
  <c r="N1054" i="1"/>
  <c r="N1038" i="1"/>
  <c r="N1022" i="1"/>
  <c r="N1006" i="1"/>
  <c r="N990" i="1"/>
  <c r="N974" i="1"/>
  <c r="N958" i="1"/>
  <c r="N942" i="1"/>
  <c r="N926" i="1"/>
  <c r="N910" i="1"/>
  <c r="N894" i="1"/>
  <c r="N878" i="1"/>
  <c r="N1552" i="1"/>
  <c r="N1344" i="1"/>
  <c r="N1549" i="1"/>
  <c r="N1533" i="1"/>
  <c r="N1517" i="1"/>
  <c r="N1501" i="1"/>
  <c r="N1485" i="1"/>
  <c r="N1469" i="1"/>
  <c r="N1453" i="1"/>
  <c r="N1437" i="1"/>
  <c r="N1421" i="1"/>
  <c r="N1405" i="1"/>
  <c r="N1389" i="1"/>
  <c r="N1373" i="1"/>
  <c r="N1357" i="1"/>
  <c r="N1341" i="1"/>
  <c r="N1325" i="1"/>
  <c r="N1309" i="1"/>
  <c r="N1293" i="1"/>
  <c r="N1277" i="1"/>
  <c r="N1261" i="1"/>
  <c r="N1245" i="1"/>
  <c r="N1229" i="1"/>
  <c r="N1213" i="1"/>
  <c r="N1197" i="1"/>
  <c r="N1181" i="1"/>
  <c r="N1165" i="1"/>
  <c r="N1149" i="1"/>
  <c r="N1133" i="1"/>
  <c r="N1117" i="1"/>
  <c r="N1101" i="1"/>
  <c r="N1085" i="1"/>
  <c r="N1069" i="1"/>
  <c r="N1053" i="1"/>
  <c r="N1037" i="1"/>
  <c r="N1021" i="1"/>
  <c r="N1005" i="1"/>
  <c r="N989" i="1"/>
  <c r="N973" i="1"/>
  <c r="N957" i="1"/>
  <c r="N941" i="1"/>
  <c r="N925" i="1"/>
  <c r="N909" i="1"/>
  <c r="N893" i="1"/>
  <c r="N877" i="1"/>
  <c r="N861" i="1"/>
  <c r="N845" i="1"/>
  <c r="N829" i="1"/>
  <c r="N813" i="1"/>
  <c r="N797" i="1"/>
  <c r="N781" i="1"/>
  <c r="N765" i="1"/>
  <c r="N1553" i="1"/>
  <c r="N1377" i="1"/>
  <c r="N1217" i="1"/>
  <c r="N1073" i="1"/>
  <c r="N1616" i="1"/>
  <c r="N1488" i="1"/>
  <c r="N1360" i="1"/>
  <c r="N1216" i="1"/>
  <c r="N1678" i="1"/>
  <c r="N1629" i="1"/>
  <c r="N1676" i="1"/>
  <c r="N1660" i="1"/>
  <c r="N1644" i="1"/>
  <c r="N1628" i="1"/>
  <c r="N1612" i="1"/>
  <c r="N1596" i="1"/>
  <c r="N1580" i="1"/>
  <c r="N1564" i="1"/>
  <c r="N1548" i="1"/>
  <c r="N1532" i="1"/>
  <c r="N1516" i="1"/>
  <c r="N1500" i="1"/>
  <c r="N1484" i="1"/>
  <c r="N1468" i="1"/>
  <c r="N1452" i="1"/>
  <c r="N1436" i="1"/>
  <c r="N1420" i="1"/>
  <c r="N1404" i="1"/>
  <c r="N1388" i="1"/>
  <c r="N1372" i="1"/>
  <c r="N1356" i="1"/>
  <c r="N1340" i="1"/>
  <c r="N1324" i="1"/>
  <c r="N1308" i="1"/>
  <c r="N1292" i="1"/>
  <c r="N1276" i="1"/>
  <c r="N1260" i="1"/>
  <c r="N1244" i="1"/>
  <c r="N1228" i="1"/>
  <c r="N1212" i="1"/>
  <c r="N1196" i="1"/>
  <c r="N1180" i="1"/>
  <c r="N1164" i="1"/>
  <c r="N1148" i="1"/>
  <c r="N1132" i="1"/>
  <c r="N1116" i="1"/>
  <c r="N1100" i="1"/>
  <c r="N1084" i="1"/>
  <c r="N1068" i="1"/>
  <c r="N1052" i="1"/>
  <c r="N1036" i="1"/>
  <c r="N1020" i="1"/>
  <c r="N1004" i="1"/>
  <c r="N988" i="1"/>
  <c r="N972" i="1"/>
  <c r="N956" i="1"/>
  <c r="N940" i="1"/>
  <c r="N924" i="1"/>
  <c r="N908" i="1"/>
  <c r="N892" i="1"/>
  <c r="N876" i="1"/>
  <c r="N860" i="1"/>
  <c r="N844" i="1"/>
  <c r="N828" i="1"/>
  <c r="N812" i="1"/>
  <c r="N796" i="1"/>
  <c r="N780" i="1"/>
  <c r="N764" i="1"/>
  <c r="N748" i="1"/>
  <c r="N1281" i="1"/>
  <c r="N1585" i="1"/>
  <c r="N1393" i="1"/>
  <c r="N1233" i="1"/>
  <c r="N1232" i="1"/>
  <c r="N1597" i="1"/>
  <c r="N1675" i="1"/>
  <c r="N1611" i="1"/>
  <c r="N1531" i="1"/>
  <c r="N1515" i="1"/>
  <c r="N1499" i="1"/>
  <c r="N1483" i="1"/>
  <c r="N1467" i="1"/>
  <c r="N1451" i="1"/>
  <c r="N1435" i="1"/>
  <c r="N1419" i="1"/>
  <c r="N1403" i="1"/>
  <c r="N1387" i="1"/>
  <c r="N1371" i="1"/>
  <c r="N1355" i="1"/>
  <c r="N1339" i="1"/>
  <c r="N1323" i="1"/>
  <c r="N1307" i="1"/>
  <c r="N1291" i="1"/>
  <c r="N1275" i="1"/>
  <c r="N1259" i="1"/>
  <c r="N1243" i="1"/>
  <c r="N1227" i="1"/>
  <c r="N1211" i="1"/>
  <c r="N1195" i="1"/>
  <c r="N1179" i="1"/>
  <c r="N1163" i="1"/>
  <c r="N1147" i="1"/>
  <c r="N1131" i="1"/>
  <c r="N1115" i="1"/>
  <c r="N1099" i="1"/>
  <c r="N1083" i="1"/>
  <c r="N1067" i="1"/>
  <c r="N1051" i="1"/>
  <c r="N1035" i="1"/>
  <c r="N1019" i="1"/>
  <c r="N1003" i="1"/>
  <c r="N987" i="1"/>
  <c r="N971" i="1"/>
  <c r="N955" i="1"/>
  <c r="N939" i="1"/>
  <c r="N923" i="1"/>
  <c r="N907" i="1"/>
  <c r="N891" i="1"/>
  <c r="N875" i="1"/>
  <c r="N859" i="1"/>
  <c r="N843" i="1"/>
  <c r="N827" i="1"/>
  <c r="N811" i="1"/>
  <c r="N795" i="1"/>
  <c r="N779" i="1"/>
  <c r="N763" i="1"/>
  <c r="N1153" i="1"/>
  <c r="N1601" i="1"/>
  <c r="N1409" i="1"/>
  <c r="N1249" i="1"/>
  <c r="N1089" i="1"/>
  <c r="N1428" i="1"/>
  <c r="N1584" i="1"/>
  <c r="N1440" i="1"/>
  <c r="N1280" i="1"/>
  <c r="N1694" i="1"/>
  <c r="N1645" i="1"/>
  <c r="N1692" i="1"/>
  <c r="N1627" i="1"/>
  <c r="N1547" i="1"/>
  <c r="N1674" i="1"/>
  <c r="N1658" i="1"/>
  <c r="N1642" i="1"/>
  <c r="N1626" i="1"/>
  <c r="N1610" i="1"/>
  <c r="N1594" i="1"/>
  <c r="N1578" i="1"/>
  <c r="N1562" i="1"/>
  <c r="N1546" i="1"/>
  <c r="N1530" i="1"/>
  <c r="N1514" i="1"/>
  <c r="N1498" i="1"/>
  <c r="N1482" i="1"/>
  <c r="N1466" i="1"/>
  <c r="N1450" i="1"/>
  <c r="N1434" i="1"/>
  <c r="N1418" i="1"/>
  <c r="N1402" i="1"/>
  <c r="N1386" i="1"/>
  <c r="N1370" i="1"/>
  <c r="N1354" i="1"/>
  <c r="N1338" i="1"/>
  <c r="N1322" i="1"/>
  <c r="N1306" i="1"/>
  <c r="N1290" i="1"/>
  <c r="N1274" i="1"/>
  <c r="N1258" i="1"/>
  <c r="N1242" i="1"/>
  <c r="N1226" i="1"/>
  <c r="N1210" i="1"/>
  <c r="N1194" i="1"/>
  <c r="N1178" i="1"/>
  <c r="N1162" i="1"/>
  <c r="N1146" i="1"/>
  <c r="N1130" i="1"/>
  <c r="N1114" i="1"/>
  <c r="N1098" i="1"/>
  <c r="N1082" i="1"/>
  <c r="N1066" i="1"/>
  <c r="N1050" i="1"/>
  <c r="N1034" i="1"/>
  <c r="N1018" i="1"/>
  <c r="N1002" i="1"/>
  <c r="N986" i="1"/>
  <c r="N970" i="1"/>
  <c r="N954" i="1"/>
  <c r="N938" i="1"/>
  <c r="N922" i="1"/>
  <c r="N906" i="1"/>
  <c r="N890" i="1"/>
  <c r="N874" i="1"/>
  <c r="N858" i="1"/>
  <c r="N842" i="1"/>
  <c r="N826" i="1"/>
  <c r="N810" i="1"/>
  <c r="N794" i="1"/>
  <c r="N1025" i="1"/>
  <c r="N1665" i="1"/>
  <c r="N1457" i="1"/>
  <c r="N1329" i="1"/>
  <c r="N1169" i="1"/>
  <c r="N1009" i="1"/>
  <c r="N1684" i="1"/>
  <c r="N1600" i="1"/>
  <c r="N1456" i="1"/>
  <c r="N1312" i="1"/>
  <c r="N1168" i="1"/>
  <c r="N1677" i="1"/>
  <c r="N1613" i="1"/>
  <c r="N1691" i="1"/>
  <c r="N1595" i="1"/>
  <c r="N1690" i="1"/>
  <c r="N1625" i="1"/>
  <c r="N1577" i="1"/>
  <c r="N1561" i="1"/>
  <c r="N1545" i="1"/>
  <c r="N1529" i="1"/>
  <c r="N1513" i="1"/>
  <c r="N1497" i="1"/>
  <c r="N1481" i="1"/>
  <c r="N1465" i="1"/>
  <c r="N1449" i="1"/>
  <c r="N1433" i="1"/>
  <c r="N1417" i="1"/>
  <c r="N1401" i="1"/>
  <c r="N1385" i="1"/>
  <c r="N1369" i="1"/>
  <c r="N1353" i="1"/>
  <c r="N1337" i="1"/>
  <c r="N1321" i="1"/>
  <c r="N1305" i="1"/>
  <c r="N1289" i="1"/>
  <c r="N1273" i="1"/>
  <c r="N1257" i="1"/>
  <c r="N1241" i="1"/>
  <c r="N1225" i="1"/>
  <c r="N1209" i="1"/>
  <c r="N1193" i="1"/>
  <c r="N1177" i="1"/>
  <c r="N1161" i="1"/>
  <c r="N1145" i="1"/>
  <c r="N1129" i="1"/>
  <c r="N1113" i="1"/>
  <c r="N1097" i="1"/>
  <c r="N1081" i="1"/>
  <c r="N1065" i="1"/>
  <c r="N1049" i="1"/>
  <c r="N1033" i="1"/>
  <c r="N1017" i="1"/>
  <c r="N1001" i="1"/>
  <c r="N985" i="1"/>
  <c r="N969" i="1"/>
  <c r="N953" i="1"/>
  <c r="N937" i="1"/>
  <c r="N921" i="1"/>
  <c r="N905" i="1"/>
  <c r="N897" i="1"/>
  <c r="N1473" i="1"/>
  <c r="N1265" i="1"/>
  <c r="N1105" i="1"/>
  <c r="N1680" i="1"/>
  <c r="N1504" i="1"/>
  <c r="N1376" i="1"/>
  <c r="N1200" i="1"/>
  <c r="N1693" i="1"/>
  <c r="N1581" i="1"/>
  <c r="N1659" i="1"/>
  <c r="N1579" i="1"/>
  <c r="N1673" i="1"/>
  <c r="N1641" i="1"/>
  <c r="N1593" i="1"/>
  <c r="N1672" i="1"/>
  <c r="N1640" i="1"/>
  <c r="N1608" i="1"/>
  <c r="N1592" i="1"/>
  <c r="N1576" i="1"/>
  <c r="N1560" i="1"/>
  <c r="N1544" i="1"/>
  <c r="N1528" i="1"/>
  <c r="N1512" i="1"/>
  <c r="N1496" i="1"/>
  <c r="N1480" i="1"/>
  <c r="N1464" i="1"/>
  <c r="N1448" i="1"/>
  <c r="N1432" i="1"/>
  <c r="N1416" i="1"/>
  <c r="N1400" i="1"/>
  <c r="N1384" i="1"/>
  <c r="N1368" i="1"/>
  <c r="N1352" i="1"/>
  <c r="N1336" i="1"/>
  <c r="N1320" i="1"/>
  <c r="N1304" i="1"/>
  <c r="N1288" i="1"/>
  <c r="N1272" i="1"/>
  <c r="N1256" i="1"/>
  <c r="N1240" i="1"/>
  <c r="N1224" i="1"/>
  <c r="N1208" i="1"/>
  <c r="N1192" i="1"/>
  <c r="N1176" i="1"/>
  <c r="N1160" i="1"/>
  <c r="N1144" i="1"/>
  <c r="N1128" i="1"/>
  <c r="N1112" i="1"/>
  <c r="N1096" i="1"/>
  <c r="N1080" i="1"/>
  <c r="N1064" i="1"/>
  <c r="N1048" i="1"/>
  <c r="N1032" i="1"/>
  <c r="N1016" i="1"/>
  <c r="N1000" i="1"/>
  <c r="N984" i="1"/>
  <c r="N968" i="1"/>
  <c r="N952" i="1"/>
  <c r="N936" i="1"/>
  <c r="N920" i="1"/>
  <c r="N904" i="1"/>
  <c r="N888" i="1"/>
  <c r="N769" i="1"/>
  <c r="N1537" i="1"/>
  <c r="N1361" i="1"/>
  <c r="N1201" i="1"/>
  <c r="N1057" i="1"/>
  <c r="N1632" i="1"/>
  <c r="N1472" i="1"/>
  <c r="N1328" i="1"/>
  <c r="N1184" i="1"/>
  <c r="N1661" i="1"/>
  <c r="N1565" i="1"/>
  <c r="N1643" i="1"/>
  <c r="N1563" i="1"/>
  <c r="N1689" i="1"/>
  <c r="N1657" i="1"/>
  <c r="N1609" i="1"/>
  <c r="N1688" i="1"/>
  <c r="N1656" i="1"/>
  <c r="N1624" i="1"/>
  <c r="N1687" i="1"/>
  <c r="N1671" i="1"/>
  <c r="N1655" i="1"/>
  <c r="N1639" i="1"/>
  <c r="N1623" i="1"/>
  <c r="N1607" i="1"/>
  <c r="N1591" i="1"/>
  <c r="N1575" i="1"/>
  <c r="N1559" i="1"/>
  <c r="N1543" i="1"/>
  <c r="N1527" i="1"/>
  <c r="N1511" i="1"/>
  <c r="N1495" i="1"/>
  <c r="N1479" i="1"/>
  <c r="N1463" i="1"/>
  <c r="N1447" i="1"/>
  <c r="N1431" i="1"/>
  <c r="N1415" i="1"/>
  <c r="N1399" i="1"/>
  <c r="N1383" i="1"/>
  <c r="N1367" i="1"/>
  <c r="N1351" i="1"/>
  <c r="N1335" i="1"/>
  <c r="N1319" i="1"/>
  <c r="N1303" i="1"/>
  <c r="N1287" i="1"/>
  <c r="N1271" i="1"/>
  <c r="N1255" i="1"/>
  <c r="N1239" i="1"/>
  <c r="N1223" i="1"/>
  <c r="N1207" i="1"/>
  <c r="N1191" i="1"/>
  <c r="N1175" i="1"/>
  <c r="N1159" i="1"/>
  <c r="N1143" i="1"/>
  <c r="N1127" i="1"/>
  <c r="N1111" i="1"/>
  <c r="N1095" i="1"/>
  <c r="N1079" i="1"/>
  <c r="N1063" i="1"/>
  <c r="N1047" i="1"/>
  <c r="N1031" i="1"/>
  <c r="N1015" i="1"/>
  <c r="N999" i="1"/>
  <c r="N983" i="1"/>
  <c r="N967" i="1"/>
  <c r="N951" i="1"/>
  <c r="N935" i="1"/>
  <c r="N919" i="1"/>
  <c r="N903" i="1"/>
  <c r="N887" i="1"/>
  <c r="N641" i="1"/>
  <c r="N1681" i="1"/>
  <c r="N1489" i="1"/>
  <c r="N1654" i="1"/>
  <c r="N1590" i="1"/>
  <c r="N1558" i="1"/>
  <c r="N1542" i="1"/>
  <c r="N1526" i="1"/>
  <c r="N1510" i="1"/>
  <c r="N1494" i="1"/>
  <c r="N1478" i="1"/>
  <c r="N1462" i="1"/>
  <c r="N1446" i="1"/>
  <c r="N1430" i="1"/>
  <c r="N1414" i="1"/>
  <c r="N1398" i="1"/>
  <c r="N1382" i="1"/>
  <c r="N1366" i="1"/>
  <c r="N1350" i="1"/>
  <c r="N1334" i="1"/>
  <c r="N1318" i="1"/>
  <c r="N1302" i="1"/>
  <c r="N1286" i="1"/>
  <c r="N1270" i="1"/>
  <c r="N1254" i="1"/>
  <c r="N1238" i="1"/>
  <c r="N1222" i="1"/>
  <c r="N1206" i="1"/>
  <c r="N1190" i="1"/>
  <c r="N1174" i="1"/>
  <c r="N1158" i="1"/>
  <c r="N1142" i="1"/>
  <c r="N1126" i="1"/>
  <c r="N1110" i="1"/>
  <c r="N1094" i="1"/>
  <c r="N1078" i="1"/>
  <c r="N1062" i="1"/>
  <c r="N1046" i="1"/>
  <c r="N1030" i="1"/>
  <c r="N1014" i="1"/>
  <c r="N998" i="1"/>
  <c r="N982" i="1"/>
  <c r="N966" i="1"/>
  <c r="N950" i="1"/>
  <c r="N934" i="1"/>
  <c r="N918" i="1"/>
  <c r="N902" i="1"/>
  <c r="N886" i="1"/>
  <c r="N870" i="1"/>
  <c r="N854" i="1"/>
  <c r="N838" i="1"/>
  <c r="N822" i="1"/>
  <c r="N806" i="1"/>
  <c r="N790" i="1"/>
  <c r="N774" i="1"/>
  <c r="N758" i="1"/>
  <c r="N742" i="1"/>
  <c r="N726" i="1"/>
  <c r="N710" i="1"/>
  <c r="N694" i="1"/>
  <c r="N678" i="1"/>
  <c r="N662" i="1"/>
  <c r="N646" i="1"/>
  <c r="N630" i="1"/>
  <c r="N614" i="1"/>
  <c r="N513" i="1"/>
  <c r="N1505" i="1"/>
  <c r="N1606" i="1"/>
  <c r="N1653" i="1"/>
  <c r="N1621" i="1"/>
  <c r="N1589" i="1"/>
  <c r="N1557" i="1"/>
  <c r="N1525" i="1"/>
  <c r="N1493" i="1"/>
  <c r="N1461" i="1"/>
  <c r="N1429" i="1"/>
  <c r="N1397" i="1"/>
  <c r="N1365" i="1"/>
  <c r="N1333" i="1"/>
  <c r="N1301" i="1"/>
  <c r="N1269" i="1"/>
  <c r="N1237" i="1"/>
  <c r="N1205" i="1"/>
  <c r="N1157" i="1"/>
  <c r="N1125" i="1"/>
  <c r="N1093" i="1"/>
  <c r="N1061" i="1"/>
  <c r="N1029" i="1"/>
  <c r="N997" i="1"/>
  <c r="N965" i="1"/>
  <c r="N933" i="1"/>
  <c r="N901" i="1"/>
  <c r="N385" i="1"/>
  <c r="N1649" i="1"/>
  <c r="N1686" i="1"/>
  <c r="N1638" i="1"/>
  <c r="N1574" i="1"/>
  <c r="N1669" i="1"/>
  <c r="N1637" i="1"/>
  <c r="N1605" i="1"/>
  <c r="N1573" i="1"/>
  <c r="N1541" i="1"/>
  <c r="N1509" i="1"/>
  <c r="N1477" i="1"/>
  <c r="N1445" i="1"/>
  <c r="N1413" i="1"/>
  <c r="N1381" i="1"/>
  <c r="N1349" i="1"/>
  <c r="N1317" i="1"/>
  <c r="N1285" i="1"/>
  <c r="N1253" i="1"/>
  <c r="N1221" i="1"/>
  <c r="N1189" i="1"/>
  <c r="N1173" i="1"/>
  <c r="N1141" i="1"/>
  <c r="N1109" i="1"/>
  <c r="N1077" i="1"/>
  <c r="N1045" i="1"/>
  <c r="N1013" i="1"/>
  <c r="N981" i="1"/>
  <c r="N949" i="1"/>
  <c r="N917" i="1"/>
  <c r="N885" i="1"/>
  <c r="N1348" i="1"/>
  <c r="N1332" i="1"/>
  <c r="N1316" i="1"/>
  <c r="N1300" i="1"/>
  <c r="N1284" i="1"/>
  <c r="N1268" i="1"/>
  <c r="N1252" i="1"/>
  <c r="N1236" i="1"/>
  <c r="N1220" i="1"/>
  <c r="N1204" i="1"/>
  <c r="N1188" i="1"/>
  <c r="N1172" i="1"/>
  <c r="N1156" i="1"/>
  <c r="N1140" i="1"/>
  <c r="N1124" i="1"/>
  <c r="N1108" i="1"/>
  <c r="N1092" i="1"/>
  <c r="N1076" i="1"/>
  <c r="N1060" i="1"/>
  <c r="N1044" i="1"/>
  <c r="N1028" i="1"/>
  <c r="N1012" i="1"/>
  <c r="N996" i="1"/>
  <c r="N980" i="1"/>
  <c r="N964" i="1"/>
  <c r="N948" i="1"/>
  <c r="N932" i="1"/>
  <c r="N916" i="1"/>
  <c r="N900" i="1"/>
  <c r="N884" i="1"/>
  <c r="N257" i="1"/>
  <c r="N1569" i="1"/>
  <c r="N1670" i="1"/>
  <c r="N1622" i="1"/>
  <c r="N1685" i="1"/>
  <c r="N1683" i="1"/>
  <c r="N1667" i="1"/>
  <c r="N1651" i="1"/>
  <c r="N1635" i="1"/>
  <c r="N1619" i="1"/>
  <c r="N1603" i="1"/>
  <c r="N1587" i="1"/>
  <c r="N1571" i="1"/>
  <c r="N1555" i="1"/>
  <c r="N1539" i="1"/>
  <c r="N1523" i="1"/>
  <c r="N1507" i="1"/>
  <c r="N1491" i="1"/>
  <c r="N1475" i="1"/>
  <c r="N1459" i="1"/>
  <c r="N1443" i="1"/>
  <c r="N1427" i="1"/>
  <c r="N1411" i="1"/>
  <c r="N1395" i="1"/>
  <c r="N1379" i="1"/>
  <c r="N1363" i="1"/>
  <c r="N1347" i="1"/>
  <c r="N1331" i="1"/>
  <c r="N1315" i="1"/>
  <c r="N1299" i="1"/>
  <c r="N1283" i="1"/>
  <c r="N1267" i="1"/>
  <c r="N1251" i="1"/>
  <c r="N1235" i="1"/>
  <c r="N1219" i="1"/>
  <c r="N1203" i="1"/>
  <c r="N1187" i="1"/>
  <c r="N1171" i="1"/>
  <c r="N1155" i="1"/>
  <c r="N1139" i="1"/>
  <c r="N1123" i="1"/>
  <c r="N1107" i="1"/>
  <c r="N1091" i="1"/>
  <c r="N1075" i="1"/>
  <c r="N1059" i="1"/>
  <c r="N1043" i="1"/>
  <c r="N1027" i="1"/>
  <c r="N1011" i="1"/>
  <c r="N995" i="1"/>
  <c r="N979" i="1"/>
  <c r="N963" i="1"/>
  <c r="N947" i="1"/>
  <c r="N931" i="1"/>
  <c r="N915" i="1"/>
  <c r="N899" i="1"/>
  <c r="N883" i="1"/>
  <c r="N129" i="1"/>
  <c r="N868" i="1"/>
  <c r="N852" i="1"/>
  <c r="N836" i="1"/>
  <c r="N820" i="1"/>
  <c r="N804" i="1"/>
  <c r="N788" i="1"/>
  <c r="N772" i="1"/>
  <c r="N756" i="1"/>
  <c r="N740" i="1"/>
  <c r="N724" i="1"/>
  <c r="N708" i="1"/>
  <c r="N692" i="1"/>
  <c r="N676" i="1"/>
  <c r="N660" i="1"/>
  <c r="N644" i="1"/>
  <c r="N628" i="1"/>
  <c r="N612" i="1"/>
  <c r="N596" i="1"/>
  <c r="N580" i="1"/>
  <c r="N564" i="1"/>
  <c r="N548" i="1"/>
  <c r="N532" i="1"/>
  <c r="N516" i="1"/>
  <c r="N500" i="1"/>
  <c r="N484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867" i="1"/>
  <c r="N851" i="1"/>
  <c r="N835" i="1"/>
  <c r="N819" i="1"/>
  <c r="N803" i="1"/>
  <c r="N787" i="1"/>
  <c r="N771" i="1"/>
  <c r="N755" i="1"/>
  <c r="N739" i="1"/>
  <c r="N723" i="1"/>
  <c r="N707" i="1"/>
  <c r="N691" i="1"/>
  <c r="N675" i="1"/>
  <c r="N659" i="1"/>
  <c r="N643" i="1"/>
  <c r="N627" i="1"/>
  <c r="N611" i="1"/>
  <c r="N595" i="1"/>
  <c r="N579" i="1"/>
  <c r="N563" i="1"/>
  <c r="N547" i="1"/>
  <c r="N531" i="1"/>
  <c r="N515" i="1"/>
  <c r="N499" i="1"/>
  <c r="N483" i="1"/>
  <c r="N467" i="1"/>
  <c r="N451" i="1"/>
  <c r="N435" i="1"/>
  <c r="N419" i="1"/>
  <c r="N403" i="1"/>
  <c r="N387" i="1"/>
  <c r="N371" i="1"/>
  <c r="N355" i="1"/>
  <c r="N339" i="1"/>
  <c r="N323" i="1"/>
  <c r="N307" i="1"/>
  <c r="N291" i="1"/>
  <c r="N275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N67" i="1"/>
  <c r="N51" i="1"/>
  <c r="N35" i="1"/>
  <c r="N19" i="1"/>
  <c r="M3" i="1"/>
  <c r="N3" i="1"/>
  <c r="N866" i="1"/>
  <c r="N850" i="1"/>
  <c r="N834" i="1"/>
  <c r="N818" i="1"/>
  <c r="N802" i="1"/>
  <c r="N786" i="1"/>
  <c r="N770" i="1"/>
  <c r="N754" i="1"/>
  <c r="N738" i="1"/>
  <c r="N722" i="1"/>
  <c r="N706" i="1"/>
  <c r="N690" i="1"/>
  <c r="N674" i="1"/>
  <c r="N658" i="1"/>
  <c r="N642" i="1"/>
  <c r="N626" i="1"/>
  <c r="N610" i="1"/>
  <c r="N594" i="1"/>
  <c r="N578" i="1"/>
  <c r="N562" i="1"/>
  <c r="N546" i="1"/>
  <c r="N530" i="1"/>
  <c r="N514" i="1"/>
  <c r="N498" i="1"/>
  <c r="N482" i="1"/>
  <c r="N466" i="1"/>
  <c r="N450" i="1"/>
  <c r="N434" i="1"/>
  <c r="N418" i="1"/>
  <c r="N402" i="1"/>
  <c r="N386" i="1"/>
  <c r="N370" i="1"/>
  <c r="N354" i="1"/>
  <c r="N338" i="1"/>
  <c r="N322" i="1"/>
  <c r="N306" i="1"/>
  <c r="N290" i="1"/>
  <c r="N274" i="1"/>
  <c r="N258" i="1"/>
  <c r="N242" i="1"/>
  <c r="N226" i="1"/>
  <c r="N210" i="1"/>
  <c r="N194" i="1"/>
  <c r="N178" i="1"/>
  <c r="N162" i="1"/>
  <c r="N146" i="1"/>
  <c r="N130" i="1"/>
  <c r="N114" i="1"/>
  <c r="N98" i="1"/>
  <c r="N82" i="1"/>
  <c r="N66" i="1"/>
  <c r="N50" i="1"/>
  <c r="N34" i="1"/>
  <c r="N18" i="1"/>
  <c r="N863" i="1"/>
  <c r="N847" i="1"/>
  <c r="N831" i="1"/>
  <c r="N815" i="1"/>
  <c r="N799" i="1"/>
  <c r="N783" i="1"/>
  <c r="N767" i="1"/>
  <c r="N751" i="1"/>
  <c r="N735" i="1"/>
  <c r="N719" i="1"/>
  <c r="N703" i="1"/>
  <c r="N687" i="1"/>
  <c r="N671" i="1"/>
  <c r="N655" i="1"/>
  <c r="N639" i="1"/>
  <c r="N623" i="1"/>
  <c r="N607" i="1"/>
  <c r="N591" i="1"/>
  <c r="N575" i="1"/>
  <c r="N559" i="1"/>
  <c r="N543" i="1"/>
  <c r="N527" i="1"/>
  <c r="N511" i="1"/>
  <c r="N495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862" i="1"/>
  <c r="N846" i="1"/>
  <c r="N830" i="1"/>
  <c r="N814" i="1"/>
  <c r="N798" i="1"/>
  <c r="N782" i="1"/>
  <c r="N766" i="1"/>
  <c r="N750" i="1"/>
  <c r="N734" i="1"/>
  <c r="N718" i="1"/>
  <c r="N702" i="1"/>
  <c r="N686" i="1"/>
  <c r="N670" i="1"/>
  <c r="N654" i="1"/>
  <c r="N638" i="1"/>
  <c r="N622" i="1"/>
  <c r="N606" i="1"/>
  <c r="N590" i="1"/>
  <c r="N574" i="1"/>
  <c r="N558" i="1"/>
  <c r="N542" i="1"/>
  <c r="N526" i="1"/>
  <c r="N510" i="1"/>
  <c r="N494" i="1"/>
  <c r="N478" i="1"/>
  <c r="N462" i="1"/>
  <c r="N446" i="1"/>
  <c r="N430" i="1"/>
  <c r="N414" i="1"/>
  <c r="N398" i="1"/>
  <c r="N382" i="1"/>
  <c r="N366" i="1"/>
  <c r="N350" i="1"/>
  <c r="N334" i="1"/>
  <c r="N318" i="1"/>
  <c r="N302" i="1"/>
  <c r="N286" i="1"/>
  <c r="N270" i="1"/>
  <c r="N254" i="1"/>
  <c r="N238" i="1"/>
  <c r="N222" i="1"/>
  <c r="N206" i="1"/>
  <c r="N190" i="1"/>
  <c r="N174" i="1"/>
  <c r="N158" i="1"/>
  <c r="N142" i="1"/>
  <c r="N126" i="1"/>
  <c r="N110" i="1"/>
  <c r="N94" i="1"/>
  <c r="N78" i="1"/>
  <c r="N62" i="1"/>
  <c r="N46" i="1"/>
  <c r="N30" i="1"/>
  <c r="N14" i="1"/>
  <c r="N749" i="1"/>
  <c r="N733" i="1"/>
  <c r="N717" i="1"/>
  <c r="N701" i="1"/>
  <c r="N685" i="1"/>
  <c r="N669" i="1"/>
  <c r="N653" i="1"/>
  <c r="N637" i="1"/>
  <c r="N621" i="1"/>
  <c r="N605" i="1"/>
  <c r="N589" i="1"/>
  <c r="N573" i="1"/>
  <c r="N557" i="1"/>
  <c r="N541" i="1"/>
  <c r="N525" i="1"/>
  <c r="N509" i="1"/>
  <c r="N493" i="1"/>
  <c r="N477" i="1"/>
  <c r="N461" i="1"/>
  <c r="N445" i="1"/>
  <c r="N429" i="1"/>
  <c r="N413" i="1"/>
  <c r="N397" i="1"/>
  <c r="N381" i="1"/>
  <c r="N365" i="1"/>
  <c r="N349" i="1"/>
  <c r="N333" i="1"/>
  <c r="N317" i="1"/>
  <c r="N301" i="1"/>
  <c r="N285" i="1"/>
  <c r="N269" i="1"/>
  <c r="N253" i="1"/>
  <c r="N237" i="1"/>
  <c r="N221" i="1"/>
  <c r="N205" i="1"/>
  <c r="N189" i="1"/>
  <c r="N173" i="1"/>
  <c r="N157" i="1"/>
  <c r="N141" i="1"/>
  <c r="N125" i="1"/>
  <c r="N109" i="1"/>
  <c r="N93" i="1"/>
  <c r="N77" i="1"/>
  <c r="N61" i="1"/>
  <c r="N45" i="1"/>
  <c r="N29" i="1"/>
  <c r="N13" i="1"/>
  <c r="N732" i="1"/>
  <c r="N716" i="1"/>
  <c r="N700" i="1"/>
  <c r="N684" i="1"/>
  <c r="N668" i="1"/>
  <c r="N652" i="1"/>
  <c r="N636" i="1"/>
  <c r="N620" i="1"/>
  <c r="N604" i="1"/>
  <c r="N588" i="1"/>
  <c r="N572" i="1"/>
  <c r="N556" i="1"/>
  <c r="N540" i="1"/>
  <c r="N524" i="1"/>
  <c r="N508" i="1"/>
  <c r="N492" i="1"/>
  <c r="N476" i="1"/>
  <c r="N460" i="1"/>
  <c r="N444" i="1"/>
  <c r="N428" i="1"/>
  <c r="N412" i="1"/>
  <c r="N396" i="1"/>
  <c r="N380" i="1"/>
  <c r="N364" i="1"/>
  <c r="N348" i="1"/>
  <c r="N332" i="1"/>
  <c r="N316" i="1"/>
  <c r="N300" i="1"/>
  <c r="N284" i="1"/>
  <c r="N268" i="1"/>
  <c r="N252" i="1"/>
  <c r="N236" i="1"/>
  <c r="N220" i="1"/>
  <c r="N204" i="1"/>
  <c r="N188" i="1"/>
  <c r="N172" i="1"/>
  <c r="N156" i="1"/>
  <c r="N140" i="1"/>
  <c r="N124" i="1"/>
  <c r="N108" i="1"/>
  <c r="N92" i="1"/>
  <c r="N76" i="1"/>
  <c r="N60" i="1"/>
  <c r="N44" i="1"/>
  <c r="N28" i="1"/>
  <c r="N12" i="1"/>
  <c r="N747" i="1"/>
  <c r="N731" i="1"/>
  <c r="N715" i="1"/>
  <c r="N699" i="1"/>
  <c r="N683" i="1"/>
  <c r="N667" i="1"/>
  <c r="N651" i="1"/>
  <c r="N635" i="1"/>
  <c r="N619" i="1"/>
  <c r="N603" i="1"/>
  <c r="N587" i="1"/>
  <c r="N571" i="1"/>
  <c r="N555" i="1"/>
  <c r="N539" i="1"/>
  <c r="N523" i="1"/>
  <c r="N507" i="1"/>
  <c r="N491" i="1"/>
  <c r="N475" i="1"/>
  <c r="N459" i="1"/>
  <c r="N443" i="1"/>
  <c r="N427" i="1"/>
  <c r="N411" i="1"/>
  <c r="N395" i="1"/>
  <c r="N379" i="1"/>
  <c r="N363" i="1"/>
  <c r="N347" i="1"/>
  <c r="N331" i="1"/>
  <c r="N315" i="1"/>
  <c r="N299" i="1"/>
  <c r="N283" i="1"/>
  <c r="N267" i="1"/>
  <c r="N251" i="1"/>
  <c r="N235" i="1"/>
  <c r="N219" i="1"/>
  <c r="N203" i="1"/>
  <c r="N187" i="1"/>
  <c r="N171" i="1"/>
  <c r="N155" i="1"/>
  <c r="N139" i="1"/>
  <c r="N123" i="1"/>
  <c r="N107" i="1"/>
  <c r="N91" i="1"/>
  <c r="N75" i="1"/>
  <c r="N59" i="1"/>
  <c r="N43" i="1"/>
  <c r="N27" i="1"/>
  <c r="N11" i="1"/>
  <c r="N778" i="1"/>
  <c r="N762" i="1"/>
  <c r="N746" i="1"/>
  <c r="N730" i="1"/>
  <c r="N714" i="1"/>
  <c r="N698" i="1"/>
  <c r="N682" i="1"/>
  <c r="N666" i="1"/>
  <c r="N650" i="1"/>
  <c r="N634" i="1"/>
  <c r="N618" i="1"/>
  <c r="N602" i="1"/>
  <c r="N586" i="1"/>
  <c r="N570" i="1"/>
  <c r="N554" i="1"/>
  <c r="N538" i="1"/>
  <c r="N522" i="1"/>
  <c r="N506" i="1"/>
  <c r="N490" i="1"/>
  <c r="N474" i="1"/>
  <c r="N458" i="1"/>
  <c r="N442" i="1"/>
  <c r="N426" i="1"/>
  <c r="N410" i="1"/>
  <c r="N394" i="1"/>
  <c r="N378" i="1"/>
  <c r="N362" i="1"/>
  <c r="N346" i="1"/>
  <c r="N330" i="1"/>
  <c r="N314" i="1"/>
  <c r="N298" i="1"/>
  <c r="N282" i="1"/>
  <c r="N266" i="1"/>
  <c r="N250" i="1"/>
  <c r="N234" i="1"/>
  <c r="N218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89" i="1"/>
  <c r="N873" i="1"/>
  <c r="N857" i="1"/>
  <c r="N841" i="1"/>
  <c r="N825" i="1"/>
  <c r="N809" i="1"/>
  <c r="N793" i="1"/>
  <c r="N777" i="1"/>
  <c r="N761" i="1"/>
  <c r="N745" i="1"/>
  <c r="N729" i="1"/>
  <c r="N713" i="1"/>
  <c r="N697" i="1"/>
  <c r="N681" i="1"/>
  <c r="N665" i="1"/>
  <c r="N649" i="1"/>
  <c r="N633" i="1"/>
  <c r="N617" i="1"/>
  <c r="N601" i="1"/>
  <c r="N585" i="1"/>
  <c r="N569" i="1"/>
  <c r="N553" i="1"/>
  <c r="N537" i="1"/>
  <c r="N521" i="1"/>
  <c r="N505" i="1"/>
  <c r="N489" i="1"/>
  <c r="N473" i="1"/>
  <c r="N457" i="1"/>
  <c r="N441" i="1"/>
  <c r="N425" i="1"/>
  <c r="N409" i="1"/>
  <c r="N393" i="1"/>
  <c r="N377" i="1"/>
  <c r="N361" i="1"/>
  <c r="N345" i="1"/>
  <c r="N329" i="1"/>
  <c r="N313" i="1"/>
  <c r="N297" i="1"/>
  <c r="N281" i="1"/>
  <c r="N265" i="1"/>
  <c r="N249" i="1"/>
  <c r="N233" i="1"/>
  <c r="N217" i="1"/>
  <c r="N201" i="1"/>
  <c r="N185" i="1"/>
  <c r="N169" i="1"/>
  <c r="N153" i="1"/>
  <c r="N137" i="1"/>
  <c r="N121" i="1"/>
  <c r="N105" i="1"/>
  <c r="N89" i="1"/>
  <c r="N73" i="1"/>
  <c r="N57" i="1"/>
  <c r="N41" i="1"/>
  <c r="N25" i="1"/>
  <c r="N9" i="1"/>
  <c r="N872" i="1"/>
  <c r="N856" i="1"/>
  <c r="N840" i="1"/>
  <c r="N824" i="1"/>
  <c r="N808" i="1"/>
  <c r="N792" i="1"/>
  <c r="N776" i="1"/>
  <c r="N760" i="1"/>
  <c r="N744" i="1"/>
  <c r="N728" i="1"/>
  <c r="N712" i="1"/>
  <c r="N696" i="1"/>
  <c r="N680" i="1"/>
  <c r="N664" i="1"/>
  <c r="N648" i="1"/>
  <c r="N632" i="1"/>
  <c r="N616" i="1"/>
  <c r="N600" i="1"/>
  <c r="N584" i="1"/>
  <c r="N568" i="1"/>
  <c r="N552" i="1"/>
  <c r="N536" i="1"/>
  <c r="N520" i="1"/>
  <c r="N504" i="1"/>
  <c r="N488" i="1"/>
  <c r="N472" i="1"/>
  <c r="N456" i="1"/>
  <c r="N440" i="1"/>
  <c r="N424" i="1"/>
  <c r="N408" i="1"/>
  <c r="N392" i="1"/>
  <c r="N376" i="1"/>
  <c r="N360" i="1"/>
  <c r="N344" i="1"/>
  <c r="N328" i="1"/>
  <c r="N312" i="1"/>
  <c r="N296" i="1"/>
  <c r="N280" i="1"/>
  <c r="N264" i="1"/>
  <c r="N248" i="1"/>
  <c r="N232" i="1"/>
  <c r="N216" i="1"/>
  <c r="N200" i="1"/>
  <c r="N184" i="1"/>
  <c r="N168" i="1"/>
  <c r="N152" i="1"/>
  <c r="N136" i="1"/>
  <c r="N120" i="1"/>
  <c r="N104" i="1"/>
  <c r="N88" i="1"/>
  <c r="N72" i="1"/>
  <c r="N56" i="1"/>
  <c r="N40" i="1"/>
  <c r="N24" i="1"/>
  <c r="N8" i="1"/>
  <c r="N871" i="1"/>
  <c r="N855" i="1"/>
  <c r="N839" i="1"/>
  <c r="N823" i="1"/>
  <c r="N807" i="1"/>
  <c r="N791" i="1"/>
  <c r="N775" i="1"/>
  <c r="N759" i="1"/>
  <c r="N743" i="1"/>
  <c r="N727" i="1"/>
  <c r="N711" i="1"/>
  <c r="N695" i="1"/>
  <c r="N679" i="1"/>
  <c r="N663" i="1"/>
  <c r="N647" i="1"/>
  <c r="N631" i="1"/>
  <c r="N615" i="1"/>
  <c r="N599" i="1"/>
  <c r="N583" i="1"/>
  <c r="N567" i="1"/>
  <c r="N551" i="1"/>
  <c r="N535" i="1"/>
  <c r="N519" i="1"/>
  <c r="N503" i="1"/>
  <c r="N487" i="1"/>
  <c r="N471" i="1"/>
  <c r="N455" i="1"/>
  <c r="N439" i="1"/>
  <c r="N423" i="1"/>
  <c r="N407" i="1"/>
  <c r="N391" i="1"/>
  <c r="N375" i="1"/>
  <c r="N359" i="1"/>
  <c r="N343" i="1"/>
  <c r="N327" i="1"/>
  <c r="N311" i="1"/>
  <c r="N295" i="1"/>
  <c r="N279" i="1"/>
  <c r="N263" i="1"/>
  <c r="N247" i="1"/>
  <c r="N231" i="1"/>
  <c r="N215" i="1"/>
  <c r="N199" i="1"/>
  <c r="N183" i="1"/>
  <c r="N167" i="1"/>
  <c r="N151" i="1"/>
  <c r="N135" i="1"/>
  <c r="N119" i="1"/>
  <c r="N103" i="1"/>
  <c r="N87" i="1"/>
  <c r="N71" i="1"/>
  <c r="N55" i="1"/>
  <c r="N39" i="1"/>
  <c r="N23" i="1"/>
  <c r="N7" i="1"/>
  <c r="N598" i="1"/>
  <c r="N582" i="1"/>
  <c r="N566" i="1"/>
  <c r="N550" i="1"/>
  <c r="N534" i="1"/>
  <c r="N518" i="1"/>
  <c r="N502" i="1"/>
  <c r="N486" i="1"/>
  <c r="N470" i="1"/>
  <c r="N454" i="1"/>
  <c r="N438" i="1"/>
  <c r="N422" i="1"/>
  <c r="N406" i="1"/>
  <c r="N390" i="1"/>
  <c r="N374" i="1"/>
  <c r="N358" i="1"/>
  <c r="N342" i="1"/>
  <c r="N326" i="1"/>
  <c r="N310" i="1"/>
  <c r="N294" i="1"/>
  <c r="N278" i="1"/>
  <c r="N262" i="1"/>
  <c r="N246" i="1"/>
  <c r="N230" i="1"/>
  <c r="N214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K3" i="1"/>
  <c r="L3" i="1" s="1"/>
  <c r="K946" i="1"/>
  <c r="L946" i="1" s="1"/>
  <c r="K942" i="1"/>
  <c r="L942" i="1" s="1"/>
  <c r="K938" i="1"/>
  <c r="L938" i="1" s="1"/>
  <c r="K934" i="1"/>
  <c r="L934" i="1" s="1"/>
  <c r="K930" i="1"/>
  <c r="L930" i="1" s="1"/>
  <c r="K926" i="1"/>
  <c r="L926" i="1" s="1"/>
  <c r="K922" i="1"/>
  <c r="L922" i="1" s="1"/>
  <c r="K918" i="1"/>
  <c r="L918" i="1" s="1"/>
  <c r="K914" i="1"/>
  <c r="L914" i="1" s="1"/>
  <c r="K910" i="1"/>
  <c r="L910" i="1" s="1"/>
  <c r="K906" i="1"/>
  <c r="L906" i="1" s="1"/>
  <c r="K902" i="1"/>
  <c r="L902" i="1" s="1"/>
  <c r="K898" i="1"/>
  <c r="L898" i="1" s="1"/>
  <c r="K894" i="1"/>
  <c r="L894" i="1" s="1"/>
  <c r="K890" i="1"/>
  <c r="L890" i="1" s="1"/>
  <c r="K886" i="1"/>
  <c r="L886" i="1" s="1"/>
  <c r="K882" i="1"/>
  <c r="L882" i="1" s="1"/>
  <c r="K878" i="1"/>
  <c r="L878" i="1" s="1"/>
  <c r="K874" i="1"/>
  <c r="L874" i="1" s="1"/>
  <c r="K870" i="1"/>
  <c r="L870" i="1" s="1"/>
  <c r="K866" i="1"/>
  <c r="L866" i="1" s="1"/>
  <c r="K862" i="1"/>
  <c r="L862" i="1" s="1"/>
  <c r="K858" i="1"/>
  <c r="L858" i="1" s="1"/>
  <c r="K854" i="1"/>
  <c r="L854" i="1" s="1"/>
  <c r="K850" i="1"/>
  <c r="L850" i="1" s="1"/>
  <c r="K846" i="1"/>
  <c r="L846" i="1" s="1"/>
  <c r="K842" i="1"/>
  <c r="L842" i="1" s="1"/>
  <c r="K838" i="1"/>
  <c r="L838" i="1" s="1"/>
  <c r="K834" i="1"/>
  <c r="L834" i="1" s="1"/>
  <c r="K830" i="1"/>
  <c r="L830" i="1" s="1"/>
  <c r="K826" i="1"/>
  <c r="L826" i="1" s="1"/>
  <c r="K822" i="1"/>
  <c r="L822" i="1" s="1"/>
  <c r="K818" i="1"/>
  <c r="L818" i="1" s="1"/>
  <c r="K814" i="1"/>
  <c r="L814" i="1" s="1"/>
  <c r="K810" i="1"/>
  <c r="L810" i="1" s="1"/>
  <c r="K806" i="1"/>
  <c r="L806" i="1" s="1"/>
  <c r="K802" i="1"/>
  <c r="L802" i="1" s="1"/>
  <c r="K798" i="1"/>
  <c r="L798" i="1" s="1"/>
  <c r="K794" i="1"/>
  <c r="L794" i="1" s="1"/>
  <c r="K790" i="1"/>
  <c r="L790" i="1" s="1"/>
  <c r="K786" i="1"/>
  <c r="L786" i="1" s="1"/>
  <c r="K782" i="1"/>
  <c r="L782" i="1" s="1"/>
  <c r="K778" i="1"/>
  <c r="L778" i="1" s="1"/>
  <c r="K774" i="1"/>
  <c r="L774" i="1" s="1"/>
  <c r="K770" i="1"/>
  <c r="L770" i="1" s="1"/>
  <c r="K766" i="1"/>
  <c r="L766" i="1" s="1"/>
  <c r="K762" i="1"/>
  <c r="L762" i="1" s="1"/>
  <c r="K758" i="1"/>
  <c r="L758" i="1" s="1"/>
  <c r="K754" i="1"/>
  <c r="L754" i="1" s="1"/>
  <c r="K750" i="1"/>
  <c r="L750" i="1" s="1"/>
  <c r="K746" i="1"/>
  <c r="L746" i="1" s="1"/>
  <c r="K742" i="1"/>
  <c r="L742" i="1" s="1"/>
  <c r="K738" i="1"/>
  <c r="L738" i="1" s="1"/>
  <c r="K734" i="1"/>
  <c r="L734" i="1" s="1"/>
  <c r="K730" i="1"/>
  <c r="L730" i="1" s="1"/>
  <c r="K726" i="1"/>
  <c r="L726" i="1" s="1"/>
  <c r="K722" i="1"/>
  <c r="L722" i="1" s="1"/>
  <c r="K718" i="1"/>
  <c r="L718" i="1" s="1"/>
  <c r="K714" i="1"/>
  <c r="L714" i="1" s="1"/>
  <c r="K710" i="1"/>
  <c r="L710" i="1" s="1"/>
  <c r="K706" i="1"/>
  <c r="L706" i="1" s="1"/>
  <c r="K702" i="1"/>
  <c r="L702" i="1" s="1"/>
  <c r="K698" i="1"/>
  <c r="L698" i="1" s="1"/>
  <c r="K694" i="1"/>
  <c r="L694" i="1" s="1"/>
  <c r="K690" i="1"/>
  <c r="L690" i="1" s="1"/>
  <c r="K686" i="1"/>
  <c r="L686" i="1" s="1"/>
  <c r="K682" i="1"/>
  <c r="L682" i="1" s="1"/>
  <c r="K678" i="1"/>
  <c r="L678" i="1" s="1"/>
  <c r="K674" i="1"/>
  <c r="L674" i="1" s="1"/>
  <c r="K670" i="1"/>
  <c r="L670" i="1" s="1"/>
  <c r="K666" i="1"/>
  <c r="L666" i="1" s="1"/>
  <c r="K662" i="1"/>
  <c r="L662" i="1" s="1"/>
  <c r="K658" i="1"/>
  <c r="L658" i="1" s="1"/>
  <c r="K654" i="1"/>
  <c r="L654" i="1" s="1"/>
  <c r="K650" i="1"/>
  <c r="L650" i="1" s="1"/>
  <c r="K646" i="1"/>
  <c r="L646" i="1" s="1"/>
  <c r="K642" i="1"/>
  <c r="L642" i="1" s="1"/>
  <c r="K638" i="1"/>
  <c r="L638" i="1" s="1"/>
  <c r="K634" i="1"/>
  <c r="L634" i="1" s="1"/>
  <c r="K630" i="1"/>
  <c r="L630" i="1" s="1"/>
  <c r="K626" i="1"/>
  <c r="L626" i="1" s="1"/>
  <c r="K622" i="1"/>
  <c r="L622" i="1" s="1"/>
  <c r="K618" i="1"/>
  <c r="L618" i="1" s="1"/>
  <c r="K614" i="1"/>
  <c r="L614" i="1" s="1"/>
  <c r="K610" i="1"/>
  <c r="L610" i="1" s="1"/>
  <c r="K606" i="1"/>
  <c r="L606" i="1" s="1"/>
  <c r="K602" i="1"/>
  <c r="L602" i="1" s="1"/>
  <c r="K598" i="1"/>
  <c r="L598" i="1" s="1"/>
  <c r="K594" i="1"/>
  <c r="L594" i="1" s="1"/>
  <c r="K590" i="1"/>
  <c r="L590" i="1" s="1"/>
  <c r="K586" i="1"/>
  <c r="L586" i="1" s="1"/>
  <c r="K582" i="1"/>
  <c r="L582" i="1" s="1"/>
  <c r="K578" i="1"/>
  <c r="L578" i="1" s="1"/>
  <c r="K574" i="1"/>
  <c r="L574" i="1" s="1"/>
  <c r="K570" i="1"/>
  <c r="L570" i="1" s="1"/>
  <c r="K566" i="1"/>
  <c r="L566" i="1" s="1"/>
  <c r="K562" i="1"/>
  <c r="L562" i="1" s="1"/>
  <c r="K558" i="1"/>
  <c r="L558" i="1" s="1"/>
  <c r="K554" i="1"/>
  <c r="L554" i="1" s="1"/>
  <c r="K550" i="1"/>
  <c r="L550" i="1" s="1"/>
  <c r="K546" i="1"/>
  <c r="L546" i="1" s="1"/>
  <c r="K542" i="1"/>
  <c r="L542" i="1" s="1"/>
  <c r="K538" i="1"/>
  <c r="L538" i="1" s="1"/>
  <c r="K534" i="1"/>
  <c r="L534" i="1" s="1"/>
  <c r="K530" i="1"/>
  <c r="L530" i="1" s="1"/>
  <c r="K526" i="1"/>
  <c r="L526" i="1" s="1"/>
  <c r="K522" i="1"/>
  <c r="L522" i="1" s="1"/>
  <c r="K518" i="1"/>
  <c r="L518" i="1" s="1"/>
  <c r="K514" i="1"/>
  <c r="L514" i="1" s="1"/>
  <c r="K510" i="1"/>
  <c r="L510" i="1" s="1"/>
  <c r="K506" i="1"/>
  <c r="L506" i="1" s="1"/>
  <c r="K502" i="1"/>
  <c r="L502" i="1" s="1"/>
  <c r="K498" i="1"/>
  <c r="L498" i="1" s="1"/>
  <c r="K494" i="1"/>
  <c r="L494" i="1" s="1"/>
  <c r="K490" i="1"/>
  <c r="L490" i="1" s="1"/>
  <c r="K486" i="1"/>
  <c r="L486" i="1" s="1"/>
  <c r="K482" i="1"/>
  <c r="L482" i="1" s="1"/>
  <c r="K478" i="1"/>
  <c r="L478" i="1" s="1"/>
  <c r="K474" i="1"/>
  <c r="L474" i="1" s="1"/>
  <c r="K470" i="1"/>
  <c r="L470" i="1" s="1"/>
  <c r="K466" i="1"/>
  <c r="L466" i="1" s="1"/>
  <c r="K462" i="1"/>
  <c r="L462" i="1" s="1"/>
  <c r="K458" i="1"/>
  <c r="L458" i="1" s="1"/>
  <c r="K454" i="1"/>
  <c r="L454" i="1" s="1"/>
  <c r="K450" i="1"/>
  <c r="L450" i="1" s="1"/>
  <c r="K446" i="1"/>
  <c r="L446" i="1" s="1"/>
  <c r="K442" i="1"/>
  <c r="L442" i="1" s="1"/>
  <c r="K438" i="1"/>
  <c r="L438" i="1" s="1"/>
  <c r="K434" i="1"/>
  <c r="L434" i="1" s="1"/>
  <c r="K430" i="1"/>
  <c r="L430" i="1" s="1"/>
  <c r="K426" i="1"/>
  <c r="L426" i="1" s="1"/>
  <c r="K422" i="1"/>
  <c r="L422" i="1" s="1"/>
  <c r="K418" i="1"/>
  <c r="L418" i="1" s="1"/>
  <c r="K414" i="1"/>
  <c r="L414" i="1" s="1"/>
  <c r="K410" i="1"/>
  <c r="L410" i="1" s="1"/>
  <c r="K406" i="1"/>
  <c r="L406" i="1" s="1"/>
  <c r="K402" i="1"/>
  <c r="L402" i="1" s="1"/>
  <c r="K398" i="1"/>
  <c r="L398" i="1" s="1"/>
  <c r="K394" i="1"/>
  <c r="L394" i="1" s="1"/>
  <c r="K390" i="1"/>
  <c r="L390" i="1" s="1"/>
  <c r="K386" i="1"/>
  <c r="L386" i="1" s="1"/>
  <c r="K945" i="1"/>
  <c r="L945" i="1" s="1"/>
  <c r="K941" i="1"/>
  <c r="L941" i="1" s="1"/>
  <c r="K937" i="1"/>
  <c r="L937" i="1" s="1"/>
  <c r="K933" i="1"/>
  <c r="L933" i="1" s="1"/>
  <c r="K929" i="1"/>
  <c r="L929" i="1" s="1"/>
  <c r="K925" i="1"/>
  <c r="L925" i="1" s="1"/>
  <c r="K921" i="1"/>
  <c r="L921" i="1" s="1"/>
  <c r="K917" i="1"/>
  <c r="L917" i="1" s="1"/>
  <c r="K913" i="1"/>
  <c r="L913" i="1" s="1"/>
  <c r="K909" i="1"/>
  <c r="L909" i="1" s="1"/>
  <c r="K905" i="1"/>
  <c r="L905" i="1" s="1"/>
  <c r="K901" i="1"/>
  <c r="L901" i="1" s="1"/>
  <c r="K897" i="1"/>
  <c r="L897" i="1" s="1"/>
  <c r="K893" i="1"/>
  <c r="L893" i="1" s="1"/>
  <c r="K889" i="1"/>
  <c r="L889" i="1" s="1"/>
  <c r="K885" i="1"/>
  <c r="L885" i="1" s="1"/>
  <c r="K881" i="1"/>
  <c r="L881" i="1" s="1"/>
  <c r="K877" i="1"/>
  <c r="L877" i="1" s="1"/>
  <c r="K873" i="1"/>
  <c r="L873" i="1" s="1"/>
  <c r="K869" i="1"/>
  <c r="L869" i="1" s="1"/>
  <c r="K865" i="1"/>
  <c r="L865" i="1" s="1"/>
  <c r="K861" i="1"/>
  <c r="L861" i="1" s="1"/>
  <c r="K857" i="1"/>
  <c r="L857" i="1" s="1"/>
  <c r="K853" i="1"/>
  <c r="L853" i="1" s="1"/>
  <c r="K849" i="1"/>
  <c r="L849" i="1" s="1"/>
  <c r="K845" i="1"/>
  <c r="L845" i="1" s="1"/>
  <c r="K841" i="1"/>
  <c r="L841" i="1" s="1"/>
  <c r="K837" i="1"/>
  <c r="L837" i="1" s="1"/>
  <c r="K833" i="1"/>
  <c r="L833" i="1" s="1"/>
  <c r="K829" i="1"/>
  <c r="L829" i="1" s="1"/>
  <c r="K825" i="1"/>
  <c r="L825" i="1" s="1"/>
  <c r="K821" i="1"/>
  <c r="L821" i="1" s="1"/>
  <c r="K817" i="1"/>
  <c r="L817" i="1" s="1"/>
  <c r="K813" i="1"/>
  <c r="L813" i="1" s="1"/>
  <c r="K809" i="1"/>
  <c r="L809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73" i="1"/>
  <c r="L773" i="1" s="1"/>
  <c r="K769" i="1"/>
  <c r="L769" i="1" s="1"/>
  <c r="K765" i="1"/>
  <c r="L765" i="1" s="1"/>
  <c r="K761" i="1"/>
  <c r="L761" i="1" s="1"/>
  <c r="K757" i="1"/>
  <c r="L757" i="1" s="1"/>
  <c r="K753" i="1"/>
  <c r="L753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 s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 s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1692" i="1"/>
  <c r="L1692" i="1" s="1"/>
  <c r="K1688" i="1"/>
  <c r="L1688" i="1" s="1"/>
  <c r="K1684" i="1"/>
  <c r="L1684" i="1" s="1"/>
  <c r="K1680" i="1"/>
  <c r="L1680" i="1" s="1"/>
  <c r="K1676" i="1"/>
  <c r="L1676" i="1" s="1"/>
  <c r="K1672" i="1"/>
  <c r="L1672" i="1" s="1"/>
  <c r="K1668" i="1"/>
  <c r="L1668" i="1" s="1"/>
  <c r="K1664" i="1"/>
  <c r="L1664" i="1" s="1"/>
  <c r="K1660" i="1"/>
  <c r="L1660" i="1" s="1"/>
  <c r="K1656" i="1"/>
  <c r="L1656" i="1" s="1"/>
  <c r="K1652" i="1"/>
  <c r="L1652" i="1" s="1"/>
  <c r="K1648" i="1"/>
  <c r="L1648" i="1" s="1"/>
  <c r="K1644" i="1"/>
  <c r="L1644" i="1" s="1"/>
  <c r="K1640" i="1"/>
  <c r="L1640" i="1" s="1"/>
  <c r="K1636" i="1"/>
  <c r="L1636" i="1" s="1"/>
  <c r="K1632" i="1"/>
  <c r="L1632" i="1" s="1"/>
  <c r="K1628" i="1"/>
  <c r="L1628" i="1" s="1"/>
  <c r="K1624" i="1"/>
  <c r="L1624" i="1" s="1"/>
  <c r="K1620" i="1"/>
  <c r="L1620" i="1" s="1"/>
  <c r="K1616" i="1"/>
  <c r="L1616" i="1" s="1"/>
  <c r="K1612" i="1"/>
  <c r="L1612" i="1" s="1"/>
  <c r="K1608" i="1"/>
  <c r="L1608" i="1" s="1"/>
  <c r="K1604" i="1"/>
  <c r="L1604" i="1" s="1"/>
  <c r="K1600" i="1"/>
  <c r="L1600" i="1" s="1"/>
  <c r="K1596" i="1"/>
  <c r="L1596" i="1" s="1"/>
  <c r="K1592" i="1"/>
  <c r="L1592" i="1" s="1"/>
  <c r="K1588" i="1"/>
  <c r="L1588" i="1" s="1"/>
  <c r="K1584" i="1"/>
  <c r="L1584" i="1" s="1"/>
  <c r="K1580" i="1"/>
  <c r="L1580" i="1" s="1"/>
  <c r="K1576" i="1"/>
  <c r="L1576" i="1" s="1"/>
  <c r="K1572" i="1"/>
  <c r="L1572" i="1" s="1"/>
  <c r="K1568" i="1"/>
  <c r="L1568" i="1" s="1"/>
  <c r="K1564" i="1"/>
  <c r="L1564" i="1" s="1"/>
  <c r="K1560" i="1"/>
  <c r="L1560" i="1" s="1"/>
  <c r="K1556" i="1"/>
  <c r="L1556" i="1" s="1"/>
  <c r="K1552" i="1"/>
  <c r="L1552" i="1" s="1"/>
  <c r="K1548" i="1"/>
  <c r="L1548" i="1" s="1"/>
  <c r="K1544" i="1"/>
  <c r="L1544" i="1" s="1"/>
  <c r="K1540" i="1"/>
  <c r="L1540" i="1" s="1"/>
  <c r="K1536" i="1"/>
  <c r="L1536" i="1" s="1"/>
  <c r="K1532" i="1"/>
  <c r="L1532" i="1" s="1"/>
  <c r="K1528" i="1"/>
  <c r="L1528" i="1" s="1"/>
  <c r="K1524" i="1"/>
  <c r="L1524" i="1" s="1"/>
  <c r="K1520" i="1"/>
  <c r="L1520" i="1" s="1"/>
  <c r="K1516" i="1"/>
  <c r="L1516" i="1" s="1"/>
  <c r="K1512" i="1"/>
  <c r="L1512" i="1" s="1"/>
  <c r="K1508" i="1"/>
  <c r="L1508" i="1" s="1"/>
  <c r="K1504" i="1"/>
  <c r="L1504" i="1" s="1"/>
  <c r="K1500" i="1"/>
  <c r="L1500" i="1" s="1"/>
  <c r="K1496" i="1"/>
  <c r="L1496" i="1" s="1"/>
  <c r="K1492" i="1"/>
  <c r="L1492" i="1" s="1"/>
  <c r="K1488" i="1"/>
  <c r="L1488" i="1" s="1"/>
  <c r="K1484" i="1"/>
  <c r="L1484" i="1" s="1"/>
  <c r="K1480" i="1"/>
  <c r="L1480" i="1" s="1"/>
  <c r="K1476" i="1"/>
  <c r="L1476" i="1" s="1"/>
  <c r="K1472" i="1"/>
  <c r="L1472" i="1" s="1"/>
  <c r="K1468" i="1"/>
  <c r="L1468" i="1" s="1"/>
  <c r="K1464" i="1"/>
  <c r="L1464" i="1" s="1"/>
  <c r="K1460" i="1"/>
  <c r="L1460" i="1" s="1"/>
  <c r="K1456" i="1"/>
  <c r="L1456" i="1" s="1"/>
  <c r="K1452" i="1"/>
  <c r="L1452" i="1" s="1"/>
  <c r="K1448" i="1"/>
  <c r="L1448" i="1" s="1"/>
  <c r="K1444" i="1"/>
  <c r="L1444" i="1" s="1"/>
  <c r="K1440" i="1"/>
  <c r="L1440" i="1" s="1"/>
  <c r="K1436" i="1"/>
  <c r="L1436" i="1" s="1"/>
  <c r="K1432" i="1"/>
  <c r="L1432" i="1" s="1"/>
  <c r="K1428" i="1"/>
  <c r="L1428" i="1" s="1"/>
  <c r="K1424" i="1"/>
  <c r="L1424" i="1" s="1"/>
  <c r="K1420" i="1"/>
  <c r="L1420" i="1" s="1"/>
  <c r="K1416" i="1"/>
  <c r="L1416" i="1" s="1"/>
  <c r="K1412" i="1"/>
  <c r="L1412" i="1" s="1"/>
  <c r="K1408" i="1"/>
  <c r="L1408" i="1" s="1"/>
  <c r="K1404" i="1"/>
  <c r="L1404" i="1" s="1"/>
  <c r="K1400" i="1"/>
  <c r="L1400" i="1" s="1"/>
  <c r="K1396" i="1"/>
  <c r="L1396" i="1" s="1"/>
  <c r="K1392" i="1"/>
  <c r="L1392" i="1" s="1"/>
  <c r="K1388" i="1"/>
  <c r="L1388" i="1" s="1"/>
  <c r="K1384" i="1"/>
  <c r="L1384" i="1" s="1"/>
  <c r="K1380" i="1"/>
  <c r="L1380" i="1" s="1"/>
  <c r="K1376" i="1"/>
  <c r="L1376" i="1" s="1"/>
  <c r="K1372" i="1"/>
  <c r="L1372" i="1" s="1"/>
  <c r="K1368" i="1"/>
  <c r="L1368" i="1" s="1"/>
  <c r="K1364" i="1"/>
  <c r="L1364" i="1" s="1"/>
  <c r="K1360" i="1"/>
  <c r="L1360" i="1" s="1"/>
  <c r="K1356" i="1"/>
  <c r="L1356" i="1" s="1"/>
  <c r="K1352" i="1"/>
  <c r="L1352" i="1" s="1"/>
  <c r="K1348" i="1"/>
  <c r="L1348" i="1" s="1"/>
  <c r="K1344" i="1"/>
  <c r="L1344" i="1" s="1"/>
  <c r="K1340" i="1"/>
  <c r="L1340" i="1" s="1"/>
  <c r="K1336" i="1"/>
  <c r="L1336" i="1" s="1"/>
  <c r="K1332" i="1"/>
  <c r="L1332" i="1" s="1"/>
  <c r="K1328" i="1"/>
  <c r="L1328" i="1" s="1"/>
  <c r="K1324" i="1"/>
  <c r="L1324" i="1" s="1"/>
  <c r="K1320" i="1"/>
  <c r="L1320" i="1" s="1"/>
  <c r="K1316" i="1"/>
  <c r="L1316" i="1" s="1"/>
  <c r="K1312" i="1"/>
  <c r="L1312" i="1" s="1"/>
  <c r="K1308" i="1"/>
  <c r="L1308" i="1" s="1"/>
  <c r="K1304" i="1"/>
  <c r="L1304" i="1" s="1"/>
  <c r="K1300" i="1"/>
  <c r="L1300" i="1" s="1"/>
  <c r="K1296" i="1"/>
  <c r="L1296" i="1" s="1"/>
  <c r="K1292" i="1"/>
  <c r="L1292" i="1" s="1"/>
  <c r="K1288" i="1"/>
  <c r="L1288" i="1" s="1"/>
  <c r="K1284" i="1"/>
  <c r="L1284" i="1" s="1"/>
  <c r="K1280" i="1"/>
  <c r="L1280" i="1" s="1"/>
  <c r="K1276" i="1"/>
  <c r="L1276" i="1" s="1"/>
  <c r="K1272" i="1"/>
  <c r="L1272" i="1" s="1"/>
  <c r="K1268" i="1"/>
  <c r="L1268" i="1" s="1"/>
  <c r="K1264" i="1"/>
  <c r="L1264" i="1" s="1"/>
  <c r="K1260" i="1"/>
  <c r="L1260" i="1" s="1"/>
  <c r="K1256" i="1"/>
  <c r="L1256" i="1" s="1"/>
  <c r="K1252" i="1"/>
  <c r="L1252" i="1" s="1"/>
  <c r="K1248" i="1"/>
  <c r="L1248" i="1" s="1"/>
  <c r="K1244" i="1"/>
  <c r="L1244" i="1" s="1"/>
  <c r="K1240" i="1"/>
  <c r="L1240" i="1" s="1"/>
  <c r="K1236" i="1"/>
  <c r="L1236" i="1" s="1"/>
  <c r="K1232" i="1"/>
  <c r="L1232" i="1" s="1"/>
  <c r="K1228" i="1"/>
  <c r="L1228" i="1" s="1"/>
  <c r="K1224" i="1"/>
  <c r="L1224" i="1" s="1"/>
  <c r="K1220" i="1"/>
  <c r="L1220" i="1" s="1"/>
  <c r="K1216" i="1"/>
  <c r="L1216" i="1" s="1"/>
  <c r="K1212" i="1"/>
  <c r="L1212" i="1" s="1"/>
  <c r="K1208" i="1"/>
  <c r="L1208" i="1" s="1"/>
  <c r="K1204" i="1"/>
  <c r="L1204" i="1" s="1"/>
  <c r="K1200" i="1"/>
  <c r="L1200" i="1" s="1"/>
  <c r="K1196" i="1"/>
  <c r="L1196" i="1" s="1"/>
  <c r="K1192" i="1"/>
  <c r="L1192" i="1" s="1"/>
  <c r="K1188" i="1"/>
  <c r="L1188" i="1" s="1"/>
  <c r="K1184" i="1"/>
  <c r="L1184" i="1" s="1"/>
  <c r="K1180" i="1"/>
  <c r="L1180" i="1" s="1"/>
  <c r="K1176" i="1"/>
  <c r="L1176" i="1" s="1"/>
  <c r="K1172" i="1"/>
  <c r="L1172" i="1" s="1"/>
  <c r="K1168" i="1"/>
  <c r="L1168" i="1" s="1"/>
  <c r="K1164" i="1"/>
  <c r="L1164" i="1" s="1"/>
  <c r="K1160" i="1"/>
  <c r="L1160" i="1" s="1"/>
  <c r="K1156" i="1"/>
  <c r="L1156" i="1" s="1"/>
  <c r="K1152" i="1"/>
  <c r="L1152" i="1" s="1"/>
  <c r="K1148" i="1"/>
  <c r="L1148" i="1" s="1"/>
  <c r="K1144" i="1"/>
  <c r="L1144" i="1" s="1"/>
  <c r="K1140" i="1"/>
  <c r="L1140" i="1" s="1"/>
  <c r="K1136" i="1"/>
  <c r="L1136" i="1" s="1"/>
  <c r="K1132" i="1"/>
  <c r="L1132" i="1" s="1"/>
  <c r="K1128" i="1"/>
  <c r="L1128" i="1" s="1"/>
  <c r="K1124" i="1"/>
  <c r="L1124" i="1" s="1"/>
  <c r="K1120" i="1"/>
  <c r="L1120" i="1" s="1"/>
  <c r="K1116" i="1"/>
  <c r="L1116" i="1" s="1"/>
  <c r="K1112" i="1"/>
  <c r="L1112" i="1" s="1"/>
  <c r="K1108" i="1"/>
  <c r="L1108" i="1" s="1"/>
  <c r="K1104" i="1"/>
  <c r="L1104" i="1" s="1"/>
  <c r="K1100" i="1"/>
  <c r="L1100" i="1" s="1"/>
  <c r="K1096" i="1"/>
  <c r="L1096" i="1" s="1"/>
  <c r="K1092" i="1"/>
  <c r="L1092" i="1" s="1"/>
  <c r="K1088" i="1"/>
  <c r="L1088" i="1" s="1"/>
  <c r="K1084" i="1"/>
  <c r="L1084" i="1" s="1"/>
  <c r="K1080" i="1"/>
  <c r="L1080" i="1" s="1"/>
  <c r="K1076" i="1"/>
  <c r="L1076" i="1" s="1"/>
  <c r="K1072" i="1"/>
  <c r="L1072" i="1" s="1"/>
  <c r="K1068" i="1"/>
  <c r="L1068" i="1" s="1"/>
  <c r="K1064" i="1"/>
  <c r="L1064" i="1" s="1"/>
  <c r="K1060" i="1"/>
  <c r="L1060" i="1" s="1"/>
  <c r="K1056" i="1"/>
  <c r="L1056" i="1" s="1"/>
  <c r="K1052" i="1"/>
  <c r="L1052" i="1" s="1"/>
  <c r="K1048" i="1"/>
  <c r="L1048" i="1" s="1"/>
  <c r="K1044" i="1"/>
  <c r="L1044" i="1" s="1"/>
  <c r="K1040" i="1"/>
  <c r="L1040" i="1" s="1"/>
  <c r="K1036" i="1"/>
  <c r="L1036" i="1" s="1"/>
  <c r="K1032" i="1"/>
  <c r="L1032" i="1" s="1"/>
  <c r="K1028" i="1"/>
  <c r="L1028" i="1" s="1"/>
  <c r="K1024" i="1"/>
  <c r="L1024" i="1" s="1"/>
  <c r="K1020" i="1"/>
  <c r="L1020" i="1" s="1"/>
  <c r="K1016" i="1"/>
  <c r="L1016" i="1" s="1"/>
  <c r="K1012" i="1"/>
  <c r="L1012" i="1" s="1"/>
  <c r="K1008" i="1"/>
  <c r="L1008" i="1" s="1"/>
  <c r="K1004" i="1"/>
  <c r="L1004" i="1" s="1"/>
  <c r="K1000" i="1"/>
  <c r="L1000" i="1" s="1"/>
  <c r="K996" i="1"/>
  <c r="L996" i="1" s="1"/>
  <c r="K992" i="1"/>
  <c r="L992" i="1" s="1"/>
  <c r="K988" i="1"/>
  <c r="L988" i="1" s="1"/>
  <c r="K984" i="1"/>
  <c r="L984" i="1" s="1"/>
  <c r="K980" i="1"/>
  <c r="L980" i="1" s="1"/>
  <c r="K976" i="1"/>
  <c r="L976" i="1" s="1"/>
  <c r="K972" i="1"/>
  <c r="L972" i="1" s="1"/>
  <c r="K968" i="1"/>
  <c r="L968" i="1" s="1"/>
  <c r="K964" i="1"/>
  <c r="L964" i="1" s="1"/>
  <c r="K960" i="1"/>
  <c r="L960" i="1" s="1"/>
  <c r="K956" i="1"/>
  <c r="L956" i="1" s="1"/>
  <c r="K952" i="1"/>
  <c r="L952" i="1" s="1"/>
  <c r="K948" i="1"/>
  <c r="L948" i="1" s="1"/>
  <c r="K944" i="1"/>
  <c r="L944" i="1" s="1"/>
  <c r="K940" i="1"/>
  <c r="L940" i="1" s="1"/>
  <c r="K936" i="1"/>
  <c r="L936" i="1" s="1"/>
  <c r="K932" i="1"/>
  <c r="L932" i="1" s="1"/>
  <c r="K928" i="1"/>
  <c r="L928" i="1" s="1"/>
  <c r="K924" i="1"/>
  <c r="L924" i="1" s="1"/>
  <c r="K920" i="1"/>
  <c r="L920" i="1" s="1"/>
  <c r="K916" i="1"/>
  <c r="L916" i="1" s="1"/>
  <c r="K912" i="1"/>
  <c r="L912" i="1" s="1"/>
  <c r="K908" i="1"/>
  <c r="L908" i="1" s="1"/>
  <c r="K904" i="1"/>
  <c r="L904" i="1" s="1"/>
  <c r="K900" i="1"/>
  <c r="L900" i="1" s="1"/>
  <c r="K896" i="1"/>
  <c r="L896" i="1" s="1"/>
  <c r="K892" i="1"/>
  <c r="L892" i="1" s="1"/>
  <c r="K888" i="1"/>
  <c r="L888" i="1" s="1"/>
  <c r="K884" i="1"/>
  <c r="L884" i="1" s="1"/>
  <c r="K880" i="1"/>
  <c r="L880" i="1" s="1"/>
  <c r="K876" i="1"/>
  <c r="L876" i="1" s="1"/>
  <c r="K872" i="1"/>
  <c r="L872" i="1" s="1"/>
  <c r="K868" i="1"/>
  <c r="L868" i="1" s="1"/>
  <c r="K864" i="1"/>
  <c r="L864" i="1" s="1"/>
  <c r="K860" i="1"/>
  <c r="L860" i="1" s="1"/>
  <c r="K856" i="1"/>
  <c r="L856" i="1" s="1"/>
  <c r="K852" i="1"/>
  <c r="L852" i="1" s="1"/>
  <c r="K848" i="1"/>
  <c r="L848" i="1" s="1"/>
  <c r="K844" i="1"/>
  <c r="L844" i="1" s="1"/>
  <c r="K840" i="1"/>
  <c r="L840" i="1" s="1"/>
  <c r="K836" i="1"/>
  <c r="L836" i="1" s="1"/>
  <c r="K832" i="1"/>
  <c r="L832" i="1" s="1"/>
  <c r="K828" i="1"/>
  <c r="L828" i="1" s="1"/>
  <c r="K824" i="1"/>
  <c r="L824" i="1" s="1"/>
  <c r="K820" i="1"/>
  <c r="L820" i="1" s="1"/>
  <c r="K816" i="1"/>
  <c r="L816" i="1" s="1"/>
  <c r="K812" i="1"/>
  <c r="L812" i="1" s="1"/>
  <c r="K808" i="1"/>
  <c r="L808" i="1" s="1"/>
  <c r="K804" i="1"/>
  <c r="L804" i="1" s="1"/>
  <c r="K800" i="1"/>
  <c r="L800" i="1" s="1"/>
  <c r="K796" i="1"/>
  <c r="L796" i="1" s="1"/>
  <c r="K792" i="1"/>
  <c r="L792" i="1" s="1"/>
  <c r="K788" i="1"/>
  <c r="L788" i="1" s="1"/>
  <c r="K784" i="1"/>
  <c r="L784" i="1" s="1"/>
  <c r="K780" i="1"/>
  <c r="L780" i="1" s="1"/>
  <c r="K776" i="1"/>
  <c r="L776" i="1" s="1"/>
  <c r="K772" i="1"/>
  <c r="L772" i="1" s="1"/>
  <c r="K768" i="1"/>
  <c r="L768" i="1" s="1"/>
  <c r="K764" i="1"/>
  <c r="L764" i="1" s="1"/>
  <c r="K760" i="1"/>
  <c r="L760" i="1" s="1"/>
  <c r="K756" i="1"/>
  <c r="L756" i="1" s="1"/>
  <c r="K752" i="1"/>
  <c r="L752" i="1" s="1"/>
  <c r="K748" i="1"/>
  <c r="L748" i="1" s="1"/>
  <c r="K744" i="1"/>
  <c r="L744" i="1" s="1"/>
  <c r="K740" i="1"/>
  <c r="L740" i="1" s="1"/>
  <c r="K736" i="1"/>
  <c r="L736" i="1" s="1"/>
  <c r="K732" i="1"/>
  <c r="L732" i="1" s="1"/>
  <c r="K728" i="1"/>
  <c r="L728" i="1" s="1"/>
  <c r="K724" i="1"/>
  <c r="L724" i="1" s="1"/>
  <c r="K720" i="1"/>
  <c r="L720" i="1" s="1"/>
  <c r="K716" i="1"/>
  <c r="L716" i="1" s="1"/>
  <c r="K712" i="1"/>
  <c r="L712" i="1" s="1"/>
  <c r="K708" i="1"/>
  <c r="L708" i="1" s="1"/>
  <c r="K704" i="1"/>
  <c r="L704" i="1" s="1"/>
  <c r="K700" i="1"/>
  <c r="L700" i="1" s="1"/>
  <c r="K696" i="1"/>
  <c r="L696" i="1" s="1"/>
  <c r="K692" i="1"/>
  <c r="L692" i="1" s="1"/>
  <c r="K688" i="1"/>
  <c r="L688" i="1" s="1"/>
  <c r="K684" i="1"/>
  <c r="L684" i="1" s="1"/>
  <c r="K680" i="1"/>
  <c r="L680" i="1" s="1"/>
  <c r="K676" i="1"/>
  <c r="L676" i="1" s="1"/>
  <c r="K672" i="1"/>
  <c r="L672" i="1" s="1"/>
  <c r="K668" i="1"/>
  <c r="L668" i="1" s="1"/>
  <c r="K664" i="1"/>
  <c r="L664" i="1" s="1"/>
  <c r="K660" i="1"/>
  <c r="L660" i="1" s="1"/>
  <c r="K656" i="1"/>
  <c r="L656" i="1" s="1"/>
  <c r="K652" i="1"/>
  <c r="L652" i="1" s="1"/>
  <c r="K648" i="1"/>
  <c r="L648" i="1" s="1"/>
  <c r="K644" i="1"/>
  <c r="L644" i="1" s="1"/>
  <c r="K640" i="1"/>
  <c r="L640" i="1" s="1"/>
  <c r="K636" i="1"/>
  <c r="L636" i="1" s="1"/>
  <c r="K632" i="1"/>
  <c r="L632" i="1" s="1"/>
  <c r="K628" i="1"/>
  <c r="L628" i="1" s="1"/>
  <c r="K624" i="1"/>
  <c r="L624" i="1" s="1"/>
  <c r="K620" i="1"/>
  <c r="L620" i="1" s="1"/>
  <c r="K616" i="1"/>
  <c r="L616" i="1" s="1"/>
  <c r="K612" i="1"/>
  <c r="L612" i="1" s="1"/>
  <c r="K608" i="1"/>
  <c r="L608" i="1" s="1"/>
  <c r="K604" i="1"/>
  <c r="L604" i="1" s="1"/>
  <c r="K600" i="1"/>
  <c r="L600" i="1" s="1"/>
  <c r="K596" i="1"/>
  <c r="L596" i="1" s="1"/>
  <c r="K592" i="1"/>
  <c r="L592" i="1" s="1"/>
  <c r="K588" i="1"/>
  <c r="L588" i="1" s="1"/>
  <c r="K584" i="1"/>
  <c r="L584" i="1" s="1"/>
  <c r="K580" i="1"/>
  <c r="L580" i="1" s="1"/>
  <c r="K576" i="1"/>
  <c r="L576" i="1" s="1"/>
  <c r="K572" i="1"/>
  <c r="L572" i="1" s="1"/>
  <c r="K568" i="1"/>
  <c r="L568" i="1" s="1"/>
  <c r="K564" i="1"/>
  <c r="L564" i="1" s="1"/>
  <c r="K560" i="1"/>
  <c r="L560" i="1" s="1"/>
  <c r="K556" i="1"/>
  <c r="L556" i="1" s="1"/>
  <c r="K552" i="1"/>
  <c r="L552" i="1" s="1"/>
  <c r="K548" i="1"/>
  <c r="L548" i="1" s="1"/>
  <c r="K544" i="1"/>
  <c r="L544" i="1" s="1"/>
  <c r="K540" i="1"/>
  <c r="L540" i="1" s="1"/>
  <c r="K536" i="1"/>
  <c r="L536" i="1" s="1"/>
  <c r="K532" i="1"/>
  <c r="L532" i="1" s="1"/>
  <c r="K528" i="1"/>
  <c r="L528" i="1" s="1"/>
  <c r="K524" i="1"/>
  <c r="L524" i="1" s="1"/>
  <c r="K520" i="1"/>
  <c r="L520" i="1" s="1"/>
  <c r="K516" i="1"/>
  <c r="L516" i="1" s="1"/>
  <c r="K512" i="1"/>
  <c r="L512" i="1" s="1"/>
  <c r="K508" i="1"/>
  <c r="L508" i="1" s="1"/>
  <c r="K504" i="1"/>
  <c r="L504" i="1" s="1"/>
  <c r="K500" i="1"/>
  <c r="L500" i="1" s="1"/>
  <c r="K496" i="1"/>
  <c r="L496" i="1" s="1"/>
  <c r="K492" i="1"/>
  <c r="L492" i="1" s="1"/>
  <c r="K488" i="1"/>
  <c r="L488" i="1" s="1"/>
  <c r="K484" i="1"/>
  <c r="L484" i="1" s="1"/>
  <c r="K480" i="1"/>
  <c r="L480" i="1" s="1"/>
  <c r="K476" i="1"/>
  <c r="L476" i="1" s="1"/>
  <c r="K472" i="1"/>
  <c r="L472" i="1" s="1"/>
  <c r="K468" i="1"/>
  <c r="L468" i="1" s="1"/>
  <c r="K464" i="1"/>
  <c r="L464" i="1" s="1"/>
  <c r="K460" i="1"/>
  <c r="L460" i="1" s="1"/>
  <c r="K456" i="1"/>
  <c r="L456" i="1" s="1"/>
  <c r="K452" i="1"/>
  <c r="L452" i="1" s="1"/>
  <c r="K448" i="1"/>
  <c r="L448" i="1" s="1"/>
  <c r="K444" i="1"/>
  <c r="L444" i="1" s="1"/>
  <c r="K440" i="1"/>
  <c r="L440" i="1" s="1"/>
  <c r="K436" i="1"/>
  <c r="L436" i="1" s="1"/>
  <c r="K432" i="1"/>
  <c r="L432" i="1" s="1"/>
  <c r="K428" i="1"/>
  <c r="L428" i="1" s="1"/>
  <c r="K424" i="1"/>
  <c r="L424" i="1" s="1"/>
  <c r="K420" i="1"/>
  <c r="L420" i="1" s="1"/>
  <c r="K416" i="1"/>
  <c r="L416" i="1" s="1"/>
  <c r="K412" i="1"/>
  <c r="L412" i="1" s="1"/>
  <c r="K408" i="1"/>
  <c r="L408" i="1" s="1"/>
  <c r="K404" i="1"/>
  <c r="L404" i="1" s="1"/>
  <c r="K400" i="1"/>
  <c r="L400" i="1" s="1"/>
  <c r="K396" i="1"/>
  <c r="L396" i="1" s="1"/>
  <c r="K392" i="1"/>
  <c r="L392" i="1" s="1"/>
  <c r="K382" i="1"/>
  <c r="L382" i="1" s="1"/>
  <c r="K378" i="1"/>
  <c r="L378" i="1" s="1"/>
  <c r="K374" i="1"/>
  <c r="L374" i="1" s="1"/>
  <c r="K370" i="1"/>
  <c r="L370" i="1" s="1"/>
  <c r="K366" i="1"/>
  <c r="L366" i="1" s="1"/>
  <c r="K362" i="1"/>
  <c r="L362" i="1" s="1"/>
  <c r="K358" i="1"/>
  <c r="L358" i="1" s="1"/>
  <c r="K354" i="1"/>
  <c r="L354" i="1" s="1"/>
  <c r="K350" i="1"/>
  <c r="L350" i="1" s="1"/>
  <c r="K346" i="1"/>
  <c r="L346" i="1" s="1"/>
  <c r="K342" i="1"/>
  <c r="L342" i="1" s="1"/>
  <c r="K338" i="1"/>
  <c r="L338" i="1" s="1"/>
  <c r="K334" i="1"/>
  <c r="L334" i="1" s="1"/>
  <c r="K330" i="1"/>
  <c r="L330" i="1" s="1"/>
  <c r="K326" i="1"/>
  <c r="L326" i="1" s="1"/>
  <c r="K322" i="1"/>
  <c r="L322" i="1" s="1"/>
  <c r="K318" i="1"/>
  <c r="L318" i="1" s="1"/>
  <c r="K314" i="1"/>
  <c r="L314" i="1" s="1"/>
  <c r="K310" i="1"/>
  <c r="L310" i="1" s="1"/>
  <c r="K306" i="1"/>
  <c r="L306" i="1" s="1"/>
  <c r="K302" i="1"/>
  <c r="L302" i="1" s="1"/>
  <c r="K298" i="1"/>
  <c r="L298" i="1" s="1"/>
  <c r="K294" i="1"/>
  <c r="L294" i="1" s="1"/>
  <c r="K290" i="1"/>
  <c r="L290" i="1" s="1"/>
  <c r="K286" i="1"/>
  <c r="L286" i="1" s="1"/>
  <c r="K282" i="1"/>
  <c r="L282" i="1" s="1"/>
  <c r="K278" i="1"/>
  <c r="L278" i="1" s="1"/>
  <c r="K274" i="1"/>
  <c r="L274" i="1" s="1"/>
  <c r="K270" i="1"/>
  <c r="L270" i="1" s="1"/>
  <c r="K266" i="1"/>
  <c r="L266" i="1" s="1"/>
  <c r="K262" i="1"/>
  <c r="L262" i="1" s="1"/>
  <c r="K258" i="1"/>
  <c r="L258" i="1" s="1"/>
  <c r="K254" i="1"/>
  <c r="L254" i="1" s="1"/>
  <c r="K250" i="1"/>
  <c r="L250" i="1" s="1"/>
  <c r="K246" i="1"/>
  <c r="L246" i="1" s="1"/>
  <c r="K242" i="1"/>
  <c r="L242" i="1" s="1"/>
  <c r="K238" i="1"/>
  <c r="L238" i="1" s="1"/>
  <c r="K234" i="1"/>
  <c r="L234" i="1" s="1"/>
  <c r="K230" i="1"/>
  <c r="L230" i="1" s="1"/>
  <c r="K226" i="1"/>
  <c r="L226" i="1" s="1"/>
  <c r="K222" i="1"/>
  <c r="L222" i="1" s="1"/>
  <c r="K218" i="1"/>
  <c r="L218" i="1" s="1"/>
  <c r="K214" i="1"/>
  <c r="L214" i="1" s="1"/>
  <c r="K210" i="1"/>
  <c r="L210" i="1" s="1"/>
  <c r="K206" i="1"/>
  <c r="L206" i="1" s="1"/>
  <c r="K202" i="1"/>
  <c r="L202" i="1" s="1"/>
  <c r="K198" i="1"/>
  <c r="L198" i="1" s="1"/>
  <c r="K194" i="1"/>
  <c r="L194" i="1" s="1"/>
  <c r="K190" i="1"/>
  <c r="L190" i="1" s="1"/>
  <c r="K186" i="1"/>
  <c r="L186" i="1" s="1"/>
  <c r="K182" i="1"/>
  <c r="L182" i="1" s="1"/>
  <c r="K178" i="1"/>
  <c r="L178" i="1" s="1"/>
  <c r="K174" i="1"/>
  <c r="L174" i="1" s="1"/>
  <c r="K170" i="1"/>
  <c r="L170" i="1" s="1"/>
  <c r="K166" i="1"/>
  <c r="L166" i="1" s="1"/>
  <c r="K162" i="1"/>
  <c r="L162" i="1" s="1"/>
  <c r="K158" i="1"/>
  <c r="L158" i="1" s="1"/>
  <c r="K154" i="1"/>
  <c r="L154" i="1" s="1"/>
  <c r="K150" i="1"/>
  <c r="L150" i="1" s="1"/>
  <c r="K146" i="1"/>
  <c r="L146" i="1" s="1"/>
  <c r="K142" i="1"/>
  <c r="L142" i="1" s="1"/>
  <c r="K138" i="1"/>
  <c r="L138" i="1" s="1"/>
  <c r="K134" i="1"/>
  <c r="L134" i="1" s="1"/>
  <c r="K130" i="1"/>
  <c r="L130" i="1" s="1"/>
  <c r="K126" i="1"/>
  <c r="L126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2" i="1"/>
  <c r="L2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 s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 s="1"/>
  <c r="K341" i="1"/>
  <c r="L341" i="1" s="1"/>
  <c r="K337" i="1"/>
  <c r="L337" i="1" s="1"/>
  <c r="K333" i="1"/>
  <c r="L333" i="1" s="1"/>
  <c r="K329" i="1"/>
  <c r="L329" i="1" s="1"/>
  <c r="K325" i="1"/>
  <c r="L325" i="1" s="1"/>
  <c r="K321" i="1"/>
  <c r="L321" i="1" s="1"/>
  <c r="K317" i="1"/>
  <c r="L317" i="1" s="1"/>
  <c r="K313" i="1"/>
  <c r="L313" i="1" s="1"/>
  <c r="K309" i="1"/>
  <c r="L309" i="1" s="1"/>
  <c r="K305" i="1"/>
  <c r="L305" i="1" s="1"/>
  <c r="K301" i="1"/>
  <c r="L301" i="1" s="1"/>
  <c r="K297" i="1"/>
  <c r="L297" i="1" s="1"/>
  <c r="K293" i="1"/>
  <c r="L293" i="1" s="1"/>
  <c r="K289" i="1"/>
  <c r="L289" i="1" s="1"/>
  <c r="K285" i="1"/>
  <c r="L285" i="1" s="1"/>
  <c r="K281" i="1"/>
  <c r="L281" i="1" s="1"/>
  <c r="K277" i="1"/>
  <c r="L277" i="1" s="1"/>
  <c r="K273" i="1"/>
  <c r="L273" i="1" s="1"/>
  <c r="K269" i="1"/>
  <c r="L269" i="1" s="1"/>
  <c r="K265" i="1"/>
  <c r="L265" i="1" s="1"/>
  <c r="K261" i="1"/>
  <c r="L261" i="1" s="1"/>
  <c r="K257" i="1"/>
  <c r="L257" i="1" s="1"/>
  <c r="K253" i="1"/>
  <c r="L253" i="1" s="1"/>
  <c r="K249" i="1"/>
  <c r="L249" i="1" s="1"/>
  <c r="K245" i="1"/>
  <c r="L245" i="1" s="1"/>
  <c r="K241" i="1"/>
  <c r="L241" i="1" s="1"/>
  <c r="K237" i="1"/>
  <c r="L237" i="1" s="1"/>
  <c r="K233" i="1"/>
  <c r="L233" i="1" s="1"/>
  <c r="K229" i="1"/>
  <c r="L229" i="1" s="1"/>
  <c r="K225" i="1"/>
  <c r="L225" i="1" s="1"/>
  <c r="K221" i="1"/>
  <c r="L221" i="1" s="1"/>
  <c r="K217" i="1"/>
  <c r="L217" i="1" s="1"/>
  <c r="K213" i="1"/>
  <c r="L213" i="1" s="1"/>
  <c r="K209" i="1"/>
  <c r="L209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81" i="1"/>
  <c r="L181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153" i="1"/>
  <c r="L153" i="1" s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21" i="1"/>
  <c r="L121" i="1" s="1"/>
  <c r="K117" i="1"/>
  <c r="L117" i="1" s="1"/>
  <c r="K113" i="1"/>
  <c r="L113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388" i="1"/>
  <c r="L388" i="1" s="1"/>
  <c r="K384" i="1"/>
  <c r="L384" i="1" s="1"/>
  <c r="K380" i="1"/>
  <c r="L380" i="1" s="1"/>
  <c r="K376" i="1"/>
  <c r="L376" i="1" s="1"/>
  <c r="K372" i="1"/>
  <c r="L372" i="1" s="1"/>
  <c r="K368" i="1"/>
  <c r="L368" i="1" s="1"/>
  <c r="K364" i="1"/>
  <c r="L364" i="1" s="1"/>
  <c r="K360" i="1"/>
  <c r="L360" i="1" s="1"/>
  <c r="K356" i="1"/>
  <c r="L356" i="1" s="1"/>
  <c r="K352" i="1"/>
  <c r="L352" i="1" s="1"/>
  <c r="K348" i="1"/>
  <c r="L348" i="1" s="1"/>
  <c r="K344" i="1"/>
  <c r="L344" i="1" s="1"/>
  <c r="K340" i="1"/>
  <c r="L340" i="1" s="1"/>
  <c r="K336" i="1"/>
  <c r="L336" i="1" s="1"/>
  <c r="K332" i="1"/>
  <c r="L332" i="1" s="1"/>
  <c r="K328" i="1"/>
  <c r="L328" i="1" s="1"/>
  <c r="K324" i="1"/>
  <c r="L324" i="1" s="1"/>
  <c r="K320" i="1"/>
  <c r="L320" i="1" s="1"/>
  <c r="K316" i="1"/>
  <c r="L316" i="1" s="1"/>
  <c r="K312" i="1"/>
  <c r="L312" i="1" s="1"/>
  <c r="K308" i="1"/>
  <c r="L308" i="1" s="1"/>
  <c r="K304" i="1"/>
  <c r="L304" i="1" s="1"/>
  <c r="K300" i="1"/>
  <c r="L300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44" i="1"/>
  <c r="L244" i="1" s="1"/>
  <c r="K240" i="1"/>
  <c r="L240" i="1" s="1"/>
  <c r="K236" i="1"/>
  <c r="L236" i="1" s="1"/>
  <c r="K232" i="1"/>
  <c r="L232" i="1" s="1"/>
  <c r="K228" i="1"/>
  <c r="L228" i="1" s="1"/>
  <c r="K224" i="1"/>
  <c r="L224" i="1" s="1"/>
  <c r="K220" i="1"/>
  <c r="L220" i="1" s="1"/>
  <c r="K216" i="1"/>
  <c r="L216" i="1" s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8" i="1"/>
  <c r="L188" i="1" s="1"/>
  <c r="K184" i="1"/>
  <c r="L184" i="1" s="1"/>
  <c r="K180" i="1"/>
  <c r="L180" i="1" s="1"/>
  <c r="K176" i="1"/>
  <c r="L176" i="1" s="1"/>
  <c r="K172" i="1"/>
  <c r="L172" i="1" s="1"/>
  <c r="K168" i="1"/>
  <c r="L168" i="1" s="1"/>
  <c r="K164" i="1"/>
  <c r="L164" i="1" s="1"/>
  <c r="K160" i="1"/>
  <c r="L160" i="1" s="1"/>
  <c r="K156" i="1"/>
  <c r="L156" i="1" s="1"/>
  <c r="K152" i="1"/>
  <c r="L152" i="1" s="1"/>
  <c r="K148" i="1"/>
  <c r="L148" i="1" s="1"/>
  <c r="K144" i="1"/>
  <c r="L144" i="1" s="1"/>
  <c r="K140" i="1"/>
  <c r="L140" i="1" s="1"/>
  <c r="K136" i="1"/>
  <c r="L136" i="1" s="1"/>
  <c r="K132" i="1"/>
  <c r="L132" i="1" s="1"/>
  <c r="K128" i="1"/>
  <c r="L128" i="1" s="1"/>
  <c r="K124" i="1"/>
  <c r="L124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K20" i="1"/>
  <c r="L20" i="1" s="1"/>
  <c r="K16" i="1"/>
  <c r="L16" i="1" s="1"/>
  <c r="K12" i="1"/>
  <c r="L12" i="1" s="1"/>
  <c r="K8" i="1"/>
  <c r="L8" i="1" s="1"/>
  <c r="K4" i="1"/>
  <c r="L4" i="1" s="1"/>
  <c r="K1693" i="1"/>
  <c r="L1693" i="1" s="1"/>
  <c r="K1689" i="1"/>
  <c r="L1689" i="1" s="1"/>
  <c r="K1685" i="1"/>
  <c r="L1685" i="1" s="1"/>
  <c r="K1681" i="1"/>
  <c r="L1681" i="1" s="1"/>
  <c r="K1677" i="1"/>
  <c r="L1677" i="1" s="1"/>
  <c r="K1673" i="1"/>
  <c r="L1673" i="1" s="1"/>
  <c r="K1669" i="1"/>
  <c r="L1669" i="1" s="1"/>
  <c r="K1665" i="1"/>
  <c r="L1665" i="1" s="1"/>
  <c r="K1661" i="1"/>
  <c r="L1661" i="1" s="1"/>
  <c r="K1657" i="1"/>
  <c r="L1657" i="1" s="1"/>
  <c r="K1653" i="1"/>
  <c r="L1653" i="1" s="1"/>
  <c r="K1649" i="1"/>
  <c r="L1649" i="1" s="1"/>
  <c r="K1645" i="1"/>
  <c r="L1645" i="1" s="1"/>
  <c r="K1641" i="1"/>
  <c r="L1641" i="1" s="1"/>
  <c r="K1637" i="1"/>
  <c r="L1637" i="1" s="1"/>
  <c r="K1633" i="1"/>
  <c r="L1633" i="1" s="1"/>
  <c r="K1629" i="1"/>
  <c r="L1629" i="1" s="1"/>
  <c r="K1625" i="1"/>
  <c r="L1625" i="1" s="1"/>
  <c r="K1621" i="1"/>
  <c r="L1621" i="1" s="1"/>
  <c r="K1617" i="1"/>
  <c r="L1617" i="1" s="1"/>
  <c r="K1613" i="1"/>
  <c r="L1613" i="1" s="1"/>
  <c r="K1609" i="1"/>
  <c r="L1609" i="1" s="1"/>
  <c r="K1605" i="1"/>
  <c r="L1605" i="1" s="1"/>
  <c r="K1601" i="1"/>
  <c r="L1601" i="1" s="1"/>
  <c r="K1597" i="1"/>
  <c r="L1597" i="1" s="1"/>
  <c r="K1593" i="1"/>
  <c r="L1593" i="1" s="1"/>
  <c r="K1589" i="1"/>
  <c r="L1589" i="1" s="1"/>
  <c r="K1585" i="1"/>
  <c r="L1585" i="1" s="1"/>
  <c r="K1581" i="1"/>
  <c r="L1581" i="1" s="1"/>
  <c r="K1577" i="1"/>
  <c r="L1577" i="1" s="1"/>
  <c r="K1573" i="1"/>
  <c r="L1573" i="1" s="1"/>
  <c r="K1569" i="1"/>
  <c r="L1569" i="1" s="1"/>
  <c r="K1565" i="1"/>
  <c r="L1565" i="1" s="1"/>
  <c r="K1561" i="1"/>
  <c r="L1561" i="1" s="1"/>
  <c r="K1557" i="1"/>
  <c r="L1557" i="1" s="1"/>
  <c r="K1553" i="1"/>
  <c r="L1553" i="1" s="1"/>
  <c r="K1549" i="1"/>
  <c r="L1549" i="1" s="1"/>
  <c r="K1545" i="1"/>
  <c r="L1545" i="1" s="1"/>
  <c r="K1541" i="1"/>
  <c r="L1541" i="1" s="1"/>
  <c r="K1537" i="1"/>
  <c r="L1537" i="1" s="1"/>
  <c r="K1533" i="1"/>
  <c r="L1533" i="1" s="1"/>
  <c r="K1529" i="1"/>
  <c r="L1529" i="1" s="1"/>
  <c r="K1525" i="1"/>
  <c r="L1525" i="1" s="1"/>
  <c r="K1521" i="1"/>
  <c r="L1521" i="1" s="1"/>
  <c r="K1517" i="1"/>
  <c r="L1517" i="1" s="1"/>
  <c r="K1513" i="1"/>
  <c r="L1513" i="1" s="1"/>
  <c r="K1509" i="1"/>
  <c r="L1509" i="1" s="1"/>
  <c r="K1505" i="1"/>
  <c r="L1505" i="1" s="1"/>
  <c r="K1501" i="1"/>
  <c r="L1501" i="1" s="1"/>
  <c r="K1497" i="1"/>
  <c r="L1497" i="1" s="1"/>
  <c r="K1493" i="1"/>
  <c r="L1493" i="1" s="1"/>
  <c r="K1489" i="1"/>
  <c r="L1489" i="1" s="1"/>
  <c r="K1485" i="1"/>
  <c r="L1485" i="1" s="1"/>
  <c r="K1481" i="1"/>
  <c r="L1481" i="1" s="1"/>
  <c r="K1477" i="1"/>
  <c r="L1477" i="1" s="1"/>
  <c r="K1473" i="1"/>
  <c r="L1473" i="1" s="1"/>
  <c r="K1469" i="1"/>
  <c r="L1469" i="1" s="1"/>
  <c r="K1465" i="1"/>
  <c r="L1465" i="1" s="1"/>
  <c r="K1461" i="1"/>
  <c r="L1461" i="1" s="1"/>
  <c r="K1457" i="1"/>
  <c r="L1457" i="1" s="1"/>
  <c r="K1453" i="1"/>
  <c r="L1453" i="1" s="1"/>
  <c r="K1449" i="1"/>
  <c r="L1449" i="1" s="1"/>
  <c r="K1445" i="1"/>
  <c r="L1445" i="1" s="1"/>
  <c r="K1441" i="1"/>
  <c r="L1441" i="1" s="1"/>
  <c r="K1437" i="1"/>
  <c r="L1437" i="1" s="1"/>
  <c r="K1433" i="1"/>
  <c r="L1433" i="1" s="1"/>
  <c r="K1429" i="1"/>
  <c r="L1429" i="1" s="1"/>
  <c r="K1425" i="1"/>
  <c r="L1425" i="1" s="1"/>
  <c r="K1421" i="1"/>
  <c r="L1421" i="1" s="1"/>
  <c r="K1417" i="1"/>
  <c r="L1417" i="1" s="1"/>
  <c r="K1413" i="1"/>
  <c r="L1413" i="1" s="1"/>
  <c r="K1409" i="1"/>
  <c r="L1409" i="1" s="1"/>
  <c r="K1405" i="1"/>
  <c r="L1405" i="1" s="1"/>
  <c r="K1401" i="1"/>
  <c r="L1401" i="1" s="1"/>
  <c r="K1397" i="1"/>
  <c r="L1397" i="1" s="1"/>
  <c r="K1393" i="1"/>
  <c r="L1393" i="1" s="1"/>
  <c r="K1389" i="1"/>
  <c r="L1389" i="1" s="1"/>
  <c r="K1385" i="1"/>
  <c r="L1385" i="1" s="1"/>
  <c r="K1381" i="1"/>
  <c r="L1381" i="1" s="1"/>
  <c r="K1377" i="1"/>
  <c r="L1377" i="1" s="1"/>
  <c r="K1373" i="1"/>
  <c r="L1373" i="1" s="1"/>
  <c r="K1369" i="1"/>
  <c r="L1369" i="1" s="1"/>
  <c r="K1365" i="1"/>
  <c r="L1365" i="1" s="1"/>
  <c r="K1361" i="1"/>
  <c r="L1361" i="1" s="1"/>
  <c r="K1357" i="1"/>
  <c r="L1357" i="1" s="1"/>
  <c r="K1353" i="1"/>
  <c r="L1353" i="1" s="1"/>
  <c r="K1349" i="1"/>
  <c r="L1349" i="1" s="1"/>
  <c r="K1345" i="1"/>
  <c r="L1345" i="1" s="1"/>
  <c r="K1341" i="1"/>
  <c r="L1341" i="1" s="1"/>
  <c r="K1337" i="1"/>
  <c r="L1337" i="1" s="1"/>
  <c r="K1333" i="1"/>
  <c r="L1333" i="1" s="1"/>
  <c r="K1329" i="1"/>
  <c r="L1329" i="1" s="1"/>
  <c r="K1325" i="1"/>
  <c r="L1325" i="1" s="1"/>
  <c r="K1321" i="1"/>
  <c r="L1321" i="1" s="1"/>
  <c r="K1317" i="1"/>
  <c r="L1317" i="1" s="1"/>
  <c r="K1313" i="1"/>
  <c r="L1313" i="1" s="1"/>
  <c r="K1309" i="1"/>
  <c r="L1309" i="1" s="1"/>
  <c r="K1305" i="1"/>
  <c r="L1305" i="1" s="1"/>
  <c r="K1301" i="1"/>
  <c r="L1301" i="1" s="1"/>
  <c r="K1297" i="1"/>
  <c r="L1297" i="1" s="1"/>
  <c r="K1293" i="1"/>
  <c r="L1293" i="1" s="1"/>
  <c r="K1289" i="1"/>
  <c r="L1289" i="1" s="1"/>
  <c r="K1285" i="1"/>
  <c r="L1285" i="1" s="1"/>
  <c r="K1281" i="1"/>
  <c r="L1281" i="1" s="1"/>
  <c r="K1277" i="1"/>
  <c r="L1277" i="1" s="1"/>
  <c r="K1273" i="1"/>
  <c r="L1273" i="1" s="1"/>
  <c r="K1269" i="1"/>
  <c r="L1269" i="1" s="1"/>
  <c r="K1265" i="1"/>
  <c r="L1265" i="1" s="1"/>
  <c r="K1261" i="1"/>
  <c r="L1261" i="1" s="1"/>
  <c r="K1257" i="1"/>
  <c r="L1257" i="1" s="1"/>
  <c r="K1253" i="1"/>
  <c r="L1253" i="1" s="1"/>
  <c r="K1249" i="1"/>
  <c r="L1249" i="1" s="1"/>
  <c r="K1245" i="1"/>
  <c r="L1245" i="1" s="1"/>
  <c r="K1241" i="1"/>
  <c r="L1241" i="1" s="1"/>
  <c r="K1237" i="1"/>
  <c r="L1237" i="1" s="1"/>
  <c r="K1233" i="1"/>
  <c r="L1233" i="1" s="1"/>
  <c r="K1229" i="1"/>
  <c r="L1229" i="1" s="1"/>
  <c r="K1225" i="1"/>
  <c r="L1225" i="1" s="1"/>
  <c r="K1221" i="1"/>
  <c r="L1221" i="1" s="1"/>
  <c r="K1217" i="1"/>
  <c r="L1217" i="1" s="1"/>
  <c r="K1213" i="1"/>
  <c r="L1213" i="1" s="1"/>
  <c r="K1209" i="1"/>
  <c r="L1209" i="1" s="1"/>
  <c r="K1205" i="1"/>
  <c r="L1205" i="1" s="1"/>
  <c r="K1201" i="1"/>
  <c r="L1201" i="1" s="1"/>
  <c r="K1197" i="1"/>
  <c r="L1197" i="1" s="1"/>
  <c r="K1193" i="1"/>
  <c r="L1193" i="1" s="1"/>
  <c r="K1695" i="1"/>
  <c r="L1695" i="1" s="1"/>
  <c r="K1691" i="1"/>
  <c r="L1691" i="1" s="1"/>
  <c r="K1687" i="1"/>
  <c r="L1687" i="1" s="1"/>
  <c r="K1683" i="1"/>
  <c r="L1683" i="1" s="1"/>
  <c r="K1679" i="1"/>
  <c r="L1679" i="1" s="1"/>
  <c r="K1675" i="1"/>
  <c r="L1675" i="1" s="1"/>
  <c r="K1671" i="1"/>
  <c r="L1671" i="1" s="1"/>
  <c r="K1667" i="1"/>
  <c r="L1667" i="1" s="1"/>
  <c r="K1663" i="1"/>
  <c r="L1663" i="1" s="1"/>
  <c r="K1659" i="1"/>
  <c r="L1659" i="1" s="1"/>
  <c r="K1655" i="1"/>
  <c r="L1655" i="1" s="1"/>
  <c r="K1651" i="1"/>
  <c r="L1651" i="1" s="1"/>
  <c r="K1647" i="1"/>
  <c r="L1647" i="1" s="1"/>
  <c r="K1643" i="1"/>
  <c r="L1643" i="1" s="1"/>
  <c r="K1639" i="1"/>
  <c r="L1639" i="1" s="1"/>
  <c r="K1635" i="1"/>
  <c r="L1635" i="1" s="1"/>
  <c r="K1631" i="1"/>
  <c r="L1631" i="1" s="1"/>
  <c r="K1627" i="1"/>
  <c r="L1627" i="1" s="1"/>
  <c r="K1623" i="1"/>
  <c r="L1623" i="1" s="1"/>
  <c r="K1619" i="1"/>
  <c r="L1619" i="1" s="1"/>
  <c r="K1615" i="1"/>
  <c r="L1615" i="1" s="1"/>
  <c r="K1611" i="1"/>
  <c r="L1611" i="1" s="1"/>
  <c r="K1607" i="1"/>
  <c r="L1607" i="1" s="1"/>
  <c r="K1603" i="1"/>
  <c r="L1603" i="1" s="1"/>
  <c r="K1599" i="1"/>
  <c r="L1599" i="1" s="1"/>
  <c r="K1595" i="1"/>
  <c r="L1595" i="1" s="1"/>
  <c r="K1591" i="1"/>
  <c r="L1591" i="1" s="1"/>
  <c r="K1587" i="1"/>
  <c r="L1587" i="1" s="1"/>
  <c r="K1583" i="1"/>
  <c r="L1583" i="1" s="1"/>
  <c r="K1579" i="1"/>
  <c r="L1579" i="1" s="1"/>
  <c r="K1575" i="1"/>
  <c r="L1575" i="1" s="1"/>
  <c r="K1571" i="1"/>
  <c r="L1571" i="1" s="1"/>
  <c r="K1567" i="1"/>
  <c r="L1567" i="1" s="1"/>
  <c r="K1563" i="1"/>
  <c r="L1563" i="1" s="1"/>
  <c r="K1559" i="1"/>
  <c r="L1559" i="1" s="1"/>
  <c r="K1555" i="1"/>
  <c r="L1555" i="1" s="1"/>
  <c r="K1551" i="1"/>
  <c r="L1551" i="1" s="1"/>
  <c r="K1547" i="1"/>
  <c r="L1547" i="1" s="1"/>
  <c r="K1543" i="1"/>
  <c r="L1543" i="1" s="1"/>
  <c r="K1539" i="1"/>
  <c r="L1539" i="1" s="1"/>
  <c r="K1535" i="1"/>
  <c r="L1535" i="1" s="1"/>
  <c r="K1531" i="1"/>
  <c r="L1531" i="1" s="1"/>
  <c r="K1527" i="1"/>
  <c r="L1527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499" i="1"/>
  <c r="L1499" i="1" s="1"/>
  <c r="K1495" i="1"/>
  <c r="L1495" i="1" s="1"/>
  <c r="K1491" i="1"/>
  <c r="L1491" i="1" s="1"/>
  <c r="K1487" i="1"/>
  <c r="L1487" i="1" s="1"/>
  <c r="K1483" i="1"/>
  <c r="L1483" i="1" s="1"/>
  <c r="K1479" i="1"/>
  <c r="L1479" i="1" s="1"/>
  <c r="K1475" i="1"/>
  <c r="L1475" i="1" s="1"/>
  <c r="K1471" i="1"/>
  <c r="L1471" i="1" s="1"/>
  <c r="K1467" i="1"/>
  <c r="L1467" i="1" s="1"/>
  <c r="K1463" i="1"/>
  <c r="L1463" i="1" s="1"/>
  <c r="K1459" i="1"/>
  <c r="L1459" i="1" s="1"/>
  <c r="K1455" i="1"/>
  <c r="L1455" i="1" s="1"/>
  <c r="K1451" i="1"/>
  <c r="L1451" i="1" s="1"/>
  <c r="K1447" i="1"/>
  <c r="L1447" i="1" s="1"/>
  <c r="K1443" i="1"/>
  <c r="L1443" i="1" s="1"/>
  <c r="K1439" i="1"/>
  <c r="L1439" i="1" s="1"/>
  <c r="K1435" i="1"/>
  <c r="L1435" i="1" s="1"/>
  <c r="K1431" i="1"/>
  <c r="L1431" i="1" s="1"/>
  <c r="K1427" i="1"/>
  <c r="L1427" i="1" s="1"/>
  <c r="K1423" i="1"/>
  <c r="L1423" i="1" s="1"/>
  <c r="K1419" i="1"/>
  <c r="L1419" i="1" s="1"/>
  <c r="K1415" i="1"/>
  <c r="L1415" i="1" s="1"/>
  <c r="K1411" i="1"/>
  <c r="L1411" i="1" s="1"/>
  <c r="K1407" i="1"/>
  <c r="L1407" i="1" s="1"/>
  <c r="K1403" i="1"/>
  <c r="L1403" i="1" s="1"/>
  <c r="K1399" i="1"/>
  <c r="L1399" i="1" s="1"/>
  <c r="K1395" i="1"/>
  <c r="L1395" i="1" s="1"/>
  <c r="K1391" i="1"/>
  <c r="L1391" i="1" s="1"/>
  <c r="K1387" i="1"/>
  <c r="L1387" i="1" s="1"/>
  <c r="K1383" i="1"/>
  <c r="L1383" i="1" s="1"/>
  <c r="K1379" i="1"/>
  <c r="L1379" i="1" s="1"/>
  <c r="K1375" i="1"/>
  <c r="L1375" i="1" s="1"/>
  <c r="K1371" i="1"/>
  <c r="L1371" i="1" s="1"/>
  <c r="K1367" i="1"/>
  <c r="L1367" i="1" s="1"/>
  <c r="K1363" i="1"/>
  <c r="L1363" i="1" s="1"/>
  <c r="K1359" i="1"/>
  <c r="L1359" i="1" s="1"/>
  <c r="K1355" i="1"/>
  <c r="L1355" i="1" s="1"/>
  <c r="K1351" i="1"/>
  <c r="L1351" i="1" s="1"/>
  <c r="K1347" i="1"/>
  <c r="L1347" i="1" s="1"/>
  <c r="K1343" i="1"/>
  <c r="L1343" i="1" s="1"/>
  <c r="K1339" i="1"/>
  <c r="L1339" i="1" s="1"/>
  <c r="K1335" i="1"/>
  <c r="L1335" i="1" s="1"/>
  <c r="K1331" i="1"/>
  <c r="L1331" i="1" s="1"/>
  <c r="K1327" i="1"/>
  <c r="L1327" i="1" s="1"/>
  <c r="K1323" i="1"/>
  <c r="L1323" i="1" s="1"/>
  <c r="K1319" i="1"/>
  <c r="L1319" i="1" s="1"/>
  <c r="K1315" i="1"/>
  <c r="L1315" i="1" s="1"/>
  <c r="K1311" i="1"/>
  <c r="L1311" i="1" s="1"/>
  <c r="K1307" i="1"/>
  <c r="L1307" i="1" s="1"/>
  <c r="K1303" i="1"/>
  <c r="L1303" i="1" s="1"/>
  <c r="K1299" i="1"/>
  <c r="L1299" i="1" s="1"/>
  <c r="K1694" i="1"/>
  <c r="L1694" i="1" s="1"/>
  <c r="K1690" i="1"/>
  <c r="L1690" i="1" s="1"/>
  <c r="K1686" i="1"/>
  <c r="L1686" i="1" s="1"/>
  <c r="K1682" i="1"/>
  <c r="L1682" i="1" s="1"/>
  <c r="K1678" i="1"/>
  <c r="L1678" i="1" s="1"/>
  <c r="K1674" i="1"/>
  <c r="L1674" i="1" s="1"/>
  <c r="K1670" i="1"/>
  <c r="L1670" i="1" s="1"/>
  <c r="K1666" i="1"/>
  <c r="L1666" i="1" s="1"/>
  <c r="K1662" i="1"/>
  <c r="L1662" i="1" s="1"/>
  <c r="K1658" i="1"/>
  <c r="L1658" i="1" s="1"/>
  <c r="K1654" i="1"/>
  <c r="L1654" i="1" s="1"/>
  <c r="K1650" i="1"/>
  <c r="L1650" i="1" s="1"/>
  <c r="K1646" i="1"/>
  <c r="L1646" i="1" s="1"/>
  <c r="K1642" i="1"/>
  <c r="L1642" i="1" s="1"/>
  <c r="K1638" i="1"/>
  <c r="L1638" i="1" s="1"/>
  <c r="K1634" i="1"/>
  <c r="L1634" i="1" s="1"/>
  <c r="K1630" i="1"/>
  <c r="L1630" i="1" s="1"/>
  <c r="K1626" i="1"/>
  <c r="L1626" i="1" s="1"/>
  <c r="K1622" i="1"/>
  <c r="L1622" i="1" s="1"/>
  <c r="K1618" i="1"/>
  <c r="L1618" i="1" s="1"/>
  <c r="K1614" i="1"/>
  <c r="L1614" i="1" s="1"/>
  <c r="K1610" i="1"/>
  <c r="L1610" i="1" s="1"/>
  <c r="K1606" i="1"/>
  <c r="L1606" i="1" s="1"/>
  <c r="K1602" i="1"/>
  <c r="L1602" i="1" s="1"/>
  <c r="K1598" i="1"/>
  <c r="L1598" i="1" s="1"/>
  <c r="K1594" i="1"/>
  <c r="L1594" i="1" s="1"/>
  <c r="K1590" i="1"/>
  <c r="L1590" i="1" s="1"/>
  <c r="K1586" i="1"/>
  <c r="L1586" i="1" s="1"/>
  <c r="K1582" i="1"/>
  <c r="L1582" i="1" s="1"/>
  <c r="K1578" i="1"/>
  <c r="L1578" i="1" s="1"/>
  <c r="K1574" i="1"/>
  <c r="L1574" i="1" s="1"/>
  <c r="K1570" i="1"/>
  <c r="L1570" i="1" s="1"/>
  <c r="K1566" i="1"/>
  <c r="L1566" i="1" s="1"/>
  <c r="K1562" i="1"/>
  <c r="L1562" i="1" s="1"/>
  <c r="K1558" i="1"/>
  <c r="L1558" i="1" s="1"/>
  <c r="K1554" i="1"/>
  <c r="L1554" i="1" s="1"/>
  <c r="K1550" i="1"/>
  <c r="L1550" i="1" s="1"/>
  <c r="K1546" i="1"/>
  <c r="L1546" i="1" s="1"/>
  <c r="K1542" i="1"/>
  <c r="L1542" i="1" s="1"/>
  <c r="K1538" i="1"/>
  <c r="L1538" i="1" s="1"/>
  <c r="K1534" i="1"/>
  <c r="L1534" i="1" s="1"/>
  <c r="K1530" i="1"/>
  <c r="L1530" i="1" s="1"/>
  <c r="K1526" i="1"/>
  <c r="L1526" i="1" s="1"/>
  <c r="K1522" i="1"/>
  <c r="L1522" i="1" s="1"/>
  <c r="K1518" i="1"/>
  <c r="L1518" i="1" s="1"/>
  <c r="K1514" i="1"/>
  <c r="L1514" i="1" s="1"/>
  <c r="K1510" i="1"/>
  <c r="L1510" i="1" s="1"/>
  <c r="K1506" i="1"/>
  <c r="L1506" i="1" s="1"/>
  <c r="K1502" i="1"/>
  <c r="L1502" i="1" s="1"/>
  <c r="K1498" i="1"/>
  <c r="L1498" i="1" s="1"/>
  <c r="K1494" i="1"/>
  <c r="L1494" i="1" s="1"/>
  <c r="K1490" i="1"/>
  <c r="L1490" i="1" s="1"/>
  <c r="K1486" i="1"/>
  <c r="L1486" i="1" s="1"/>
  <c r="K1482" i="1"/>
  <c r="L1482" i="1" s="1"/>
  <c r="K1478" i="1"/>
  <c r="L1478" i="1" s="1"/>
  <c r="K1474" i="1"/>
  <c r="L1474" i="1" s="1"/>
  <c r="K1470" i="1"/>
  <c r="L1470" i="1" s="1"/>
  <c r="K1466" i="1"/>
  <c r="L1466" i="1" s="1"/>
  <c r="K1462" i="1"/>
  <c r="L1462" i="1" s="1"/>
  <c r="K1458" i="1"/>
  <c r="L1458" i="1" s="1"/>
  <c r="K1454" i="1"/>
  <c r="L1454" i="1" s="1"/>
  <c r="K1450" i="1"/>
  <c r="L1450" i="1" s="1"/>
  <c r="K1446" i="1"/>
  <c r="L1446" i="1" s="1"/>
  <c r="K1442" i="1"/>
  <c r="L1442" i="1" s="1"/>
  <c r="K1438" i="1"/>
  <c r="L1438" i="1" s="1"/>
  <c r="K1434" i="1"/>
  <c r="L1434" i="1" s="1"/>
  <c r="K1430" i="1"/>
  <c r="L1430" i="1" s="1"/>
  <c r="K1426" i="1"/>
  <c r="L1426" i="1" s="1"/>
  <c r="K1422" i="1"/>
  <c r="L1422" i="1" s="1"/>
  <c r="K1418" i="1"/>
  <c r="L1418" i="1" s="1"/>
  <c r="K1414" i="1"/>
  <c r="L1414" i="1" s="1"/>
  <c r="K1410" i="1"/>
  <c r="L1410" i="1" s="1"/>
  <c r="K1406" i="1"/>
  <c r="L1406" i="1" s="1"/>
  <c r="K1402" i="1"/>
  <c r="L1402" i="1" s="1"/>
  <c r="K1398" i="1"/>
  <c r="L1398" i="1" s="1"/>
  <c r="K1394" i="1"/>
  <c r="L1394" i="1" s="1"/>
  <c r="K1390" i="1"/>
  <c r="L1390" i="1" s="1"/>
  <c r="K1386" i="1"/>
  <c r="L1386" i="1" s="1"/>
  <c r="K1382" i="1"/>
  <c r="L1382" i="1" s="1"/>
  <c r="K1378" i="1"/>
  <c r="L1378" i="1" s="1"/>
  <c r="K1374" i="1"/>
  <c r="L1374" i="1" s="1"/>
  <c r="K1370" i="1"/>
  <c r="L1370" i="1" s="1"/>
  <c r="K1366" i="1"/>
  <c r="L1366" i="1" s="1"/>
  <c r="K1362" i="1"/>
  <c r="L1362" i="1" s="1"/>
  <c r="K1358" i="1"/>
  <c r="L1358" i="1" s="1"/>
  <c r="K1354" i="1"/>
  <c r="L1354" i="1" s="1"/>
  <c r="K1350" i="1"/>
  <c r="L1350" i="1" s="1"/>
  <c r="K1346" i="1"/>
  <c r="L1346" i="1" s="1"/>
  <c r="K1342" i="1"/>
  <c r="L1342" i="1" s="1"/>
  <c r="K1338" i="1"/>
  <c r="L1338" i="1" s="1"/>
  <c r="K1334" i="1"/>
  <c r="L1334" i="1" s="1"/>
  <c r="K1330" i="1"/>
  <c r="L1330" i="1" s="1"/>
  <c r="K1326" i="1"/>
  <c r="L1326" i="1" s="1"/>
  <c r="K1322" i="1"/>
  <c r="L1322" i="1" s="1"/>
  <c r="K1318" i="1"/>
  <c r="L1318" i="1" s="1"/>
  <c r="K1314" i="1"/>
  <c r="L1314" i="1" s="1"/>
  <c r="K1310" i="1"/>
  <c r="L1310" i="1" s="1"/>
  <c r="K1306" i="1"/>
  <c r="L1306" i="1" s="1"/>
  <c r="K1302" i="1"/>
  <c r="L1302" i="1" s="1"/>
  <c r="K1298" i="1"/>
  <c r="L1298" i="1" s="1"/>
  <c r="K1294" i="1"/>
  <c r="L1294" i="1" s="1"/>
  <c r="K1290" i="1"/>
  <c r="L1290" i="1" s="1"/>
  <c r="K1286" i="1"/>
  <c r="L1286" i="1" s="1"/>
  <c r="K1282" i="1"/>
  <c r="L1282" i="1" s="1"/>
  <c r="K1278" i="1"/>
  <c r="L1278" i="1" s="1"/>
  <c r="K1274" i="1"/>
  <c r="L1274" i="1" s="1"/>
  <c r="K1270" i="1"/>
  <c r="L1270" i="1" s="1"/>
  <c r="K1266" i="1"/>
  <c r="L1266" i="1" s="1"/>
  <c r="K1262" i="1"/>
  <c r="L1262" i="1" s="1"/>
  <c r="K1258" i="1"/>
  <c r="L1258" i="1" s="1"/>
  <c r="K1254" i="1"/>
  <c r="L1254" i="1" s="1"/>
  <c r="K1250" i="1"/>
  <c r="L1250" i="1" s="1"/>
  <c r="K1246" i="1"/>
  <c r="L1246" i="1" s="1"/>
  <c r="K1242" i="1"/>
  <c r="L1242" i="1" s="1"/>
  <c r="K1238" i="1"/>
  <c r="L1238" i="1" s="1"/>
  <c r="K1234" i="1"/>
  <c r="L1234" i="1" s="1"/>
  <c r="K1230" i="1"/>
  <c r="L1230" i="1" s="1"/>
  <c r="K1226" i="1"/>
  <c r="L1226" i="1" s="1"/>
  <c r="K1222" i="1"/>
  <c r="L1222" i="1" s="1"/>
  <c r="K1218" i="1"/>
  <c r="L1218" i="1" s="1"/>
  <c r="K1214" i="1"/>
  <c r="L1214" i="1" s="1"/>
  <c r="K1210" i="1"/>
  <c r="L1210" i="1" s="1"/>
  <c r="K1206" i="1"/>
  <c r="L1206" i="1" s="1"/>
  <c r="K1202" i="1"/>
  <c r="L1202" i="1" s="1"/>
  <c r="K1198" i="1"/>
  <c r="L1198" i="1" s="1"/>
  <c r="K1194" i="1"/>
  <c r="L1194" i="1" s="1"/>
  <c r="K1295" i="1"/>
  <c r="L1295" i="1" s="1"/>
  <c r="K1291" i="1"/>
  <c r="L1291" i="1" s="1"/>
  <c r="K1287" i="1"/>
  <c r="L1287" i="1" s="1"/>
  <c r="K1283" i="1"/>
  <c r="L1283" i="1" s="1"/>
  <c r="K1279" i="1"/>
  <c r="L1279" i="1" s="1"/>
  <c r="K1275" i="1"/>
  <c r="L1275" i="1" s="1"/>
  <c r="K1271" i="1"/>
  <c r="L1271" i="1" s="1"/>
  <c r="K1267" i="1"/>
  <c r="L1267" i="1" s="1"/>
  <c r="K1263" i="1"/>
  <c r="L1263" i="1" s="1"/>
  <c r="K1259" i="1"/>
  <c r="L1259" i="1" s="1"/>
  <c r="K1255" i="1"/>
  <c r="L1255" i="1" s="1"/>
  <c r="K1251" i="1"/>
  <c r="L1251" i="1" s="1"/>
  <c r="K1247" i="1"/>
  <c r="L1247" i="1" s="1"/>
  <c r="K1243" i="1"/>
  <c r="L1243" i="1" s="1"/>
  <c r="K1239" i="1"/>
  <c r="L1239" i="1" s="1"/>
  <c r="K1235" i="1"/>
  <c r="L1235" i="1" s="1"/>
  <c r="K1231" i="1"/>
  <c r="L1231" i="1" s="1"/>
  <c r="K1227" i="1"/>
  <c r="L1227" i="1" s="1"/>
  <c r="K1223" i="1"/>
  <c r="L1223" i="1" s="1"/>
  <c r="K1219" i="1"/>
  <c r="L1219" i="1" s="1"/>
  <c r="K1215" i="1"/>
  <c r="L1215" i="1" s="1"/>
  <c r="K1211" i="1"/>
  <c r="L1211" i="1" s="1"/>
  <c r="K1207" i="1"/>
  <c r="L1207" i="1" s="1"/>
  <c r="K1203" i="1"/>
  <c r="L1203" i="1" s="1"/>
  <c r="K1199" i="1"/>
  <c r="L1199" i="1" s="1"/>
  <c r="K1195" i="1"/>
  <c r="L1195" i="1" s="1"/>
  <c r="K1191" i="1"/>
  <c r="L1191" i="1" s="1"/>
  <c r="K1187" i="1"/>
  <c r="L1187" i="1" s="1"/>
  <c r="K1183" i="1"/>
  <c r="L1183" i="1" s="1"/>
  <c r="K1179" i="1"/>
  <c r="L1179" i="1" s="1"/>
  <c r="K1175" i="1"/>
  <c r="L1175" i="1" s="1"/>
  <c r="K1171" i="1"/>
  <c r="L1171" i="1" s="1"/>
  <c r="K1167" i="1"/>
  <c r="L1167" i="1" s="1"/>
  <c r="K1163" i="1"/>
  <c r="L1163" i="1" s="1"/>
  <c r="K1159" i="1"/>
  <c r="L1159" i="1" s="1"/>
  <c r="K1155" i="1"/>
  <c r="L1155" i="1" s="1"/>
  <c r="K1151" i="1"/>
  <c r="L1151" i="1" s="1"/>
  <c r="K1147" i="1"/>
  <c r="L1147" i="1" s="1"/>
  <c r="K1143" i="1"/>
  <c r="L1143" i="1" s="1"/>
  <c r="K1139" i="1"/>
  <c r="L1139" i="1" s="1"/>
  <c r="K1135" i="1"/>
  <c r="L1135" i="1" s="1"/>
  <c r="K1131" i="1"/>
  <c r="L1131" i="1" s="1"/>
  <c r="K1127" i="1"/>
  <c r="L1127" i="1" s="1"/>
  <c r="K1123" i="1"/>
  <c r="L1123" i="1" s="1"/>
  <c r="K1119" i="1"/>
  <c r="L1119" i="1" s="1"/>
  <c r="K1115" i="1"/>
  <c r="L1115" i="1" s="1"/>
  <c r="K1111" i="1"/>
  <c r="L1111" i="1" s="1"/>
  <c r="K1107" i="1"/>
  <c r="L1107" i="1" s="1"/>
  <c r="K1103" i="1"/>
  <c r="L1103" i="1" s="1"/>
  <c r="K1099" i="1"/>
  <c r="L1099" i="1" s="1"/>
  <c r="K1095" i="1"/>
  <c r="L1095" i="1" s="1"/>
  <c r="K1091" i="1"/>
  <c r="L1091" i="1" s="1"/>
  <c r="K1087" i="1"/>
  <c r="L1087" i="1" s="1"/>
  <c r="K1083" i="1"/>
  <c r="L1083" i="1" s="1"/>
  <c r="K1079" i="1"/>
  <c r="L1079" i="1" s="1"/>
  <c r="K1075" i="1"/>
  <c r="L1075" i="1" s="1"/>
  <c r="K1071" i="1"/>
  <c r="L1071" i="1" s="1"/>
  <c r="K1067" i="1"/>
  <c r="L1067" i="1" s="1"/>
  <c r="K1063" i="1"/>
  <c r="L1063" i="1" s="1"/>
  <c r="K1059" i="1"/>
  <c r="L1059" i="1" s="1"/>
  <c r="K1055" i="1"/>
  <c r="L1055" i="1" s="1"/>
  <c r="K1051" i="1"/>
  <c r="L1051" i="1" s="1"/>
  <c r="K1047" i="1"/>
  <c r="L1047" i="1" s="1"/>
  <c r="K1043" i="1"/>
  <c r="L1043" i="1" s="1"/>
  <c r="K1039" i="1"/>
  <c r="L1039" i="1" s="1"/>
  <c r="K1035" i="1"/>
  <c r="L1035" i="1" s="1"/>
  <c r="K1031" i="1"/>
  <c r="L1031" i="1" s="1"/>
  <c r="K1027" i="1"/>
  <c r="L1027" i="1" s="1"/>
  <c r="K1023" i="1"/>
  <c r="L1023" i="1" s="1"/>
  <c r="K1019" i="1"/>
  <c r="L1019" i="1" s="1"/>
  <c r="K1015" i="1"/>
  <c r="L1015" i="1" s="1"/>
  <c r="K1011" i="1"/>
  <c r="L1011" i="1" s="1"/>
  <c r="K1007" i="1"/>
  <c r="L1007" i="1" s="1"/>
  <c r="K1003" i="1"/>
  <c r="L1003" i="1" s="1"/>
  <c r="K999" i="1"/>
  <c r="L999" i="1" s="1"/>
  <c r="K995" i="1"/>
  <c r="L995" i="1" s="1"/>
  <c r="K991" i="1"/>
  <c r="L991" i="1" s="1"/>
  <c r="K987" i="1"/>
  <c r="L987" i="1" s="1"/>
  <c r="K983" i="1"/>
  <c r="L983" i="1" s="1"/>
  <c r="K979" i="1"/>
  <c r="L979" i="1" s="1"/>
  <c r="K975" i="1"/>
  <c r="L975" i="1" s="1"/>
  <c r="K971" i="1"/>
  <c r="L971" i="1" s="1"/>
  <c r="K967" i="1"/>
  <c r="L967" i="1" s="1"/>
  <c r="K963" i="1"/>
  <c r="L963" i="1" s="1"/>
  <c r="K959" i="1"/>
  <c r="L959" i="1" s="1"/>
  <c r="K955" i="1"/>
  <c r="L955" i="1" s="1"/>
  <c r="K951" i="1"/>
  <c r="L951" i="1" s="1"/>
  <c r="K947" i="1"/>
  <c r="L947" i="1" s="1"/>
  <c r="K943" i="1"/>
  <c r="L943" i="1" s="1"/>
  <c r="K939" i="1"/>
  <c r="L939" i="1" s="1"/>
  <c r="K935" i="1"/>
  <c r="L935" i="1" s="1"/>
  <c r="K931" i="1"/>
  <c r="L931" i="1" s="1"/>
  <c r="K927" i="1"/>
  <c r="L927" i="1" s="1"/>
  <c r="K923" i="1"/>
  <c r="L923" i="1" s="1"/>
  <c r="K919" i="1"/>
  <c r="L919" i="1" s="1"/>
  <c r="K915" i="1"/>
  <c r="L915" i="1" s="1"/>
  <c r="K911" i="1"/>
  <c r="L911" i="1" s="1"/>
  <c r="K907" i="1"/>
  <c r="L907" i="1" s="1"/>
  <c r="K903" i="1"/>
  <c r="L903" i="1" s="1"/>
  <c r="K899" i="1"/>
  <c r="L899" i="1" s="1"/>
  <c r="K895" i="1"/>
  <c r="L895" i="1" s="1"/>
  <c r="K891" i="1"/>
  <c r="L891" i="1" s="1"/>
  <c r="K887" i="1"/>
  <c r="L887" i="1" s="1"/>
  <c r="K883" i="1"/>
  <c r="L883" i="1" s="1"/>
  <c r="K879" i="1"/>
  <c r="L879" i="1" s="1"/>
  <c r="K875" i="1"/>
  <c r="L875" i="1" s="1"/>
  <c r="K871" i="1"/>
  <c r="L871" i="1" s="1"/>
  <c r="K867" i="1"/>
  <c r="L867" i="1" s="1"/>
  <c r="K863" i="1"/>
  <c r="L863" i="1" s="1"/>
  <c r="K859" i="1"/>
  <c r="L859" i="1" s="1"/>
  <c r="K855" i="1"/>
  <c r="L855" i="1" s="1"/>
  <c r="K851" i="1"/>
  <c r="L851" i="1" s="1"/>
  <c r="K847" i="1"/>
  <c r="L847" i="1" s="1"/>
  <c r="K843" i="1"/>
  <c r="L843" i="1" s="1"/>
  <c r="K839" i="1"/>
  <c r="L839" i="1" s="1"/>
  <c r="K835" i="1"/>
  <c r="L835" i="1" s="1"/>
  <c r="K831" i="1"/>
  <c r="L831" i="1" s="1"/>
  <c r="K827" i="1"/>
  <c r="L827" i="1" s="1"/>
  <c r="K823" i="1"/>
  <c r="L823" i="1" s="1"/>
  <c r="K819" i="1"/>
  <c r="L819" i="1" s="1"/>
  <c r="K815" i="1"/>
  <c r="L815" i="1" s="1"/>
  <c r="K811" i="1"/>
  <c r="L811" i="1" s="1"/>
  <c r="K807" i="1"/>
  <c r="L807" i="1" s="1"/>
  <c r="K803" i="1"/>
  <c r="L803" i="1" s="1"/>
  <c r="K799" i="1"/>
  <c r="L799" i="1" s="1"/>
  <c r="K795" i="1"/>
  <c r="L795" i="1" s="1"/>
  <c r="K791" i="1"/>
  <c r="L791" i="1" s="1"/>
  <c r="K787" i="1"/>
  <c r="L787" i="1" s="1"/>
  <c r="K783" i="1"/>
  <c r="L783" i="1" s="1"/>
  <c r="K779" i="1"/>
  <c r="L779" i="1" s="1"/>
  <c r="K775" i="1"/>
  <c r="L775" i="1" s="1"/>
  <c r="K771" i="1"/>
  <c r="L771" i="1" s="1"/>
  <c r="K767" i="1"/>
  <c r="L767" i="1" s="1"/>
  <c r="K763" i="1"/>
  <c r="L763" i="1" s="1"/>
  <c r="K759" i="1"/>
  <c r="L759" i="1" s="1"/>
  <c r="K755" i="1"/>
  <c r="L755" i="1" s="1"/>
  <c r="K751" i="1"/>
  <c r="L751" i="1" s="1"/>
  <c r="K747" i="1"/>
  <c r="L747" i="1" s="1"/>
  <c r="K743" i="1"/>
  <c r="L743" i="1" s="1"/>
  <c r="K739" i="1"/>
  <c r="L739" i="1" s="1"/>
  <c r="K735" i="1"/>
  <c r="L735" i="1" s="1"/>
  <c r="K731" i="1"/>
  <c r="L731" i="1" s="1"/>
  <c r="K727" i="1"/>
  <c r="L727" i="1" s="1"/>
  <c r="K723" i="1"/>
  <c r="L723" i="1" s="1"/>
  <c r="K719" i="1"/>
  <c r="L719" i="1" s="1"/>
  <c r="K715" i="1"/>
  <c r="L715" i="1" s="1"/>
  <c r="K711" i="1"/>
  <c r="L711" i="1" s="1"/>
  <c r="K707" i="1"/>
  <c r="L707" i="1" s="1"/>
  <c r="K703" i="1"/>
  <c r="L703" i="1" s="1"/>
  <c r="K699" i="1"/>
  <c r="L699" i="1" s="1"/>
  <c r="K695" i="1"/>
  <c r="L695" i="1" s="1"/>
  <c r="K691" i="1"/>
  <c r="L691" i="1" s="1"/>
  <c r="K687" i="1"/>
  <c r="L687" i="1" s="1"/>
  <c r="K683" i="1"/>
  <c r="L683" i="1" s="1"/>
  <c r="K679" i="1"/>
  <c r="L679" i="1" s="1"/>
  <c r="K675" i="1"/>
  <c r="L675" i="1" s="1"/>
  <c r="K671" i="1"/>
  <c r="L671" i="1" s="1"/>
  <c r="K667" i="1"/>
  <c r="L667" i="1" s="1"/>
  <c r="K663" i="1"/>
  <c r="L663" i="1" s="1"/>
  <c r="K659" i="1"/>
  <c r="L659" i="1" s="1"/>
  <c r="K655" i="1"/>
  <c r="L655" i="1" s="1"/>
  <c r="K651" i="1"/>
  <c r="L651" i="1" s="1"/>
  <c r="K647" i="1"/>
  <c r="L647" i="1" s="1"/>
  <c r="K643" i="1"/>
  <c r="L643" i="1" s="1"/>
  <c r="K639" i="1"/>
  <c r="L639" i="1" s="1"/>
  <c r="K635" i="1"/>
  <c r="L635" i="1" s="1"/>
  <c r="K631" i="1"/>
  <c r="L631" i="1" s="1"/>
  <c r="K627" i="1"/>
  <c r="L627" i="1" s="1"/>
  <c r="K623" i="1"/>
  <c r="L623" i="1" s="1"/>
  <c r="K619" i="1"/>
  <c r="L619" i="1" s="1"/>
  <c r="K615" i="1"/>
  <c r="L615" i="1" s="1"/>
  <c r="K611" i="1"/>
  <c r="L611" i="1" s="1"/>
  <c r="K607" i="1"/>
  <c r="L607" i="1" s="1"/>
  <c r="K603" i="1"/>
  <c r="L603" i="1" s="1"/>
  <c r="K599" i="1"/>
  <c r="L599" i="1" s="1"/>
  <c r="K595" i="1"/>
  <c r="L595" i="1" s="1"/>
  <c r="K591" i="1"/>
  <c r="L591" i="1" s="1"/>
  <c r="K587" i="1"/>
  <c r="L587" i="1" s="1"/>
  <c r="K583" i="1"/>
  <c r="L583" i="1" s="1"/>
  <c r="K579" i="1"/>
  <c r="L579" i="1" s="1"/>
  <c r="K575" i="1"/>
  <c r="L575" i="1" s="1"/>
  <c r="K571" i="1"/>
  <c r="L571" i="1" s="1"/>
  <c r="K567" i="1"/>
  <c r="L567" i="1" s="1"/>
  <c r="K563" i="1"/>
  <c r="L563" i="1" s="1"/>
  <c r="K559" i="1"/>
  <c r="L559" i="1" s="1"/>
  <c r="K555" i="1"/>
  <c r="L555" i="1" s="1"/>
  <c r="K551" i="1"/>
  <c r="L551" i="1" s="1"/>
  <c r="K547" i="1"/>
  <c r="L547" i="1" s="1"/>
  <c r="K543" i="1"/>
  <c r="L543" i="1" s="1"/>
  <c r="K539" i="1"/>
  <c r="L539" i="1" s="1"/>
  <c r="K535" i="1"/>
  <c r="L535" i="1" s="1"/>
  <c r="K531" i="1"/>
  <c r="L531" i="1" s="1"/>
  <c r="K527" i="1"/>
  <c r="L527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9" i="1"/>
  <c r="L499" i="1" s="1"/>
  <c r="K495" i="1"/>
  <c r="L495" i="1" s="1"/>
  <c r="K491" i="1"/>
  <c r="L491" i="1" s="1"/>
  <c r="K487" i="1"/>
  <c r="L487" i="1" s="1"/>
  <c r="K483" i="1"/>
  <c r="L483" i="1" s="1"/>
  <c r="K479" i="1"/>
  <c r="L479" i="1" s="1"/>
  <c r="K475" i="1"/>
  <c r="L475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9" i="1"/>
  <c r="L419" i="1" s="1"/>
  <c r="K415" i="1"/>
  <c r="L415" i="1" s="1"/>
  <c r="K411" i="1"/>
  <c r="L411" i="1" s="1"/>
  <c r="K407" i="1"/>
  <c r="L407" i="1" s="1"/>
  <c r="K403" i="1"/>
  <c r="L403" i="1" s="1"/>
  <c r="K399" i="1"/>
  <c r="L399" i="1" s="1"/>
  <c r="K395" i="1"/>
  <c r="L395" i="1" s="1"/>
  <c r="K391" i="1"/>
  <c r="L391" i="1" s="1"/>
  <c r="K387" i="1"/>
  <c r="L387" i="1" s="1"/>
  <c r="K383" i="1"/>
  <c r="L383" i="1" s="1"/>
  <c r="K379" i="1"/>
  <c r="L379" i="1" s="1"/>
  <c r="K375" i="1"/>
  <c r="L375" i="1" s="1"/>
  <c r="K371" i="1"/>
  <c r="L371" i="1" s="1"/>
  <c r="K367" i="1"/>
  <c r="L367" i="1" s="1"/>
  <c r="K363" i="1"/>
  <c r="L363" i="1" s="1"/>
  <c r="K359" i="1"/>
  <c r="L359" i="1" s="1"/>
  <c r="K355" i="1"/>
  <c r="L355" i="1" s="1"/>
  <c r="K351" i="1"/>
  <c r="L351" i="1" s="1"/>
  <c r="K347" i="1"/>
  <c r="L347" i="1" s="1"/>
  <c r="K343" i="1"/>
  <c r="L343" i="1" s="1"/>
  <c r="K339" i="1"/>
  <c r="L339" i="1" s="1"/>
  <c r="K335" i="1"/>
  <c r="L335" i="1" s="1"/>
  <c r="K331" i="1"/>
  <c r="L331" i="1" s="1"/>
  <c r="K327" i="1"/>
  <c r="L327" i="1" s="1"/>
  <c r="K323" i="1"/>
  <c r="L323" i="1" s="1"/>
  <c r="K319" i="1"/>
  <c r="L319" i="1" s="1"/>
  <c r="K315" i="1"/>
  <c r="L315" i="1" s="1"/>
  <c r="K311" i="1"/>
  <c r="L311" i="1" s="1"/>
  <c r="K307" i="1"/>
  <c r="L307" i="1" s="1"/>
  <c r="K303" i="1"/>
  <c r="L303" i="1" s="1"/>
  <c r="K299" i="1"/>
  <c r="L299" i="1" s="1"/>
  <c r="K295" i="1"/>
  <c r="L295" i="1" s="1"/>
  <c r="K291" i="1"/>
  <c r="L291" i="1" s="1"/>
  <c r="K287" i="1"/>
  <c r="L287" i="1" s="1"/>
  <c r="K283" i="1"/>
  <c r="L283" i="1" s="1"/>
  <c r="K279" i="1"/>
  <c r="L279" i="1" s="1"/>
  <c r="K275" i="1"/>
  <c r="L275" i="1" s="1"/>
  <c r="K271" i="1"/>
  <c r="L271" i="1" s="1"/>
  <c r="K267" i="1"/>
  <c r="L267" i="1" s="1"/>
  <c r="K263" i="1"/>
  <c r="L263" i="1" s="1"/>
  <c r="K259" i="1"/>
  <c r="L259" i="1" s="1"/>
  <c r="K255" i="1"/>
  <c r="L255" i="1" s="1"/>
  <c r="K251" i="1"/>
  <c r="L251" i="1" s="1"/>
  <c r="K247" i="1"/>
  <c r="L247" i="1" s="1"/>
  <c r="K243" i="1"/>
  <c r="L243" i="1" s="1"/>
  <c r="K239" i="1"/>
  <c r="L239" i="1" s="1"/>
  <c r="K235" i="1"/>
  <c r="L235" i="1" s="1"/>
  <c r="K231" i="1"/>
  <c r="L231" i="1" s="1"/>
  <c r="K227" i="1"/>
  <c r="L227" i="1" s="1"/>
  <c r="K223" i="1"/>
  <c r="L223" i="1" s="1"/>
  <c r="K219" i="1"/>
  <c r="L219" i="1" s="1"/>
  <c r="K215" i="1"/>
  <c r="L215" i="1" s="1"/>
  <c r="K211" i="1"/>
  <c r="L211" i="1" s="1"/>
  <c r="K207" i="1"/>
  <c r="L207" i="1" s="1"/>
  <c r="K203" i="1"/>
  <c r="L203" i="1" s="1"/>
  <c r="K199" i="1"/>
  <c r="L199" i="1" s="1"/>
  <c r="K195" i="1"/>
  <c r="L195" i="1" s="1"/>
  <c r="K191" i="1"/>
  <c r="L191" i="1" s="1"/>
  <c r="K187" i="1"/>
  <c r="L187" i="1" s="1"/>
  <c r="K183" i="1"/>
  <c r="L183" i="1" s="1"/>
  <c r="K179" i="1"/>
  <c r="L179" i="1" s="1"/>
  <c r="K175" i="1"/>
  <c r="L175" i="1" s="1"/>
  <c r="K171" i="1"/>
  <c r="L171" i="1" s="1"/>
  <c r="K167" i="1"/>
  <c r="L167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190" i="1"/>
  <c r="L1190" i="1" s="1"/>
  <c r="K1186" i="1"/>
  <c r="L1186" i="1" s="1"/>
  <c r="K1182" i="1"/>
  <c r="L1182" i="1" s="1"/>
  <c r="K1178" i="1"/>
  <c r="L1178" i="1" s="1"/>
  <c r="K1174" i="1"/>
  <c r="L1174" i="1" s="1"/>
  <c r="K1170" i="1"/>
  <c r="L1170" i="1" s="1"/>
  <c r="K1166" i="1"/>
  <c r="L1166" i="1" s="1"/>
  <c r="K1162" i="1"/>
  <c r="L1162" i="1" s="1"/>
  <c r="K1158" i="1"/>
  <c r="L1158" i="1" s="1"/>
  <c r="K1154" i="1"/>
  <c r="L1154" i="1" s="1"/>
  <c r="K1150" i="1"/>
  <c r="L1150" i="1" s="1"/>
  <c r="K1146" i="1"/>
  <c r="L1146" i="1" s="1"/>
  <c r="K1142" i="1"/>
  <c r="L1142" i="1" s="1"/>
  <c r="K1138" i="1"/>
  <c r="L1138" i="1" s="1"/>
  <c r="K1134" i="1"/>
  <c r="L1134" i="1" s="1"/>
  <c r="K1130" i="1"/>
  <c r="L1130" i="1" s="1"/>
  <c r="K1126" i="1"/>
  <c r="L1126" i="1" s="1"/>
  <c r="K1122" i="1"/>
  <c r="L1122" i="1" s="1"/>
  <c r="K1118" i="1"/>
  <c r="L1118" i="1" s="1"/>
  <c r="K1114" i="1"/>
  <c r="L1114" i="1" s="1"/>
  <c r="K1110" i="1"/>
  <c r="L1110" i="1" s="1"/>
  <c r="K1106" i="1"/>
  <c r="L1106" i="1" s="1"/>
  <c r="K1102" i="1"/>
  <c r="L1102" i="1" s="1"/>
  <c r="K1098" i="1"/>
  <c r="L1098" i="1" s="1"/>
  <c r="K1094" i="1"/>
  <c r="L1094" i="1" s="1"/>
  <c r="K1090" i="1"/>
  <c r="L1090" i="1" s="1"/>
  <c r="K1086" i="1"/>
  <c r="L1086" i="1" s="1"/>
  <c r="K1082" i="1"/>
  <c r="L1082" i="1" s="1"/>
  <c r="K1078" i="1"/>
  <c r="L1078" i="1" s="1"/>
  <c r="K1074" i="1"/>
  <c r="L1074" i="1" s="1"/>
  <c r="K1070" i="1"/>
  <c r="L1070" i="1" s="1"/>
  <c r="K1066" i="1"/>
  <c r="L1066" i="1" s="1"/>
  <c r="K1062" i="1"/>
  <c r="L1062" i="1" s="1"/>
  <c r="K1058" i="1"/>
  <c r="L1058" i="1" s="1"/>
  <c r="K1054" i="1"/>
  <c r="L1054" i="1" s="1"/>
  <c r="K1050" i="1"/>
  <c r="L1050" i="1" s="1"/>
  <c r="K1046" i="1"/>
  <c r="L1046" i="1" s="1"/>
  <c r="K1042" i="1"/>
  <c r="L1042" i="1" s="1"/>
  <c r="K1038" i="1"/>
  <c r="L1038" i="1" s="1"/>
  <c r="K1034" i="1"/>
  <c r="L1034" i="1" s="1"/>
  <c r="K1030" i="1"/>
  <c r="L1030" i="1" s="1"/>
  <c r="K1026" i="1"/>
  <c r="L1026" i="1" s="1"/>
  <c r="K1022" i="1"/>
  <c r="L1022" i="1" s="1"/>
  <c r="K1018" i="1"/>
  <c r="L1018" i="1" s="1"/>
  <c r="K1014" i="1"/>
  <c r="L1014" i="1" s="1"/>
  <c r="K1010" i="1"/>
  <c r="L1010" i="1" s="1"/>
  <c r="K1006" i="1"/>
  <c r="L1006" i="1" s="1"/>
  <c r="K1002" i="1"/>
  <c r="L1002" i="1" s="1"/>
  <c r="K998" i="1"/>
  <c r="L998" i="1" s="1"/>
  <c r="K994" i="1"/>
  <c r="L994" i="1" s="1"/>
  <c r="K990" i="1"/>
  <c r="L990" i="1" s="1"/>
  <c r="K986" i="1"/>
  <c r="L986" i="1" s="1"/>
  <c r="K982" i="1"/>
  <c r="L982" i="1" s="1"/>
  <c r="K978" i="1"/>
  <c r="L978" i="1" s="1"/>
  <c r="K974" i="1"/>
  <c r="L974" i="1" s="1"/>
  <c r="K970" i="1"/>
  <c r="L970" i="1" s="1"/>
  <c r="K966" i="1"/>
  <c r="L966" i="1" s="1"/>
  <c r="K962" i="1"/>
  <c r="L962" i="1" s="1"/>
  <c r="K958" i="1"/>
  <c r="L958" i="1" s="1"/>
  <c r="K954" i="1"/>
  <c r="L954" i="1" s="1"/>
  <c r="K950" i="1"/>
  <c r="L950" i="1" s="1"/>
  <c r="K1189" i="1"/>
  <c r="L1189" i="1" s="1"/>
  <c r="K1185" i="1"/>
  <c r="L1185" i="1" s="1"/>
  <c r="K1181" i="1"/>
  <c r="L1181" i="1" s="1"/>
  <c r="K1177" i="1"/>
  <c r="L1177" i="1" s="1"/>
  <c r="K1173" i="1"/>
  <c r="L1173" i="1" s="1"/>
  <c r="K1169" i="1"/>
  <c r="L1169" i="1" s="1"/>
  <c r="K1165" i="1"/>
  <c r="L1165" i="1" s="1"/>
  <c r="K1161" i="1"/>
  <c r="L1161" i="1" s="1"/>
  <c r="K1157" i="1"/>
  <c r="L1157" i="1" s="1"/>
  <c r="K1153" i="1"/>
  <c r="L1153" i="1" s="1"/>
  <c r="K1149" i="1"/>
  <c r="L1149" i="1" s="1"/>
  <c r="K1145" i="1"/>
  <c r="L1145" i="1" s="1"/>
  <c r="K1141" i="1"/>
  <c r="L1141" i="1" s="1"/>
  <c r="K1137" i="1"/>
  <c r="L1137" i="1" s="1"/>
  <c r="K1133" i="1"/>
  <c r="L1133" i="1" s="1"/>
  <c r="K1129" i="1"/>
  <c r="L1129" i="1" s="1"/>
  <c r="K1125" i="1"/>
  <c r="L1125" i="1" s="1"/>
  <c r="K1121" i="1"/>
  <c r="L1121" i="1" s="1"/>
  <c r="K1117" i="1"/>
  <c r="L1117" i="1" s="1"/>
  <c r="K1113" i="1"/>
  <c r="L1113" i="1" s="1"/>
  <c r="K1109" i="1"/>
  <c r="L1109" i="1" s="1"/>
  <c r="K1105" i="1"/>
  <c r="L1105" i="1" s="1"/>
  <c r="K1101" i="1"/>
  <c r="L1101" i="1" s="1"/>
  <c r="K1097" i="1"/>
  <c r="L1097" i="1" s="1"/>
  <c r="K1093" i="1"/>
  <c r="L1093" i="1" s="1"/>
  <c r="K1089" i="1"/>
  <c r="L1089" i="1" s="1"/>
  <c r="K1085" i="1"/>
  <c r="L1085" i="1" s="1"/>
  <c r="K1081" i="1"/>
  <c r="L1081" i="1" s="1"/>
  <c r="K1077" i="1"/>
  <c r="L1077" i="1" s="1"/>
  <c r="K1073" i="1"/>
  <c r="L1073" i="1" s="1"/>
  <c r="K1069" i="1"/>
  <c r="L1069" i="1" s="1"/>
  <c r="K1065" i="1"/>
  <c r="L1065" i="1" s="1"/>
  <c r="K1061" i="1"/>
  <c r="L1061" i="1" s="1"/>
  <c r="K1057" i="1"/>
  <c r="L1057" i="1" s="1"/>
  <c r="K1053" i="1"/>
  <c r="L1053" i="1" s="1"/>
  <c r="K1049" i="1"/>
  <c r="L1049" i="1" s="1"/>
  <c r="K1045" i="1"/>
  <c r="L1045" i="1" s="1"/>
  <c r="K1041" i="1"/>
  <c r="L1041" i="1" s="1"/>
  <c r="K1037" i="1"/>
  <c r="L1037" i="1" s="1"/>
  <c r="K1033" i="1"/>
  <c r="L1033" i="1" s="1"/>
  <c r="K1029" i="1"/>
  <c r="L1029" i="1" s="1"/>
  <c r="K1025" i="1"/>
  <c r="L1025" i="1" s="1"/>
  <c r="K1021" i="1"/>
  <c r="L1021" i="1" s="1"/>
  <c r="K1017" i="1"/>
  <c r="L1017" i="1" s="1"/>
  <c r="K1013" i="1"/>
  <c r="L1013" i="1" s="1"/>
  <c r="K1009" i="1"/>
  <c r="L1009" i="1" s="1"/>
  <c r="K1005" i="1"/>
  <c r="L1005" i="1" s="1"/>
  <c r="K1001" i="1"/>
  <c r="L1001" i="1" s="1"/>
  <c r="K997" i="1"/>
  <c r="L997" i="1" s="1"/>
  <c r="K993" i="1"/>
  <c r="L993" i="1" s="1"/>
  <c r="K989" i="1"/>
  <c r="L989" i="1" s="1"/>
  <c r="K985" i="1"/>
  <c r="L985" i="1" s="1"/>
  <c r="K981" i="1"/>
  <c r="L981" i="1" s="1"/>
  <c r="K977" i="1"/>
  <c r="L977" i="1" s="1"/>
  <c r="K973" i="1"/>
  <c r="L973" i="1" s="1"/>
  <c r="K969" i="1"/>
  <c r="L969" i="1" s="1"/>
  <c r="K965" i="1"/>
  <c r="L965" i="1" s="1"/>
  <c r="K961" i="1"/>
  <c r="L961" i="1" s="1"/>
  <c r="K957" i="1"/>
  <c r="L957" i="1" s="1"/>
  <c r="K953" i="1"/>
  <c r="L953" i="1" s="1"/>
  <c r="K949" i="1"/>
  <c r="L9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C1697" i="2" s="1"/>
  <c r="B1698" i="2"/>
  <c r="B1699" i="2"/>
  <c r="C1699" i="2" s="1"/>
  <c r="B1700" i="2"/>
  <c r="B1701" i="2"/>
  <c r="C1701" i="2" s="1"/>
  <c r="B1702" i="2"/>
  <c r="C1702" i="2" s="1"/>
  <c r="B1703" i="2"/>
  <c r="C1703" i="2" s="1"/>
  <c r="B1704" i="2"/>
  <c r="B1705" i="2"/>
  <c r="C1705" i="2" s="1"/>
  <c r="B1706" i="2"/>
  <c r="B1707" i="2"/>
  <c r="B1708" i="2"/>
  <c r="B1709" i="2"/>
  <c r="C1709" i="2" s="1"/>
  <c r="B1710" i="2"/>
  <c r="B1711" i="2"/>
  <c r="C1711" i="2" s="1"/>
  <c r="B1712" i="2"/>
  <c r="C1712" i="2" s="1"/>
  <c r="B1713" i="2"/>
  <c r="C1713" i="2" s="1"/>
  <c r="B1714" i="2"/>
  <c r="B1715" i="2"/>
  <c r="C1715" i="2" s="1"/>
  <c r="B1716" i="2"/>
  <c r="B1717" i="2"/>
  <c r="C1717" i="2" s="1"/>
  <c r="B1718" i="2"/>
  <c r="C1718" i="2" s="1"/>
  <c r="B1719" i="2"/>
  <c r="C1719" i="2" s="1"/>
  <c r="B1720" i="2"/>
  <c r="B1721" i="2"/>
  <c r="C1721" i="2" s="1"/>
  <c r="B1722" i="2"/>
  <c r="B1723" i="2"/>
  <c r="B1724" i="2"/>
  <c r="B1725" i="2"/>
  <c r="C1725" i="2" s="1"/>
  <c r="B1726" i="2"/>
  <c r="B1727" i="2"/>
  <c r="C1727" i="2" s="1"/>
  <c r="B1728" i="2"/>
  <c r="C1728" i="2" s="1"/>
  <c r="B1729" i="2"/>
  <c r="C1729" i="2" s="1"/>
  <c r="B1730" i="2"/>
  <c r="B1731" i="2"/>
  <c r="C1731" i="2" s="1"/>
  <c r="B1732" i="2"/>
  <c r="B1733" i="2"/>
  <c r="C1733" i="2" s="1"/>
  <c r="B1734" i="2"/>
  <c r="C1734" i="2" s="1"/>
  <c r="B1735" i="2"/>
  <c r="C1735" i="2" s="1"/>
  <c r="B1736" i="2"/>
  <c r="B1737" i="2"/>
  <c r="C1737" i="2" s="1"/>
  <c r="B1738" i="2"/>
  <c r="B1739" i="2"/>
  <c r="B1740" i="2"/>
  <c r="B1741" i="2"/>
  <c r="C1741" i="2" s="1"/>
  <c r="B1742" i="2"/>
  <c r="B1743" i="2"/>
  <c r="C1743" i="2" s="1"/>
  <c r="B1744" i="2"/>
  <c r="C1744" i="2" s="1"/>
  <c r="B1745" i="2"/>
  <c r="C1745" i="2" s="1"/>
  <c r="B1746" i="2"/>
  <c r="B1747" i="2"/>
  <c r="C1747" i="2" s="1"/>
  <c r="B1748" i="2"/>
  <c r="B1749" i="2"/>
  <c r="C1749" i="2" s="1"/>
  <c r="B1750" i="2"/>
  <c r="C1750" i="2" s="1"/>
  <c r="B1751" i="2"/>
  <c r="C1751" i="2" s="1"/>
  <c r="B1752" i="2"/>
  <c r="B1753" i="2"/>
  <c r="C1753" i="2" s="1"/>
  <c r="B1754" i="2"/>
  <c r="B1755" i="2"/>
  <c r="B1756" i="2"/>
  <c r="B1757" i="2"/>
  <c r="C1757" i="2" s="1"/>
  <c r="B1758" i="2"/>
  <c r="B1759" i="2"/>
  <c r="C1759" i="2" s="1"/>
  <c r="B1760" i="2"/>
  <c r="C1760" i="2" s="1"/>
  <c r="B1761" i="2"/>
  <c r="C1761" i="2" s="1"/>
  <c r="B1762" i="2"/>
  <c r="B1763" i="2"/>
  <c r="C1763" i="2" s="1"/>
  <c r="B1764" i="2"/>
  <c r="B1765" i="2"/>
  <c r="C1765" i="2" s="1"/>
  <c r="B1766" i="2"/>
  <c r="C1766" i="2" s="1"/>
  <c r="B1767" i="2"/>
  <c r="C1767" i="2" s="1"/>
  <c r="B1768" i="2"/>
  <c r="B1769" i="2"/>
  <c r="C1769" i="2" s="1"/>
  <c r="B1770" i="2"/>
  <c r="B1771" i="2"/>
  <c r="B1772" i="2"/>
  <c r="B1773" i="2"/>
  <c r="C1773" i="2" s="1"/>
  <c r="B1774" i="2"/>
  <c r="B1775" i="2"/>
  <c r="C1775" i="2" s="1"/>
  <c r="B1776" i="2"/>
  <c r="C1776" i="2" s="1"/>
  <c r="B1777" i="2"/>
  <c r="C1777" i="2" s="1"/>
  <c r="B1778" i="2"/>
  <c r="B1779" i="2"/>
  <c r="C1779" i="2" s="1"/>
  <c r="B1780" i="2"/>
  <c r="B1781" i="2"/>
  <c r="C1781" i="2" s="1"/>
  <c r="B1782" i="2"/>
  <c r="C1782" i="2" s="1"/>
  <c r="B1783" i="2"/>
  <c r="C1783" i="2" s="1"/>
  <c r="B1784" i="2"/>
  <c r="B1785" i="2"/>
  <c r="C1785" i="2" s="1"/>
  <c r="B1786" i="2"/>
  <c r="B1787" i="2"/>
  <c r="B1788" i="2"/>
  <c r="B1789" i="2"/>
  <c r="C1789" i="2" s="1"/>
  <c r="B1790" i="2"/>
  <c r="B1791" i="2"/>
  <c r="C1791" i="2" s="1"/>
  <c r="B1792" i="2"/>
  <c r="C1792" i="2" s="1"/>
  <c r="B1793" i="2"/>
  <c r="C1793" i="2" s="1"/>
  <c r="B1794" i="2"/>
  <c r="B1795" i="2"/>
  <c r="C1795" i="2" s="1"/>
  <c r="B1796" i="2"/>
  <c r="B1797" i="2"/>
  <c r="C1797" i="2" s="1"/>
  <c r="B1798" i="2"/>
  <c r="C1798" i="2" s="1"/>
  <c r="B1799" i="2"/>
  <c r="C1799" i="2" s="1"/>
  <c r="B1800" i="2"/>
  <c r="B1801" i="2"/>
  <c r="C1801" i="2" s="1"/>
  <c r="B1802" i="2"/>
  <c r="B1803" i="2"/>
  <c r="B1804" i="2"/>
  <c r="B1805" i="2"/>
  <c r="C1805" i="2" s="1"/>
  <c r="B1806" i="2"/>
  <c r="B1807" i="2"/>
  <c r="C1807" i="2" s="1"/>
  <c r="B1808" i="2"/>
  <c r="C1808" i="2" s="1"/>
  <c r="B1809" i="2"/>
  <c r="C1809" i="2" s="1"/>
  <c r="B1810" i="2"/>
  <c r="B1811" i="2"/>
  <c r="C1811" i="2" s="1"/>
  <c r="B1812" i="2"/>
  <c r="B1813" i="2"/>
  <c r="C1813" i="2" s="1"/>
  <c r="B1814" i="2"/>
  <c r="C1814" i="2" s="1"/>
  <c r="B1815" i="2"/>
  <c r="C1815" i="2" s="1"/>
  <c r="B1816" i="2"/>
  <c r="B1817" i="2"/>
  <c r="C1817" i="2" s="1"/>
  <c r="B1818" i="2"/>
  <c r="B1819" i="2"/>
  <c r="B1820" i="2"/>
  <c r="B1821" i="2"/>
  <c r="C1821" i="2" s="1"/>
  <c r="B1822" i="2"/>
  <c r="B1823" i="2"/>
  <c r="C1823" i="2" s="1"/>
  <c r="B1824" i="2"/>
  <c r="C1824" i="2" s="1"/>
  <c r="B1825" i="2"/>
  <c r="C1825" i="2" s="1"/>
  <c r="B1826" i="2"/>
  <c r="B1827" i="2"/>
  <c r="C1827" i="2" s="1"/>
  <c r="B1828" i="2"/>
  <c r="B1829" i="2"/>
  <c r="C1829" i="2" s="1"/>
  <c r="B1830" i="2"/>
  <c r="C1830" i="2" s="1"/>
  <c r="B1831" i="2"/>
  <c r="C1831" i="2" s="1"/>
  <c r="B1832" i="2"/>
  <c r="B1833" i="2"/>
  <c r="C1833" i="2" s="1"/>
  <c r="B1834" i="2"/>
  <c r="B1835" i="2"/>
  <c r="B1836" i="2"/>
  <c r="B1837" i="2"/>
  <c r="C1837" i="2" s="1"/>
  <c r="B1838" i="2"/>
  <c r="B1839" i="2"/>
  <c r="C1839" i="2" s="1"/>
  <c r="B1840" i="2"/>
  <c r="C1840" i="2" s="1"/>
  <c r="B1841" i="2"/>
  <c r="C1841" i="2" s="1"/>
  <c r="B1842" i="2"/>
  <c r="B1843" i="2"/>
  <c r="C1843" i="2" s="1"/>
  <c r="B1844" i="2"/>
  <c r="B1845" i="2"/>
  <c r="C1845" i="2" s="1"/>
  <c r="B1846" i="2"/>
  <c r="C1846" i="2" s="1"/>
  <c r="B1847" i="2"/>
  <c r="C1847" i="2" s="1"/>
  <c r="B1848" i="2"/>
  <c r="B1849" i="2"/>
  <c r="C1849" i="2" s="1"/>
  <c r="B1850" i="2"/>
  <c r="B1851" i="2"/>
  <c r="B1852" i="2"/>
  <c r="B1853" i="2"/>
  <c r="C1853" i="2" s="1"/>
  <c r="B1854" i="2"/>
  <c r="B1855" i="2"/>
  <c r="C1855" i="2" s="1"/>
  <c r="B1856" i="2"/>
  <c r="C1856" i="2" s="1"/>
  <c r="B1857" i="2"/>
  <c r="C1857" i="2" s="1"/>
  <c r="B1858" i="2"/>
  <c r="B1859" i="2"/>
  <c r="C1859" i="2" s="1"/>
  <c r="B1860" i="2"/>
  <c r="B1861" i="2"/>
  <c r="C1861" i="2" s="1"/>
  <c r="B1862" i="2"/>
  <c r="C1862" i="2" s="1"/>
  <c r="B1863" i="2"/>
  <c r="C1863" i="2" s="1"/>
  <c r="B1864" i="2"/>
  <c r="B1865" i="2"/>
  <c r="C1865" i="2" s="1"/>
  <c r="B1866" i="2"/>
  <c r="B1867" i="2"/>
  <c r="B1868" i="2"/>
  <c r="B1869" i="2"/>
  <c r="C1869" i="2" s="1"/>
  <c r="B1870" i="2"/>
  <c r="B1871" i="2"/>
  <c r="C1871" i="2" s="1"/>
  <c r="B1872" i="2"/>
  <c r="C1872" i="2" s="1"/>
  <c r="B1873" i="2"/>
  <c r="C1873" i="2" s="1"/>
  <c r="B1874" i="2"/>
  <c r="B1875" i="2"/>
  <c r="C1875" i="2" s="1"/>
  <c r="B1876" i="2"/>
  <c r="B1877" i="2"/>
  <c r="C1877" i="2" s="1"/>
  <c r="B1878" i="2"/>
  <c r="C1878" i="2" s="1"/>
  <c r="B1879" i="2"/>
  <c r="C1879" i="2" s="1"/>
  <c r="B1880" i="2"/>
  <c r="B1881" i="2"/>
  <c r="C1881" i="2" s="1"/>
  <c r="B1882" i="2"/>
  <c r="B1883" i="2"/>
  <c r="B1884" i="2"/>
  <c r="B1885" i="2"/>
  <c r="C1885" i="2" s="1"/>
  <c r="B1886" i="2"/>
  <c r="B1887" i="2"/>
  <c r="C1887" i="2" s="1"/>
  <c r="B1888" i="2"/>
  <c r="C1888" i="2" s="1"/>
  <c r="B1889" i="2"/>
  <c r="C1889" i="2" s="1"/>
  <c r="B1890" i="2"/>
  <c r="B1891" i="2"/>
  <c r="C1891" i="2" s="1"/>
  <c r="B1892" i="2"/>
  <c r="B1893" i="2"/>
  <c r="C1893" i="2" s="1"/>
  <c r="B1894" i="2"/>
  <c r="C1894" i="2" s="1"/>
  <c r="B1895" i="2"/>
  <c r="C1895" i="2" s="1"/>
  <c r="B1896" i="2"/>
  <c r="B1897" i="2"/>
  <c r="C1897" i="2" s="1"/>
  <c r="B1898" i="2"/>
  <c r="B1899" i="2"/>
  <c r="B1900" i="2"/>
  <c r="B1901" i="2"/>
  <c r="C1901" i="2" s="1"/>
  <c r="B1902" i="2"/>
  <c r="B1903" i="2"/>
  <c r="C1903" i="2" s="1"/>
  <c r="B1904" i="2"/>
  <c r="C1904" i="2" s="1"/>
  <c r="B1905" i="2"/>
  <c r="C1905" i="2" s="1"/>
  <c r="B1906" i="2"/>
  <c r="B1907" i="2"/>
  <c r="C1907" i="2" s="1"/>
  <c r="B1908" i="2"/>
  <c r="B1909" i="2"/>
  <c r="C1909" i="2" s="1"/>
  <c r="B1910" i="2"/>
  <c r="C1910" i="2" s="1"/>
  <c r="B1911" i="2"/>
  <c r="C1911" i="2" s="1"/>
  <c r="B1912" i="2"/>
  <c r="B1913" i="2"/>
  <c r="C1913" i="2" s="1"/>
  <c r="B1914" i="2"/>
  <c r="B1915" i="2"/>
  <c r="B1916" i="2"/>
  <c r="B1917" i="2"/>
  <c r="C1917" i="2" s="1"/>
  <c r="B1918" i="2"/>
  <c r="B1919" i="2"/>
  <c r="C1919" i="2" s="1"/>
  <c r="B1920" i="2"/>
  <c r="C1920" i="2" s="1"/>
  <c r="B1921" i="2"/>
  <c r="C1921" i="2" s="1"/>
  <c r="B1922" i="2"/>
  <c r="B1923" i="2"/>
  <c r="C1923" i="2" s="1"/>
  <c r="B1924" i="2"/>
  <c r="B1925" i="2"/>
  <c r="C1925" i="2" s="1"/>
  <c r="B1926" i="2"/>
  <c r="C1926" i="2" s="1"/>
  <c r="B1927" i="2"/>
  <c r="C1927" i="2" s="1"/>
  <c r="B1928" i="2"/>
  <c r="B1929" i="2"/>
  <c r="C1929" i="2" s="1"/>
  <c r="B1930" i="2"/>
  <c r="B1931" i="2"/>
  <c r="B1932" i="2"/>
  <c r="B1933" i="2"/>
  <c r="C1933" i="2" s="1"/>
  <c r="B1934" i="2"/>
  <c r="B1935" i="2"/>
  <c r="C1935" i="2" s="1"/>
  <c r="B1936" i="2"/>
  <c r="C1936" i="2" s="1"/>
  <c r="B1937" i="2"/>
  <c r="C1937" i="2" s="1"/>
  <c r="B1938" i="2"/>
  <c r="B1939" i="2"/>
  <c r="C1939" i="2" s="1"/>
  <c r="B1940" i="2"/>
  <c r="B1941" i="2"/>
  <c r="C1941" i="2" s="1"/>
  <c r="B1942" i="2"/>
  <c r="C1942" i="2" s="1"/>
  <c r="B1943" i="2"/>
  <c r="C1943" i="2" s="1"/>
  <c r="B1944" i="2"/>
  <c r="B1945" i="2"/>
  <c r="C1945" i="2" s="1"/>
  <c r="B1946" i="2"/>
  <c r="B1947" i="2"/>
  <c r="B1948" i="2"/>
  <c r="B1949" i="2"/>
  <c r="C1949" i="2" s="1"/>
  <c r="B1950" i="2"/>
  <c r="B1951" i="2"/>
  <c r="C1951" i="2" s="1"/>
  <c r="B1952" i="2"/>
  <c r="C1952" i="2" s="1"/>
  <c r="B1953" i="2"/>
  <c r="C1953" i="2" s="1"/>
  <c r="B1954" i="2"/>
  <c r="B1955" i="2"/>
  <c r="C1955" i="2" s="1"/>
  <c r="B1956" i="2"/>
  <c r="B1957" i="2"/>
  <c r="C1957" i="2" s="1"/>
  <c r="B1958" i="2"/>
  <c r="C1958" i="2" s="1"/>
  <c r="B1959" i="2"/>
  <c r="C1959" i="2" s="1"/>
  <c r="B1960" i="2"/>
  <c r="B1961" i="2"/>
  <c r="C1961" i="2" s="1"/>
  <c r="B1962" i="2"/>
  <c r="B1963" i="2"/>
  <c r="B1964" i="2"/>
  <c r="B1965" i="2"/>
  <c r="C1965" i="2" s="1"/>
  <c r="B1966" i="2"/>
  <c r="B1967" i="2"/>
  <c r="C1967" i="2" s="1"/>
  <c r="B1968" i="2"/>
  <c r="C1968" i="2" s="1"/>
  <c r="B1969" i="2"/>
  <c r="C1969" i="2" s="1"/>
  <c r="B1970" i="2"/>
  <c r="B1971" i="2"/>
  <c r="C1971" i="2" s="1"/>
  <c r="B1972" i="2"/>
  <c r="B1973" i="2"/>
  <c r="C1973" i="2" s="1"/>
  <c r="B1974" i="2"/>
  <c r="C1974" i="2" s="1"/>
  <c r="B1975" i="2"/>
  <c r="C1975" i="2" s="1"/>
  <c r="B1976" i="2"/>
  <c r="B1977" i="2"/>
  <c r="C1977" i="2" s="1"/>
  <c r="B1978" i="2"/>
  <c r="B1979" i="2"/>
  <c r="B1980" i="2"/>
  <c r="B1981" i="2"/>
  <c r="C1981" i="2" s="1"/>
  <c r="B1982" i="2"/>
  <c r="B1983" i="2"/>
  <c r="C1983" i="2" s="1"/>
  <c r="B1984" i="2"/>
  <c r="C1984" i="2" s="1"/>
  <c r="B1985" i="2"/>
  <c r="C1985" i="2" s="1"/>
  <c r="B1986" i="2"/>
  <c r="B1987" i="2"/>
  <c r="C1987" i="2" s="1"/>
  <c r="B1988" i="2"/>
  <c r="B1989" i="2"/>
  <c r="C1989" i="2" s="1"/>
  <c r="B1990" i="2"/>
  <c r="C1990" i="2" s="1"/>
  <c r="B1991" i="2"/>
  <c r="C1991" i="2" s="1"/>
  <c r="B1992" i="2"/>
  <c r="B1993" i="2"/>
  <c r="C1993" i="2" s="1"/>
  <c r="B1994" i="2"/>
  <c r="B1995" i="2"/>
  <c r="B1996" i="2"/>
  <c r="B1997" i="2"/>
  <c r="C1997" i="2" s="1"/>
  <c r="B1998" i="2"/>
  <c r="B1999" i="2"/>
  <c r="C1999" i="2" s="1"/>
  <c r="B2000" i="2"/>
  <c r="C2000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C1998" i="2" l="1"/>
  <c r="C1982" i="2"/>
  <c r="C1966" i="2"/>
  <c r="C1950" i="2"/>
  <c r="C1934" i="2"/>
  <c r="C1918" i="2"/>
  <c r="C1902" i="2"/>
  <c r="C1886" i="2"/>
  <c r="C1870" i="2"/>
  <c r="C1854" i="2"/>
  <c r="C1838" i="2"/>
  <c r="C1822" i="2"/>
  <c r="C1806" i="2"/>
  <c r="C1790" i="2"/>
  <c r="C1774" i="2"/>
  <c r="C1758" i="2"/>
  <c r="C1742" i="2"/>
  <c r="C1726" i="2"/>
  <c r="C1710" i="2"/>
  <c r="C1996" i="2"/>
  <c r="C1980" i="2"/>
  <c r="C1964" i="2"/>
  <c r="C1948" i="2"/>
  <c r="C1932" i="2"/>
  <c r="C1916" i="2"/>
  <c r="C1900" i="2"/>
  <c r="C1884" i="2"/>
  <c r="C1868" i="2"/>
  <c r="C1852" i="2"/>
  <c r="C1836" i="2"/>
  <c r="C1820" i="2"/>
  <c r="C1804" i="2"/>
  <c r="C1788" i="2"/>
  <c r="C1772" i="2"/>
  <c r="C1756" i="2"/>
  <c r="C1740" i="2"/>
  <c r="C1724" i="2"/>
  <c r="C1708" i="2"/>
  <c r="C1995" i="2"/>
  <c r="C1979" i="2"/>
  <c r="C1963" i="2"/>
  <c r="C1947" i="2"/>
  <c r="C1931" i="2"/>
  <c r="C1915" i="2"/>
  <c r="C1899" i="2"/>
  <c r="C1883" i="2"/>
  <c r="C1867" i="2"/>
  <c r="C1851" i="2"/>
  <c r="C1835" i="2"/>
  <c r="C1819" i="2"/>
  <c r="C1803" i="2"/>
  <c r="C1787" i="2"/>
  <c r="C1771" i="2"/>
  <c r="C1755" i="2"/>
  <c r="C1739" i="2"/>
  <c r="C1723" i="2"/>
  <c r="C1707" i="2"/>
  <c r="C1994" i="2"/>
  <c r="C1978" i="2"/>
  <c r="C1962" i="2"/>
  <c r="C1946" i="2"/>
  <c r="C1930" i="2"/>
  <c r="C1914" i="2"/>
  <c r="C1898" i="2"/>
  <c r="C1882" i="2"/>
  <c r="C1866" i="2"/>
  <c r="C1850" i="2"/>
  <c r="C1834" i="2"/>
  <c r="C1818" i="2"/>
  <c r="C1802" i="2"/>
  <c r="C1786" i="2"/>
  <c r="C1770" i="2"/>
  <c r="C1754" i="2"/>
  <c r="C1738" i="2"/>
  <c r="C1722" i="2"/>
  <c r="C1706" i="2"/>
  <c r="C1992" i="2"/>
  <c r="C1976" i="2"/>
  <c r="C1960" i="2"/>
  <c r="C1944" i="2"/>
  <c r="C1928" i="2"/>
  <c r="C1912" i="2"/>
  <c r="C1896" i="2"/>
  <c r="C1880" i="2"/>
  <c r="C1864" i="2"/>
  <c r="C1848" i="2"/>
  <c r="C1832" i="2"/>
  <c r="C1816" i="2"/>
  <c r="C1800" i="2"/>
  <c r="C1784" i="2"/>
  <c r="C1768" i="2"/>
  <c r="C1752" i="2"/>
  <c r="C1736" i="2"/>
  <c r="C1720" i="2"/>
  <c r="C1704" i="2"/>
  <c r="C1988" i="2"/>
  <c r="C1972" i="2"/>
  <c r="C1956" i="2"/>
  <c r="C1940" i="2"/>
  <c r="C1924" i="2"/>
  <c r="C1908" i="2"/>
  <c r="C1892" i="2"/>
  <c r="C1876" i="2"/>
  <c r="C1860" i="2"/>
  <c r="C1844" i="2"/>
  <c r="C1828" i="2"/>
  <c r="C1812" i="2"/>
  <c r="C1796" i="2"/>
  <c r="C1780" i="2"/>
  <c r="C1764" i="2"/>
  <c r="C1748" i="2"/>
  <c r="C1732" i="2"/>
  <c r="C1716" i="2"/>
  <c r="C1700" i="2"/>
  <c r="C1986" i="2"/>
  <c r="C1970" i="2"/>
  <c r="C1954" i="2"/>
  <c r="C1938" i="2"/>
  <c r="C1922" i="2"/>
  <c r="C1906" i="2"/>
  <c r="C1890" i="2"/>
  <c r="C1874" i="2"/>
  <c r="C1858" i="2"/>
  <c r="C1842" i="2"/>
  <c r="C1826" i="2"/>
  <c r="C1810" i="2"/>
  <c r="C1794" i="2"/>
  <c r="C1778" i="2"/>
  <c r="C1762" i="2"/>
  <c r="C1746" i="2"/>
  <c r="C1730" i="2"/>
  <c r="C1714" i="2"/>
  <c r="C1698" i="2"/>
  <c r="M4" i="1"/>
  <c r="O3" i="1"/>
  <c r="P3" i="1" s="1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F1999" i="2" s="1"/>
  <c r="C2" i="2"/>
  <c r="F2" i="2" s="1"/>
  <c r="I2" i="2" s="1"/>
  <c r="F1775" i="2" l="1"/>
  <c r="F1734" i="2"/>
  <c r="F1730" i="2"/>
  <c r="F1986" i="2"/>
  <c r="F1843" i="2"/>
  <c r="F1860" i="2"/>
  <c r="F1941" i="2"/>
  <c r="F1957" i="2"/>
  <c r="F1704" i="2"/>
  <c r="F1960" i="2"/>
  <c r="F1722" i="2"/>
  <c r="F1978" i="2"/>
  <c r="F1739" i="2"/>
  <c r="F1995" i="2"/>
  <c r="F1868" i="2"/>
  <c r="F1949" i="2"/>
  <c r="F1897" i="2"/>
  <c r="F1728" i="2"/>
  <c r="F1822" i="2"/>
  <c r="F1855" i="2"/>
  <c r="F1814" i="2"/>
  <c r="F1746" i="2"/>
  <c r="F1715" i="2"/>
  <c r="F1875" i="2"/>
  <c r="F1876" i="2"/>
  <c r="F1989" i="2"/>
  <c r="F1973" i="2"/>
  <c r="F1720" i="2"/>
  <c r="F1976" i="2"/>
  <c r="F1738" i="2"/>
  <c r="F1994" i="2"/>
  <c r="F1755" i="2"/>
  <c r="F1711" i="2"/>
  <c r="F1884" i="2"/>
  <c r="F1981" i="2"/>
  <c r="F1709" i="2"/>
  <c r="F1792" i="2"/>
  <c r="F1838" i="2"/>
  <c r="F1935" i="2"/>
  <c r="F1990" i="2"/>
  <c r="F1762" i="2"/>
  <c r="F1731" i="2"/>
  <c r="F1907" i="2"/>
  <c r="F1892" i="2"/>
  <c r="F1766" i="2"/>
  <c r="F1958" i="2"/>
  <c r="F1736" i="2"/>
  <c r="F1992" i="2"/>
  <c r="F1754" i="2"/>
  <c r="F1727" i="2"/>
  <c r="F1771" i="2"/>
  <c r="F1745" i="2"/>
  <c r="F1900" i="2"/>
  <c r="F1759" i="2"/>
  <c r="F1757" i="2"/>
  <c r="F1872" i="2"/>
  <c r="F1854" i="2"/>
  <c r="F1778" i="2"/>
  <c r="F1939" i="2"/>
  <c r="F1910" i="2"/>
  <c r="F1705" i="2"/>
  <c r="F1787" i="2"/>
  <c r="F1823" i="2"/>
  <c r="F1952" i="2"/>
  <c r="F1760" i="2"/>
  <c r="F1863" i="2"/>
  <c r="F1794" i="2"/>
  <c r="F1795" i="2"/>
  <c r="F1971" i="2"/>
  <c r="F1924" i="2"/>
  <c r="F1735" i="2"/>
  <c r="F1831" i="2"/>
  <c r="F1768" i="2"/>
  <c r="F1737" i="2"/>
  <c r="F1786" i="2"/>
  <c r="F1903" i="2"/>
  <c r="F1803" i="2"/>
  <c r="F1969" i="2"/>
  <c r="F1932" i="2"/>
  <c r="F1887" i="2"/>
  <c r="F1805" i="2"/>
  <c r="F1713" i="2"/>
  <c r="F1886" i="2"/>
  <c r="F1767" i="2"/>
  <c r="F1763" i="2"/>
  <c r="F1719" i="2"/>
  <c r="F1770" i="2"/>
  <c r="F1841" i="2"/>
  <c r="F1870" i="2"/>
  <c r="F1824" i="2"/>
  <c r="F1959" i="2"/>
  <c r="F1810" i="2"/>
  <c r="F1827" i="2"/>
  <c r="F1926" i="2"/>
  <c r="F1940" i="2"/>
  <c r="F1847" i="2"/>
  <c r="F1943" i="2"/>
  <c r="F1784" i="2"/>
  <c r="F1769" i="2"/>
  <c r="F1802" i="2"/>
  <c r="F1967" i="2"/>
  <c r="F1819" i="2"/>
  <c r="F1942" i="2"/>
  <c r="F1948" i="2"/>
  <c r="F1951" i="2"/>
  <c r="F1837" i="2"/>
  <c r="F1825" i="2"/>
  <c r="F1902" i="2"/>
  <c r="F1908" i="2"/>
  <c r="F1752" i="2"/>
  <c r="F1839" i="2"/>
  <c r="F1916" i="2"/>
  <c r="F1773" i="2"/>
  <c r="F1904" i="2"/>
  <c r="F1913" i="2"/>
  <c r="F1826" i="2"/>
  <c r="F1859" i="2"/>
  <c r="F1700" i="2"/>
  <c r="F1956" i="2"/>
  <c r="F1975" i="2"/>
  <c r="F1865" i="2"/>
  <c r="F1800" i="2"/>
  <c r="F1801" i="2"/>
  <c r="F1818" i="2"/>
  <c r="F1776" i="2"/>
  <c r="F1835" i="2"/>
  <c r="F1708" i="2"/>
  <c r="F1964" i="2"/>
  <c r="F1744" i="2"/>
  <c r="F1869" i="2"/>
  <c r="F1953" i="2"/>
  <c r="F1918" i="2"/>
  <c r="F1984" i="2"/>
  <c r="F1761" i="2"/>
  <c r="F1842" i="2"/>
  <c r="F1891" i="2"/>
  <c r="F1716" i="2"/>
  <c r="F1972" i="2"/>
  <c r="F1945" i="2"/>
  <c r="F1702" i="2"/>
  <c r="F1816" i="2"/>
  <c r="F1833" i="2"/>
  <c r="F1834" i="2"/>
  <c r="F1840" i="2"/>
  <c r="F1851" i="2"/>
  <c r="F1724" i="2"/>
  <c r="F1980" i="2"/>
  <c r="F1808" i="2"/>
  <c r="F1901" i="2"/>
  <c r="F1750" i="2"/>
  <c r="F1934" i="2"/>
  <c r="F1777" i="2"/>
  <c r="F1937" i="2"/>
  <c r="F1858" i="2"/>
  <c r="F1923" i="2"/>
  <c r="F1732" i="2"/>
  <c r="F1988" i="2"/>
  <c r="F1717" i="2"/>
  <c r="F1894" i="2"/>
  <c r="F1832" i="2"/>
  <c r="F1977" i="2"/>
  <c r="F1850" i="2"/>
  <c r="F1920" i="2"/>
  <c r="F1867" i="2"/>
  <c r="F1740" i="2"/>
  <c r="F1996" i="2"/>
  <c r="F1888" i="2"/>
  <c r="F1933" i="2"/>
  <c r="F1846" i="2"/>
  <c r="F1950" i="2"/>
  <c r="F1889" i="2"/>
  <c r="F1718" i="2"/>
  <c r="F1874" i="2"/>
  <c r="F1955" i="2"/>
  <c r="F1748" i="2"/>
  <c r="F1701" i="2"/>
  <c r="F1733" i="2"/>
  <c r="F1783" i="2"/>
  <c r="F1848" i="2"/>
  <c r="F1721" i="2"/>
  <c r="F1866" i="2"/>
  <c r="F2000" i="2"/>
  <c r="F1883" i="2"/>
  <c r="F1756" i="2"/>
  <c r="F1725" i="2"/>
  <c r="F1968" i="2"/>
  <c r="F1965" i="2"/>
  <c r="F1710" i="2"/>
  <c r="F1966" i="2"/>
  <c r="F1862" i="2"/>
  <c r="F1830" i="2"/>
  <c r="F1890" i="2"/>
  <c r="F1987" i="2"/>
  <c r="F1764" i="2"/>
  <c r="F1749" i="2"/>
  <c r="F1765" i="2"/>
  <c r="F1895" i="2"/>
  <c r="F1864" i="2"/>
  <c r="F1753" i="2"/>
  <c r="F1882" i="2"/>
  <c r="F1793" i="2"/>
  <c r="F1899" i="2"/>
  <c r="F1772" i="2"/>
  <c r="F1741" i="2"/>
  <c r="F1809" i="2"/>
  <c r="F1997" i="2"/>
  <c r="F1726" i="2"/>
  <c r="F1982" i="2"/>
  <c r="F1712" i="2"/>
  <c r="F1799" i="2"/>
  <c r="F1906" i="2"/>
  <c r="F1974" i="2"/>
  <c r="F1780" i="2"/>
  <c r="F1781" i="2"/>
  <c r="F1797" i="2"/>
  <c r="F1929" i="2"/>
  <c r="F1880" i="2"/>
  <c r="F1785" i="2"/>
  <c r="F1898" i="2"/>
  <c r="F1873" i="2"/>
  <c r="F1915" i="2"/>
  <c r="F1788" i="2"/>
  <c r="F1789" i="2"/>
  <c r="F1921" i="2"/>
  <c r="F1743" i="2"/>
  <c r="F1742" i="2"/>
  <c r="F1998" i="2"/>
  <c r="F1856" i="2"/>
  <c r="F1911" i="2"/>
  <c r="F1922" i="2"/>
  <c r="F1699" i="2"/>
  <c r="F1796" i="2"/>
  <c r="F1813" i="2"/>
  <c r="F1829" i="2"/>
  <c r="F1751" i="2"/>
  <c r="F1896" i="2"/>
  <c r="F1817" i="2"/>
  <c r="F1914" i="2"/>
  <c r="F1985" i="2"/>
  <c r="F1931" i="2"/>
  <c r="F1804" i="2"/>
  <c r="F1821" i="2"/>
  <c r="F1878" i="2"/>
  <c r="F1807" i="2"/>
  <c r="F1758" i="2"/>
  <c r="F1791" i="2"/>
  <c r="F1936" i="2"/>
  <c r="F1881" i="2"/>
  <c r="F1938" i="2"/>
  <c r="F1747" i="2"/>
  <c r="F1812" i="2"/>
  <c r="F1845" i="2"/>
  <c r="F1861" i="2"/>
  <c r="F1879" i="2"/>
  <c r="F1912" i="2"/>
  <c r="F1849" i="2"/>
  <c r="F1930" i="2"/>
  <c r="F1782" i="2"/>
  <c r="F1947" i="2"/>
  <c r="F1820" i="2"/>
  <c r="F1853" i="2"/>
  <c r="F1703" i="2"/>
  <c r="F1871" i="2"/>
  <c r="F1774" i="2"/>
  <c r="F1697" i="2"/>
  <c r="F1729" i="2"/>
  <c r="F1698" i="2"/>
  <c r="F1954" i="2"/>
  <c r="F1779" i="2"/>
  <c r="F1828" i="2"/>
  <c r="F1877" i="2"/>
  <c r="F1893" i="2"/>
  <c r="F1991" i="2"/>
  <c r="F1928" i="2"/>
  <c r="F1993" i="2"/>
  <c r="F1946" i="2"/>
  <c r="F1707" i="2"/>
  <c r="F1963" i="2"/>
  <c r="F1836" i="2"/>
  <c r="F1885" i="2"/>
  <c r="F1815" i="2"/>
  <c r="F1919" i="2"/>
  <c r="F1790" i="2"/>
  <c r="F1905" i="2"/>
  <c r="F1857" i="2"/>
  <c r="F1714" i="2"/>
  <c r="F1970" i="2"/>
  <c r="F1811" i="2"/>
  <c r="F1844" i="2"/>
  <c r="F1909" i="2"/>
  <c r="F1925" i="2"/>
  <c r="F1961" i="2"/>
  <c r="F1944" i="2"/>
  <c r="F1706" i="2"/>
  <c r="F1962" i="2"/>
  <c r="F1723" i="2"/>
  <c r="F1979" i="2"/>
  <c r="F1852" i="2"/>
  <c r="F1917" i="2"/>
  <c r="F1927" i="2"/>
  <c r="F1983" i="2"/>
  <c r="F1806" i="2"/>
  <c r="F1798" i="2"/>
  <c r="M5" i="1"/>
  <c r="O4" i="1"/>
  <c r="P4" i="1" s="1"/>
  <c r="F569" i="2"/>
  <c r="F674" i="2"/>
  <c r="F479" i="2"/>
  <c r="F1247" i="2"/>
  <c r="F14" i="2"/>
  <c r="F140" i="2"/>
  <c r="F396" i="2"/>
  <c r="F991" i="2"/>
  <c r="F652" i="2"/>
  <c r="F908" i="2"/>
  <c r="F1164" i="2"/>
  <c r="F735" i="2"/>
  <c r="F313" i="2"/>
  <c r="F223" i="2"/>
  <c r="F825" i="2"/>
  <c r="F1379" i="2"/>
  <c r="F1635" i="2"/>
  <c r="F1560" i="2"/>
  <c r="F57" i="2"/>
  <c r="F1081" i="2"/>
  <c r="F1441" i="2"/>
  <c r="F666" i="2"/>
  <c r="F9" i="2"/>
  <c r="F25" i="2"/>
  <c r="F41" i="2"/>
  <c r="F73" i="2"/>
  <c r="F89" i="2"/>
  <c r="F105" i="2"/>
  <c r="F137" i="2"/>
  <c r="F153" i="2"/>
  <c r="F169" i="2"/>
  <c r="F201" i="2"/>
  <c r="F217" i="2"/>
  <c r="F233" i="2"/>
  <c r="F265" i="2"/>
  <c r="F281" i="2"/>
  <c r="F297" i="2"/>
  <c r="F329" i="2"/>
  <c r="F345" i="2"/>
  <c r="F361" i="2"/>
  <c r="F393" i="2"/>
  <c r="F409" i="2"/>
  <c r="F425" i="2"/>
  <c r="F457" i="2"/>
  <c r="F473" i="2"/>
  <c r="F489" i="2"/>
  <c r="F521" i="2"/>
  <c r="F537" i="2"/>
  <c r="F553" i="2"/>
  <c r="F585" i="2"/>
  <c r="F601" i="2"/>
  <c r="F617" i="2"/>
  <c r="F649" i="2"/>
  <c r="F1582" i="2"/>
  <c r="F687" i="2"/>
  <c r="F703" i="2"/>
  <c r="F719" i="2"/>
  <c r="F751" i="2"/>
  <c r="F767" i="2"/>
  <c r="F783" i="2"/>
  <c r="F815" i="2"/>
  <c r="F831" i="2"/>
  <c r="F847" i="2"/>
  <c r="F879" i="2"/>
  <c r="F895" i="2"/>
  <c r="F911" i="2"/>
  <c r="F943" i="2"/>
  <c r="F959" i="2"/>
  <c r="F975" i="2"/>
  <c r="F1007" i="2"/>
  <c r="F1023" i="2"/>
  <c r="F1039" i="2"/>
  <c r="F1071" i="2"/>
  <c r="F1087" i="2"/>
  <c r="F1103" i="2"/>
  <c r="F1135" i="2"/>
  <c r="F1151" i="2"/>
  <c r="F1167" i="2"/>
  <c r="F1199" i="2"/>
  <c r="F1215" i="2"/>
  <c r="F1231" i="2"/>
  <c r="F1263" i="2"/>
  <c r="F1279" i="2"/>
  <c r="F1295" i="2"/>
  <c r="F1327" i="2"/>
  <c r="F1343" i="2"/>
  <c r="F1359" i="2"/>
  <c r="F668" i="2"/>
  <c r="F684" i="2"/>
  <c r="F700" i="2"/>
  <c r="F732" i="2"/>
  <c r="F748" i="2"/>
  <c r="F764" i="2"/>
  <c r="F796" i="2"/>
  <c r="F812" i="2"/>
  <c r="F828" i="2"/>
  <c r="F860" i="2"/>
  <c r="F876" i="2"/>
  <c r="F892" i="2"/>
  <c r="F924" i="2"/>
  <c r="F940" i="2"/>
  <c r="F956" i="2"/>
  <c r="F988" i="2"/>
  <c r="F1004" i="2"/>
  <c r="F1020" i="2"/>
  <c r="F1052" i="2"/>
  <c r="F1068" i="2"/>
  <c r="F1084" i="2"/>
  <c r="F1116" i="2"/>
  <c r="F1132" i="2"/>
  <c r="F1148" i="2"/>
  <c r="F1180" i="2"/>
  <c r="F1196" i="2"/>
  <c r="F1212" i="2"/>
  <c r="F1244" i="2"/>
  <c r="F1260" i="2"/>
  <c r="F1276" i="2"/>
  <c r="F1308" i="2"/>
  <c r="F1324" i="2"/>
  <c r="F1340" i="2"/>
  <c r="F1505" i="2"/>
  <c r="F1569" i="2"/>
  <c r="F1633" i="2"/>
  <c r="F31" i="2"/>
  <c r="F287" i="2"/>
  <c r="F543" i="2"/>
  <c r="F799" i="2"/>
  <c r="F1055" i="2"/>
  <c r="F1311" i="2"/>
  <c r="F204" i="2"/>
  <c r="F460" i="2"/>
  <c r="F716" i="2"/>
  <c r="F972" i="2"/>
  <c r="F1228" i="2"/>
  <c r="F121" i="2"/>
  <c r="F377" i="2"/>
  <c r="F633" i="2"/>
  <c r="F889" i="2"/>
  <c r="F1145" i="2"/>
  <c r="F1443" i="2"/>
  <c r="F1368" i="2"/>
  <c r="F1624" i="2"/>
  <c r="F1529" i="2"/>
  <c r="F95" i="2"/>
  <c r="F351" i="2"/>
  <c r="F607" i="2"/>
  <c r="F863" i="2"/>
  <c r="F1119" i="2"/>
  <c r="F12" i="2"/>
  <c r="F268" i="2"/>
  <c r="F524" i="2"/>
  <c r="F780" i="2"/>
  <c r="F1036" i="2"/>
  <c r="F1292" i="2"/>
  <c r="F185" i="2"/>
  <c r="F441" i="2"/>
  <c r="F697" i="2"/>
  <c r="F953" i="2"/>
  <c r="F1209" i="2"/>
  <c r="F1507" i="2"/>
  <c r="F1432" i="2"/>
  <c r="F1688" i="2"/>
  <c r="F1613" i="2"/>
  <c r="F159" i="2"/>
  <c r="F415" i="2"/>
  <c r="F671" i="2"/>
  <c r="F927" i="2"/>
  <c r="F1183" i="2"/>
  <c r="F76" i="2"/>
  <c r="F332" i="2"/>
  <c r="F588" i="2"/>
  <c r="F844" i="2"/>
  <c r="F1100" i="2"/>
  <c r="F1356" i="2"/>
  <c r="F249" i="2"/>
  <c r="F505" i="2"/>
  <c r="F761" i="2"/>
  <c r="F1017" i="2"/>
  <c r="F1273" i="2"/>
  <c r="F1571" i="2"/>
  <c r="F1496" i="2"/>
  <c r="F1369" i="2"/>
  <c r="F438" i="2"/>
  <c r="F622" i="2"/>
  <c r="F670" i="2"/>
  <c r="F35" i="2"/>
  <c r="F83" i="2"/>
  <c r="F131" i="2"/>
  <c r="F179" i="2"/>
  <c r="F243" i="2"/>
  <c r="F291" i="2"/>
  <c r="F339" i="2"/>
  <c r="F387" i="2"/>
  <c r="F435" i="2"/>
  <c r="F483" i="2"/>
  <c r="F531" i="2"/>
  <c r="F579" i="2"/>
  <c r="F627" i="2"/>
  <c r="F20" i="2"/>
  <c r="F68" i="2"/>
  <c r="F116" i="2"/>
  <c r="F164" i="2"/>
  <c r="F212" i="2"/>
  <c r="F260" i="2"/>
  <c r="F308" i="2"/>
  <c r="F356" i="2"/>
  <c r="F404" i="2"/>
  <c r="F436" i="2"/>
  <c r="F468" i="2"/>
  <c r="F548" i="2"/>
  <c r="F596" i="2"/>
  <c r="F644" i="2"/>
  <c r="F702" i="2"/>
  <c r="F1407" i="2"/>
  <c r="F1455" i="2"/>
  <c r="F1503" i="2"/>
  <c r="F1551" i="2"/>
  <c r="F1599" i="2"/>
  <c r="F1647" i="2"/>
  <c r="F1695" i="2"/>
  <c r="F1372" i="2"/>
  <c r="F1420" i="2"/>
  <c r="F1436" i="2"/>
  <c r="F1484" i="2"/>
  <c r="F1532" i="2"/>
  <c r="F1580" i="2"/>
  <c r="F1628" i="2"/>
  <c r="F1644" i="2"/>
  <c r="F1660" i="2"/>
  <c r="F1676" i="2"/>
  <c r="F1692" i="2"/>
  <c r="F673" i="2"/>
  <c r="F689" i="2"/>
  <c r="F705" i="2"/>
  <c r="F721" i="2"/>
  <c r="F737" i="2"/>
  <c r="F753" i="2"/>
  <c r="F769" i="2"/>
  <c r="F801" i="2"/>
  <c r="F833" i="2"/>
  <c r="F849" i="2"/>
  <c r="F865" i="2"/>
  <c r="F881" i="2"/>
  <c r="F897" i="2"/>
  <c r="F913" i="2"/>
  <c r="F929" i="2"/>
  <c r="F945" i="2"/>
  <c r="F961" i="2"/>
  <c r="F977" i="2"/>
  <c r="F993" i="2"/>
  <c r="F1009" i="2"/>
  <c r="F1025" i="2"/>
  <c r="F1041" i="2"/>
  <c r="F1057" i="2"/>
  <c r="F1073" i="2"/>
  <c r="F1089" i="2"/>
  <c r="F1105" i="2"/>
  <c r="F1121" i="2"/>
  <c r="F1137" i="2"/>
  <c r="F1153" i="2"/>
  <c r="F1169" i="2"/>
  <c r="F1185" i="2"/>
  <c r="F1201" i="2"/>
  <c r="F1217" i="2"/>
  <c r="F1233" i="2"/>
  <c r="F1249" i="2"/>
  <c r="F1265" i="2"/>
  <c r="F1281" i="2"/>
  <c r="F1297" i="2"/>
  <c r="F1313" i="2"/>
  <c r="F1329" i="2"/>
  <c r="F1345" i="2"/>
  <c r="F1361" i="2"/>
  <c r="F1377" i="2"/>
  <c r="F1393" i="2"/>
  <c r="F1409" i="2"/>
  <c r="F1425" i="2"/>
  <c r="F1457" i="2"/>
  <c r="F1473" i="2"/>
  <c r="F1489" i="2"/>
  <c r="F1521" i="2"/>
  <c r="F1537" i="2"/>
  <c r="F1553" i="2"/>
  <c r="F1585" i="2"/>
  <c r="F1601" i="2"/>
  <c r="F1617" i="2"/>
  <c r="F1649" i="2"/>
  <c r="F1665" i="2"/>
  <c r="F47" i="2"/>
  <c r="F111" i="2"/>
  <c r="F175" i="2"/>
  <c r="F239" i="2"/>
  <c r="F303" i="2"/>
  <c r="F367" i="2"/>
  <c r="F431" i="2"/>
  <c r="F495" i="2"/>
  <c r="F559" i="2"/>
  <c r="F623" i="2"/>
  <c r="F28" i="2"/>
  <c r="F92" i="2"/>
  <c r="F156" i="2"/>
  <c r="F220" i="2"/>
  <c r="F284" i="2"/>
  <c r="F348" i="2"/>
  <c r="F412" i="2"/>
  <c r="F476" i="2"/>
  <c r="F540" i="2"/>
  <c r="F604" i="2"/>
  <c r="F713" i="2"/>
  <c r="F777" i="2"/>
  <c r="F841" i="2"/>
  <c r="F905" i="2"/>
  <c r="F969" i="2"/>
  <c r="F1033" i="2"/>
  <c r="F1097" i="2"/>
  <c r="F1161" i="2"/>
  <c r="F1225" i="2"/>
  <c r="F1289" i="2"/>
  <c r="F1395" i="2"/>
  <c r="F1459" i="2"/>
  <c r="F1523" i="2"/>
  <c r="F1587" i="2"/>
  <c r="F1651" i="2"/>
  <c r="F1384" i="2"/>
  <c r="F1448" i="2"/>
  <c r="F1512" i="2"/>
  <c r="F1576" i="2"/>
  <c r="F1640" i="2"/>
  <c r="F1321" i="2"/>
  <c r="F1385" i="2"/>
  <c r="F1465" i="2"/>
  <c r="F1549" i="2"/>
  <c r="F626" i="2"/>
  <c r="F51" i="2"/>
  <c r="F99" i="2"/>
  <c r="F147" i="2"/>
  <c r="F195" i="2"/>
  <c r="F227" i="2"/>
  <c r="F275" i="2"/>
  <c r="F323" i="2"/>
  <c r="F371" i="2"/>
  <c r="F419" i="2"/>
  <c r="F467" i="2"/>
  <c r="F499" i="2"/>
  <c r="F547" i="2"/>
  <c r="F595" i="2"/>
  <c r="F643" i="2"/>
  <c r="F36" i="2"/>
  <c r="F84" i="2"/>
  <c r="F132" i="2"/>
  <c r="F180" i="2"/>
  <c r="F228" i="2"/>
  <c r="F292" i="2"/>
  <c r="F340" i="2"/>
  <c r="F372" i="2"/>
  <c r="F452" i="2"/>
  <c r="F500" i="2"/>
  <c r="F532" i="2"/>
  <c r="F564" i="2"/>
  <c r="F612" i="2"/>
  <c r="F1391" i="2"/>
  <c r="F1439" i="2"/>
  <c r="F1487" i="2"/>
  <c r="F1535" i="2"/>
  <c r="F1583" i="2"/>
  <c r="F1631" i="2"/>
  <c r="F1679" i="2"/>
  <c r="F1388" i="2"/>
  <c r="F1468" i="2"/>
  <c r="F1516" i="2"/>
  <c r="F1564" i="2"/>
  <c r="F1612" i="2"/>
  <c r="F817" i="2"/>
  <c r="F63" i="2"/>
  <c r="F127" i="2"/>
  <c r="F191" i="2"/>
  <c r="F255" i="2"/>
  <c r="F319" i="2"/>
  <c r="F383" i="2"/>
  <c r="F447" i="2"/>
  <c r="F511" i="2"/>
  <c r="F575" i="2"/>
  <c r="F639" i="2"/>
  <c r="F44" i="2"/>
  <c r="F108" i="2"/>
  <c r="F172" i="2"/>
  <c r="F236" i="2"/>
  <c r="F300" i="2"/>
  <c r="F364" i="2"/>
  <c r="F428" i="2"/>
  <c r="F492" i="2"/>
  <c r="F556" i="2"/>
  <c r="F620" i="2"/>
  <c r="F665" i="2"/>
  <c r="F729" i="2"/>
  <c r="F793" i="2"/>
  <c r="F857" i="2"/>
  <c r="F921" i="2"/>
  <c r="F985" i="2"/>
  <c r="F1049" i="2"/>
  <c r="F1113" i="2"/>
  <c r="F1177" i="2"/>
  <c r="F1241" i="2"/>
  <c r="F1305" i="2"/>
  <c r="F1411" i="2"/>
  <c r="F1475" i="2"/>
  <c r="F1539" i="2"/>
  <c r="F1603" i="2"/>
  <c r="F1667" i="2"/>
  <c r="F1400" i="2"/>
  <c r="F1464" i="2"/>
  <c r="F1528" i="2"/>
  <c r="F1592" i="2"/>
  <c r="F1656" i="2"/>
  <c r="F1337" i="2"/>
  <c r="F1401" i="2"/>
  <c r="F1485" i="2"/>
  <c r="F1657" i="2"/>
  <c r="F770" i="2"/>
  <c r="F654" i="2"/>
  <c r="F19" i="2"/>
  <c r="F67" i="2"/>
  <c r="F115" i="2"/>
  <c r="F163" i="2"/>
  <c r="F211" i="2"/>
  <c r="F259" i="2"/>
  <c r="F307" i="2"/>
  <c r="F355" i="2"/>
  <c r="F403" i="2"/>
  <c r="F451" i="2"/>
  <c r="F515" i="2"/>
  <c r="F563" i="2"/>
  <c r="F611" i="2"/>
  <c r="F4" i="2"/>
  <c r="F52" i="2"/>
  <c r="F100" i="2"/>
  <c r="F148" i="2"/>
  <c r="F196" i="2"/>
  <c r="F244" i="2"/>
  <c r="F276" i="2"/>
  <c r="F324" i="2"/>
  <c r="F388" i="2"/>
  <c r="F420" i="2"/>
  <c r="F484" i="2"/>
  <c r="F516" i="2"/>
  <c r="F580" i="2"/>
  <c r="F628" i="2"/>
  <c r="F1375" i="2"/>
  <c r="F1423" i="2"/>
  <c r="F1471" i="2"/>
  <c r="F1519" i="2"/>
  <c r="F1567" i="2"/>
  <c r="F1615" i="2"/>
  <c r="F1663" i="2"/>
  <c r="F1404" i="2"/>
  <c r="F1452" i="2"/>
  <c r="F1500" i="2"/>
  <c r="F1548" i="2"/>
  <c r="F1596" i="2"/>
  <c r="F785" i="2"/>
  <c r="F15" i="2"/>
  <c r="F79" i="2"/>
  <c r="F143" i="2"/>
  <c r="F207" i="2"/>
  <c r="F271" i="2"/>
  <c r="F335" i="2"/>
  <c r="F399" i="2"/>
  <c r="F463" i="2"/>
  <c r="F527" i="2"/>
  <c r="F591" i="2"/>
  <c r="F655" i="2"/>
  <c r="F60" i="2"/>
  <c r="F124" i="2"/>
  <c r="F188" i="2"/>
  <c r="F252" i="2"/>
  <c r="F316" i="2"/>
  <c r="F380" i="2"/>
  <c r="F444" i="2"/>
  <c r="F508" i="2"/>
  <c r="F572" i="2"/>
  <c r="F636" i="2"/>
  <c r="F681" i="2"/>
  <c r="F745" i="2"/>
  <c r="F809" i="2"/>
  <c r="F873" i="2"/>
  <c r="F937" i="2"/>
  <c r="F1001" i="2"/>
  <c r="F1065" i="2"/>
  <c r="F1129" i="2"/>
  <c r="F1193" i="2"/>
  <c r="F1257" i="2"/>
  <c r="F1427" i="2"/>
  <c r="F1491" i="2"/>
  <c r="F1555" i="2"/>
  <c r="F1619" i="2"/>
  <c r="F1683" i="2"/>
  <c r="F1416" i="2"/>
  <c r="F1480" i="2"/>
  <c r="F1544" i="2"/>
  <c r="F1608" i="2"/>
  <c r="F1672" i="2"/>
  <c r="F1353" i="2"/>
  <c r="F1421" i="2"/>
  <c r="F1593" i="2"/>
  <c r="F1677" i="2"/>
  <c r="F682" i="2"/>
  <c r="F3" i="2"/>
  <c r="E3" i="2" s="1"/>
  <c r="F659" i="2"/>
  <c r="F675" i="2"/>
  <c r="F691" i="2"/>
  <c r="F707" i="2"/>
  <c r="F723" i="2"/>
  <c r="F739" i="2"/>
  <c r="F755" i="2"/>
  <c r="F771" i="2"/>
  <c r="F787" i="2"/>
  <c r="F803" i="2"/>
  <c r="F819" i="2"/>
  <c r="F835" i="2"/>
  <c r="F851" i="2"/>
  <c r="F867" i="2"/>
  <c r="F883" i="2"/>
  <c r="F899" i="2"/>
  <c r="F915" i="2"/>
  <c r="F931" i="2"/>
  <c r="F947" i="2"/>
  <c r="F963" i="2"/>
  <c r="F979" i="2"/>
  <c r="F995" i="2"/>
  <c r="F1011" i="2"/>
  <c r="F1027" i="2"/>
  <c r="F1043" i="2"/>
  <c r="F1059" i="2"/>
  <c r="F1075" i="2"/>
  <c r="F1091" i="2"/>
  <c r="F1107" i="2"/>
  <c r="F1123" i="2"/>
  <c r="F1139" i="2"/>
  <c r="F1155" i="2"/>
  <c r="F1171" i="2"/>
  <c r="F1187" i="2"/>
  <c r="F1203" i="2"/>
  <c r="F1219" i="2"/>
  <c r="F1235" i="2"/>
  <c r="F1251" i="2"/>
  <c r="F1267" i="2"/>
  <c r="F1283" i="2"/>
  <c r="F1299" i="2"/>
  <c r="F1315" i="2"/>
  <c r="F1331" i="2"/>
  <c r="F1347" i="2"/>
  <c r="F1363" i="2"/>
  <c r="F16" i="2"/>
  <c r="F32" i="2"/>
  <c r="F48" i="2"/>
  <c r="F64" i="2"/>
  <c r="F80" i="2"/>
  <c r="F96" i="2"/>
  <c r="F112" i="2"/>
  <c r="F128" i="2"/>
  <c r="F144" i="2"/>
  <c r="F160" i="2"/>
  <c r="F176" i="2"/>
  <c r="F192" i="2"/>
  <c r="F208" i="2"/>
  <c r="F224" i="2"/>
  <c r="F240" i="2"/>
  <c r="F256" i="2"/>
  <c r="F272" i="2"/>
  <c r="F288" i="2"/>
  <c r="F304" i="2"/>
  <c r="F320" i="2"/>
  <c r="F336" i="2"/>
  <c r="F352" i="2"/>
  <c r="F368" i="2"/>
  <c r="F384" i="2"/>
  <c r="F400" i="2"/>
  <c r="F416" i="2"/>
  <c r="F432" i="2"/>
  <c r="F448" i="2"/>
  <c r="F464" i="2"/>
  <c r="F480" i="2"/>
  <c r="F496" i="2"/>
  <c r="F512" i="2"/>
  <c r="F528" i="2"/>
  <c r="F544" i="2"/>
  <c r="F560" i="2"/>
  <c r="F576" i="2"/>
  <c r="F592" i="2"/>
  <c r="F608" i="2"/>
  <c r="F624" i="2"/>
  <c r="F640" i="2"/>
  <c r="F656" i="2"/>
  <c r="F672" i="2"/>
  <c r="F688" i="2"/>
  <c r="F704" i="2"/>
  <c r="F720" i="2"/>
  <c r="F736" i="2"/>
  <c r="F752" i="2"/>
  <c r="F768" i="2"/>
  <c r="F784" i="2"/>
  <c r="F800" i="2"/>
  <c r="F816" i="2"/>
  <c r="F832" i="2"/>
  <c r="F848" i="2"/>
  <c r="F864" i="2"/>
  <c r="F880" i="2"/>
  <c r="F896" i="2"/>
  <c r="F912" i="2"/>
  <c r="F928" i="2"/>
  <c r="F944" i="2"/>
  <c r="F960" i="2"/>
  <c r="F976" i="2"/>
  <c r="F992" i="2"/>
  <c r="F1008" i="2"/>
  <c r="F1024" i="2"/>
  <c r="F1040" i="2"/>
  <c r="F1056" i="2"/>
  <c r="F1072" i="2"/>
  <c r="F1088" i="2"/>
  <c r="F1104" i="2"/>
  <c r="F1120" i="2"/>
  <c r="F1136" i="2"/>
  <c r="F1152" i="2"/>
  <c r="F1168" i="2"/>
  <c r="F1184" i="2"/>
  <c r="F1200" i="2"/>
  <c r="F1216" i="2"/>
  <c r="F1232" i="2"/>
  <c r="F1248" i="2"/>
  <c r="F1264" i="2"/>
  <c r="F1280" i="2"/>
  <c r="F1296" i="2"/>
  <c r="F1312" i="2"/>
  <c r="F1328" i="2"/>
  <c r="F1344" i="2"/>
  <c r="F1360" i="2"/>
  <c r="F13" i="2"/>
  <c r="F29" i="2"/>
  <c r="F45" i="2"/>
  <c r="F61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9" i="2"/>
  <c r="F285" i="2"/>
  <c r="F301" i="2"/>
  <c r="F317" i="2"/>
  <c r="F333" i="2"/>
  <c r="F349" i="2"/>
  <c r="F365" i="2"/>
  <c r="F381" i="2"/>
  <c r="F397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717" i="2"/>
  <c r="F733" i="2"/>
  <c r="F749" i="2"/>
  <c r="F765" i="2"/>
  <c r="F781" i="2"/>
  <c r="F797" i="2"/>
  <c r="F813" i="2"/>
  <c r="F829" i="2"/>
  <c r="F845" i="2"/>
  <c r="F861" i="2"/>
  <c r="F877" i="2"/>
  <c r="F893" i="2"/>
  <c r="F909" i="2"/>
  <c r="F925" i="2"/>
  <c r="F941" i="2"/>
  <c r="F957" i="2"/>
  <c r="F973" i="2"/>
  <c r="F989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9" i="2"/>
  <c r="F1245" i="2"/>
  <c r="F1261" i="2"/>
  <c r="F1277" i="2"/>
  <c r="F1293" i="2"/>
  <c r="F1309" i="2"/>
  <c r="F1367" i="2"/>
  <c r="F1383" i="2"/>
  <c r="F1399" i="2"/>
  <c r="F1415" i="2"/>
  <c r="F1431" i="2"/>
  <c r="F1447" i="2"/>
  <c r="F1463" i="2"/>
  <c r="F1479" i="2"/>
  <c r="F1495" i="2"/>
  <c r="F1511" i="2"/>
  <c r="F1527" i="2"/>
  <c r="F1543" i="2"/>
  <c r="F1559" i="2"/>
  <c r="F1575" i="2"/>
  <c r="F1591" i="2"/>
  <c r="F1607" i="2"/>
  <c r="F1623" i="2"/>
  <c r="F1639" i="2"/>
  <c r="F1655" i="2"/>
  <c r="F1671" i="2"/>
  <c r="F1687" i="2"/>
  <c r="F1325" i="2"/>
  <c r="F1341" i="2"/>
  <c r="F1357" i="2"/>
  <c r="F1373" i="2"/>
  <c r="F1389" i="2"/>
  <c r="F1405" i="2"/>
  <c r="F1449" i="2"/>
  <c r="F1469" i="2"/>
  <c r="F1513" i="2"/>
  <c r="F1533" i="2"/>
  <c r="F1577" i="2"/>
  <c r="F1597" i="2"/>
  <c r="F1641" i="2"/>
  <c r="F1661" i="2"/>
  <c r="F1689" i="2"/>
  <c r="F450" i="2"/>
  <c r="F726" i="2"/>
  <c r="J2" i="2"/>
  <c r="K2" i="2"/>
  <c r="F7" i="2"/>
  <c r="F23" i="2"/>
  <c r="F39" i="2"/>
  <c r="F55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743" i="2"/>
  <c r="F759" i="2"/>
  <c r="F775" i="2"/>
  <c r="F791" i="2"/>
  <c r="F807" i="2"/>
  <c r="F823" i="2"/>
  <c r="F839" i="2"/>
  <c r="F855" i="2"/>
  <c r="F871" i="2"/>
  <c r="F887" i="2"/>
  <c r="F903" i="2"/>
  <c r="F919" i="2"/>
  <c r="F935" i="2"/>
  <c r="F951" i="2"/>
  <c r="F967" i="2"/>
  <c r="F983" i="2"/>
  <c r="F999" i="2"/>
  <c r="F1015" i="2"/>
  <c r="F1031" i="2"/>
  <c r="F1047" i="2"/>
  <c r="F1063" i="2"/>
  <c r="F1079" i="2"/>
  <c r="F1095" i="2"/>
  <c r="F1111" i="2"/>
  <c r="F1127" i="2"/>
  <c r="F1143" i="2"/>
  <c r="F1159" i="2"/>
  <c r="F1175" i="2"/>
  <c r="F1191" i="2"/>
  <c r="F1207" i="2"/>
  <c r="F1223" i="2"/>
  <c r="F1239" i="2"/>
  <c r="F1255" i="2"/>
  <c r="F1271" i="2"/>
  <c r="F1287" i="2"/>
  <c r="F1303" i="2"/>
  <c r="F1319" i="2"/>
  <c r="F1335" i="2"/>
  <c r="F1351" i="2"/>
  <c r="F660" i="2"/>
  <c r="F676" i="2"/>
  <c r="F692" i="2"/>
  <c r="F708" i="2"/>
  <c r="F724" i="2"/>
  <c r="F740" i="2"/>
  <c r="F756" i="2"/>
  <c r="F772" i="2"/>
  <c r="F788" i="2"/>
  <c r="F804" i="2"/>
  <c r="F820" i="2"/>
  <c r="F836" i="2"/>
  <c r="F852" i="2"/>
  <c r="F868" i="2"/>
  <c r="F884" i="2"/>
  <c r="F900" i="2"/>
  <c r="F916" i="2"/>
  <c r="F932" i="2"/>
  <c r="F948" i="2"/>
  <c r="F964" i="2"/>
  <c r="F980" i="2"/>
  <c r="F996" i="2"/>
  <c r="F1012" i="2"/>
  <c r="F1028" i="2"/>
  <c r="F1044" i="2"/>
  <c r="F1060" i="2"/>
  <c r="F1076" i="2"/>
  <c r="F1092" i="2"/>
  <c r="F1108" i="2"/>
  <c r="F1124" i="2"/>
  <c r="F1140" i="2"/>
  <c r="F1156" i="2"/>
  <c r="F1172" i="2"/>
  <c r="F1188" i="2"/>
  <c r="F1204" i="2"/>
  <c r="F1220" i="2"/>
  <c r="F1236" i="2"/>
  <c r="F1252" i="2"/>
  <c r="F1268" i="2"/>
  <c r="F1284" i="2"/>
  <c r="F1300" i="2"/>
  <c r="F1316" i="2"/>
  <c r="F1332" i="2"/>
  <c r="F1348" i="2"/>
  <c r="F1364" i="2"/>
  <c r="F17" i="2"/>
  <c r="F33" i="2"/>
  <c r="F49" i="2"/>
  <c r="F65" i="2"/>
  <c r="F81" i="2"/>
  <c r="F97" i="2"/>
  <c r="F113" i="2"/>
  <c r="F129" i="2"/>
  <c r="F145" i="2"/>
  <c r="F161" i="2"/>
  <c r="F177" i="2"/>
  <c r="F193" i="2"/>
  <c r="F209" i="2"/>
  <c r="F225" i="2"/>
  <c r="F241" i="2"/>
  <c r="F257" i="2"/>
  <c r="F273" i="2"/>
  <c r="F289" i="2"/>
  <c r="F305" i="2"/>
  <c r="F321" i="2"/>
  <c r="F337" i="2"/>
  <c r="F353" i="2"/>
  <c r="F369" i="2"/>
  <c r="F385" i="2"/>
  <c r="F401" i="2"/>
  <c r="F417" i="2"/>
  <c r="F433" i="2"/>
  <c r="F449" i="2"/>
  <c r="F465" i="2"/>
  <c r="F481" i="2"/>
  <c r="F497" i="2"/>
  <c r="F513" i="2"/>
  <c r="F529" i="2"/>
  <c r="F545" i="2"/>
  <c r="F561" i="2"/>
  <c r="F577" i="2"/>
  <c r="F593" i="2"/>
  <c r="F609" i="2"/>
  <c r="F625" i="2"/>
  <c r="F641" i="2"/>
  <c r="F657" i="2"/>
  <c r="F1371" i="2"/>
  <c r="F1387" i="2"/>
  <c r="F1403" i="2"/>
  <c r="F1419" i="2"/>
  <c r="F1435" i="2"/>
  <c r="F1451" i="2"/>
  <c r="F1467" i="2"/>
  <c r="F1483" i="2"/>
  <c r="F1499" i="2"/>
  <c r="F1515" i="2"/>
  <c r="F1531" i="2"/>
  <c r="F1547" i="2"/>
  <c r="F1563" i="2"/>
  <c r="F1579" i="2"/>
  <c r="F1595" i="2"/>
  <c r="F1611" i="2"/>
  <c r="F1627" i="2"/>
  <c r="F1643" i="2"/>
  <c r="F1659" i="2"/>
  <c r="F1675" i="2"/>
  <c r="F1691" i="2"/>
  <c r="F1376" i="2"/>
  <c r="F1392" i="2"/>
  <c r="F1408" i="2"/>
  <c r="F1424" i="2"/>
  <c r="F1440" i="2"/>
  <c r="F1456" i="2"/>
  <c r="F1472" i="2"/>
  <c r="F1488" i="2"/>
  <c r="F1504" i="2"/>
  <c r="F1520" i="2"/>
  <c r="F1536" i="2"/>
  <c r="F1552" i="2"/>
  <c r="F1568" i="2"/>
  <c r="F1584" i="2"/>
  <c r="F1600" i="2"/>
  <c r="F1616" i="2"/>
  <c r="F1632" i="2"/>
  <c r="F1648" i="2"/>
  <c r="F1664" i="2"/>
  <c r="F1680" i="2"/>
  <c r="F1696" i="2"/>
  <c r="F1433" i="2"/>
  <c r="F1453" i="2"/>
  <c r="F1497" i="2"/>
  <c r="F1517" i="2"/>
  <c r="F1561" i="2"/>
  <c r="F1581" i="2"/>
  <c r="F1625" i="2"/>
  <c r="F1645" i="2"/>
  <c r="F1693" i="2"/>
  <c r="F618" i="2"/>
  <c r="F722" i="2"/>
  <c r="F634" i="2"/>
  <c r="F774" i="2"/>
  <c r="F11" i="2"/>
  <c r="F27" i="2"/>
  <c r="F43" i="2"/>
  <c r="F59" i="2"/>
  <c r="F75" i="2"/>
  <c r="F91" i="2"/>
  <c r="F107" i="2"/>
  <c r="F123" i="2"/>
  <c r="F139" i="2"/>
  <c r="F155" i="2"/>
  <c r="F171" i="2"/>
  <c r="F187" i="2"/>
  <c r="F203" i="2"/>
  <c r="F219" i="2"/>
  <c r="F235" i="2"/>
  <c r="F251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39" i="2"/>
  <c r="F955" i="2"/>
  <c r="F971" i="2"/>
  <c r="F987" i="2"/>
  <c r="F1003" i="2"/>
  <c r="F1019" i="2"/>
  <c r="F1035" i="2"/>
  <c r="F1051" i="2"/>
  <c r="F1067" i="2"/>
  <c r="F1083" i="2"/>
  <c r="F1099" i="2"/>
  <c r="F1115" i="2"/>
  <c r="F1131" i="2"/>
  <c r="F1147" i="2"/>
  <c r="F1163" i="2"/>
  <c r="F1179" i="2"/>
  <c r="F1195" i="2"/>
  <c r="F1211" i="2"/>
  <c r="F1227" i="2"/>
  <c r="F1243" i="2"/>
  <c r="F1259" i="2"/>
  <c r="F1275" i="2"/>
  <c r="F1291" i="2"/>
  <c r="F1307" i="2"/>
  <c r="F1323" i="2"/>
  <c r="F1339" i="2"/>
  <c r="F1355" i="2"/>
  <c r="F8" i="2"/>
  <c r="F24" i="2"/>
  <c r="F40" i="2"/>
  <c r="F56" i="2"/>
  <c r="F72" i="2"/>
  <c r="F88" i="2"/>
  <c r="F104" i="2"/>
  <c r="F120" i="2"/>
  <c r="F136" i="2"/>
  <c r="F152" i="2"/>
  <c r="F168" i="2"/>
  <c r="F184" i="2"/>
  <c r="F200" i="2"/>
  <c r="F216" i="2"/>
  <c r="F232" i="2"/>
  <c r="F248" i="2"/>
  <c r="F264" i="2"/>
  <c r="F280" i="2"/>
  <c r="F296" i="2"/>
  <c r="F312" i="2"/>
  <c r="F328" i="2"/>
  <c r="F344" i="2"/>
  <c r="F360" i="2"/>
  <c r="F376" i="2"/>
  <c r="F392" i="2"/>
  <c r="F408" i="2"/>
  <c r="F424" i="2"/>
  <c r="F440" i="2"/>
  <c r="F456" i="2"/>
  <c r="F472" i="2"/>
  <c r="F488" i="2"/>
  <c r="F504" i="2"/>
  <c r="F520" i="2"/>
  <c r="F536" i="2"/>
  <c r="F552" i="2"/>
  <c r="F568" i="2"/>
  <c r="F584" i="2"/>
  <c r="F600" i="2"/>
  <c r="F616" i="2"/>
  <c r="F632" i="2"/>
  <c r="F648" i="2"/>
  <c r="F664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0" i="2"/>
  <c r="F936" i="2"/>
  <c r="F952" i="2"/>
  <c r="F968" i="2"/>
  <c r="F984" i="2"/>
  <c r="F1000" i="2"/>
  <c r="F1016" i="2"/>
  <c r="F1032" i="2"/>
  <c r="F1048" i="2"/>
  <c r="F1064" i="2"/>
  <c r="F1080" i="2"/>
  <c r="F1096" i="2"/>
  <c r="F1112" i="2"/>
  <c r="F1128" i="2"/>
  <c r="F1144" i="2"/>
  <c r="F1160" i="2"/>
  <c r="F1176" i="2"/>
  <c r="F1192" i="2"/>
  <c r="F1208" i="2"/>
  <c r="F1224" i="2"/>
  <c r="F1240" i="2"/>
  <c r="F1256" i="2"/>
  <c r="F1272" i="2"/>
  <c r="F1288" i="2"/>
  <c r="F1304" i="2"/>
  <c r="F1320" i="2"/>
  <c r="F1336" i="2"/>
  <c r="F1352" i="2"/>
  <c r="F5" i="2"/>
  <c r="F21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7" i="2"/>
  <c r="F293" i="2"/>
  <c r="F309" i="2"/>
  <c r="F325" i="2"/>
  <c r="F341" i="2"/>
  <c r="F357" i="2"/>
  <c r="F373" i="2"/>
  <c r="F389" i="2"/>
  <c r="F405" i="2"/>
  <c r="F421" i="2"/>
  <c r="F437" i="2"/>
  <c r="F453" i="2"/>
  <c r="F469" i="2"/>
  <c r="F485" i="2"/>
  <c r="F501" i="2"/>
  <c r="F517" i="2"/>
  <c r="F533" i="2"/>
  <c r="F549" i="2"/>
  <c r="F565" i="2"/>
  <c r="F581" i="2"/>
  <c r="F597" i="2"/>
  <c r="F613" i="2"/>
  <c r="F629" i="2"/>
  <c r="F645" i="2"/>
  <c r="F661" i="2"/>
  <c r="F677" i="2"/>
  <c r="F693" i="2"/>
  <c r="F709" i="2"/>
  <c r="F725" i="2"/>
  <c r="F741" i="2"/>
  <c r="F757" i="2"/>
  <c r="F773" i="2"/>
  <c r="F789" i="2"/>
  <c r="F805" i="2"/>
  <c r="F821" i="2"/>
  <c r="F837" i="2"/>
  <c r="F853" i="2"/>
  <c r="F869" i="2"/>
  <c r="F885" i="2"/>
  <c r="F901" i="2"/>
  <c r="F917" i="2"/>
  <c r="F933" i="2"/>
  <c r="F949" i="2"/>
  <c r="F965" i="2"/>
  <c r="F981" i="2"/>
  <c r="F997" i="2"/>
  <c r="F1013" i="2"/>
  <c r="F1029" i="2"/>
  <c r="F1045" i="2"/>
  <c r="F1061" i="2"/>
  <c r="F1077" i="2"/>
  <c r="F1093" i="2"/>
  <c r="F1109" i="2"/>
  <c r="F1125" i="2"/>
  <c r="F1141" i="2"/>
  <c r="F1157" i="2"/>
  <c r="F1173" i="2"/>
  <c r="F1189" i="2"/>
  <c r="F1205" i="2"/>
  <c r="F1221" i="2"/>
  <c r="F1237" i="2"/>
  <c r="F1253" i="2"/>
  <c r="F1269" i="2"/>
  <c r="F1285" i="2"/>
  <c r="F1301" i="2"/>
  <c r="F1578" i="2"/>
  <c r="F1380" i="2"/>
  <c r="F1396" i="2"/>
  <c r="F1412" i="2"/>
  <c r="F1428" i="2"/>
  <c r="F1444" i="2"/>
  <c r="F1460" i="2"/>
  <c r="F1476" i="2"/>
  <c r="F1492" i="2"/>
  <c r="F1508" i="2"/>
  <c r="F1524" i="2"/>
  <c r="F1540" i="2"/>
  <c r="F1556" i="2"/>
  <c r="F1572" i="2"/>
  <c r="F1588" i="2"/>
  <c r="F1604" i="2"/>
  <c r="F1620" i="2"/>
  <c r="F1636" i="2"/>
  <c r="F1652" i="2"/>
  <c r="F1668" i="2"/>
  <c r="F1684" i="2"/>
  <c r="F1317" i="2"/>
  <c r="F1333" i="2"/>
  <c r="F1349" i="2"/>
  <c r="F1365" i="2"/>
  <c r="F1381" i="2"/>
  <c r="F1397" i="2"/>
  <c r="F1417" i="2"/>
  <c r="F1437" i="2"/>
  <c r="F1481" i="2"/>
  <c r="F1501" i="2"/>
  <c r="F1545" i="2"/>
  <c r="F1565" i="2"/>
  <c r="F1609" i="2"/>
  <c r="F1629" i="2"/>
  <c r="F1673" i="2"/>
  <c r="F758" i="2"/>
  <c r="F766" i="2"/>
  <c r="F718" i="2"/>
  <c r="F714" i="2"/>
  <c r="F762" i="2"/>
  <c r="F614" i="2"/>
  <c r="F662" i="2"/>
  <c r="F710" i="2"/>
  <c r="F754" i="2"/>
  <c r="F802" i="2"/>
  <c r="F30" i="2"/>
  <c r="F46" i="2"/>
  <c r="F62" i="2"/>
  <c r="F78" i="2"/>
  <c r="F94" i="2"/>
  <c r="F110" i="2"/>
  <c r="F126" i="2"/>
  <c r="F142" i="2"/>
  <c r="F158" i="2"/>
  <c r="F174" i="2"/>
  <c r="F190" i="2"/>
  <c r="F206" i="2"/>
  <c r="F222" i="2"/>
  <c r="F238" i="2"/>
  <c r="F254" i="2"/>
  <c r="F270" i="2"/>
  <c r="F286" i="2"/>
  <c r="F302" i="2"/>
  <c r="F318" i="2"/>
  <c r="F334" i="2"/>
  <c r="F350" i="2"/>
  <c r="F366" i="2"/>
  <c r="F382" i="2"/>
  <c r="F398" i="2"/>
  <c r="F414" i="2"/>
  <c r="F430" i="2"/>
  <c r="F462" i="2"/>
  <c r="F478" i="2"/>
  <c r="F494" i="2"/>
  <c r="F510" i="2"/>
  <c r="F526" i="2"/>
  <c r="F542" i="2"/>
  <c r="F558" i="2"/>
  <c r="F574" i="2"/>
  <c r="F590" i="2"/>
  <c r="F606" i="2"/>
  <c r="F814" i="2"/>
  <c r="F830" i="2"/>
  <c r="F846" i="2"/>
  <c r="F862" i="2"/>
  <c r="F878" i="2"/>
  <c r="F894" i="2"/>
  <c r="F910" i="2"/>
  <c r="F926" i="2"/>
  <c r="F942" i="2"/>
  <c r="F958" i="2"/>
  <c r="F974" i="2"/>
  <c r="F990" i="2"/>
  <c r="F1006" i="2"/>
  <c r="F1022" i="2"/>
  <c r="F1038" i="2"/>
  <c r="F1054" i="2"/>
  <c r="F1070" i="2"/>
  <c r="F1086" i="2"/>
  <c r="F1102" i="2"/>
  <c r="F1118" i="2"/>
  <c r="F1134" i="2"/>
  <c r="F1150" i="2"/>
  <c r="F1166" i="2"/>
  <c r="F1182" i="2"/>
  <c r="F1198" i="2"/>
  <c r="F1214" i="2"/>
  <c r="F1230" i="2"/>
  <c r="F1246" i="2"/>
  <c r="F1262" i="2"/>
  <c r="F1278" i="2"/>
  <c r="F1294" i="2"/>
  <c r="F1310" i="2"/>
  <c r="F1326" i="2"/>
  <c r="F1342" i="2"/>
  <c r="F1358" i="2"/>
  <c r="F1374" i="2"/>
  <c r="F1390" i="2"/>
  <c r="F1406" i="2"/>
  <c r="F1422" i="2"/>
  <c r="F1438" i="2"/>
  <c r="F1454" i="2"/>
  <c r="F1470" i="2"/>
  <c r="F1486" i="2"/>
  <c r="F1502" i="2"/>
  <c r="F1518" i="2"/>
  <c r="F1534" i="2"/>
  <c r="F1550" i="2"/>
  <c r="F1566" i="2"/>
  <c r="F1598" i="2"/>
  <c r="F1614" i="2"/>
  <c r="F1630" i="2"/>
  <c r="F1646" i="2"/>
  <c r="F1662" i="2"/>
  <c r="F1678" i="2"/>
  <c r="F1694" i="2"/>
  <c r="F18" i="2"/>
  <c r="F34" i="2"/>
  <c r="F50" i="2"/>
  <c r="F66" i="2"/>
  <c r="F82" i="2"/>
  <c r="F98" i="2"/>
  <c r="F114" i="2"/>
  <c r="F130" i="2"/>
  <c r="F146" i="2"/>
  <c r="F162" i="2"/>
  <c r="F178" i="2"/>
  <c r="F194" i="2"/>
  <c r="F210" i="2"/>
  <c r="F226" i="2"/>
  <c r="F242" i="2"/>
  <c r="F258" i="2"/>
  <c r="F274" i="2"/>
  <c r="F290" i="2"/>
  <c r="F306" i="2"/>
  <c r="F322" i="2"/>
  <c r="F338" i="2"/>
  <c r="F354" i="2"/>
  <c r="F370" i="2"/>
  <c r="F386" i="2"/>
  <c r="F402" i="2"/>
  <c r="F418" i="2"/>
  <c r="F434" i="2"/>
  <c r="F466" i="2"/>
  <c r="F482" i="2"/>
  <c r="F498" i="2"/>
  <c r="F514" i="2"/>
  <c r="F530" i="2"/>
  <c r="F546" i="2"/>
  <c r="F562" i="2"/>
  <c r="F578" i="2"/>
  <c r="F594" i="2"/>
  <c r="F610" i="2"/>
  <c r="F818" i="2"/>
  <c r="F834" i="2"/>
  <c r="F850" i="2"/>
  <c r="F866" i="2"/>
  <c r="F882" i="2"/>
  <c r="F898" i="2"/>
  <c r="F914" i="2"/>
  <c r="F930" i="2"/>
  <c r="F946" i="2"/>
  <c r="F962" i="2"/>
  <c r="F978" i="2"/>
  <c r="F994" i="2"/>
  <c r="F1010" i="2"/>
  <c r="F1026" i="2"/>
  <c r="F1042" i="2"/>
  <c r="F1058" i="2"/>
  <c r="F1074" i="2"/>
  <c r="F1090" i="2"/>
  <c r="F1106" i="2"/>
  <c r="F1122" i="2"/>
  <c r="F1138" i="2"/>
  <c r="F1154" i="2"/>
  <c r="F1170" i="2"/>
  <c r="F1186" i="2"/>
  <c r="F1202" i="2"/>
  <c r="F1218" i="2"/>
  <c r="F1234" i="2"/>
  <c r="F1250" i="2"/>
  <c r="F1266" i="2"/>
  <c r="F1282" i="2"/>
  <c r="F1298" i="2"/>
  <c r="F1314" i="2"/>
  <c r="F1330" i="2"/>
  <c r="F1346" i="2"/>
  <c r="F1362" i="2"/>
  <c r="F1378" i="2"/>
  <c r="F1394" i="2"/>
  <c r="F1410" i="2"/>
  <c r="F1426" i="2"/>
  <c r="F1442" i="2"/>
  <c r="F1458" i="2"/>
  <c r="F1474" i="2"/>
  <c r="F1490" i="2"/>
  <c r="F1506" i="2"/>
  <c r="F1522" i="2"/>
  <c r="F1538" i="2"/>
  <c r="F1554" i="2"/>
  <c r="F1570" i="2"/>
  <c r="F1586" i="2"/>
  <c r="F1602" i="2"/>
  <c r="F1618" i="2"/>
  <c r="F1634" i="2"/>
  <c r="F1650" i="2"/>
  <c r="F1666" i="2"/>
  <c r="F1682" i="2"/>
  <c r="F1681" i="2"/>
  <c r="F6" i="2"/>
  <c r="F442" i="2"/>
  <c r="F630" i="2"/>
  <c r="F678" i="2"/>
  <c r="F734" i="2"/>
  <c r="F782" i="2"/>
  <c r="F646" i="2"/>
  <c r="F694" i="2"/>
  <c r="F738" i="2"/>
  <c r="F786" i="2"/>
  <c r="F638" i="2"/>
  <c r="F686" i="2"/>
  <c r="F730" i="2"/>
  <c r="F778" i="2"/>
  <c r="F22" i="2"/>
  <c r="F38" i="2"/>
  <c r="F54" i="2"/>
  <c r="F70" i="2"/>
  <c r="F86" i="2"/>
  <c r="F102" i="2"/>
  <c r="F118" i="2"/>
  <c r="F134" i="2"/>
  <c r="F150" i="2"/>
  <c r="F166" i="2"/>
  <c r="F182" i="2"/>
  <c r="F198" i="2"/>
  <c r="F214" i="2"/>
  <c r="F230" i="2"/>
  <c r="F246" i="2"/>
  <c r="F262" i="2"/>
  <c r="F278" i="2"/>
  <c r="F294" i="2"/>
  <c r="F310" i="2"/>
  <c r="F326" i="2"/>
  <c r="F342" i="2"/>
  <c r="F358" i="2"/>
  <c r="F374" i="2"/>
  <c r="F390" i="2"/>
  <c r="F406" i="2"/>
  <c r="F422" i="2"/>
  <c r="F454" i="2"/>
  <c r="F470" i="2"/>
  <c r="F486" i="2"/>
  <c r="F502" i="2"/>
  <c r="F518" i="2"/>
  <c r="F534" i="2"/>
  <c r="F550" i="2"/>
  <c r="F566" i="2"/>
  <c r="F582" i="2"/>
  <c r="F598" i="2"/>
  <c r="F806" i="2"/>
  <c r="F822" i="2"/>
  <c r="F838" i="2"/>
  <c r="F854" i="2"/>
  <c r="F870" i="2"/>
  <c r="F886" i="2"/>
  <c r="F902" i="2"/>
  <c r="F918" i="2"/>
  <c r="F934" i="2"/>
  <c r="F950" i="2"/>
  <c r="F966" i="2"/>
  <c r="F982" i="2"/>
  <c r="F998" i="2"/>
  <c r="F1014" i="2"/>
  <c r="F1030" i="2"/>
  <c r="F1046" i="2"/>
  <c r="F1062" i="2"/>
  <c r="F1078" i="2"/>
  <c r="F1094" i="2"/>
  <c r="F1110" i="2"/>
  <c r="F1126" i="2"/>
  <c r="F1142" i="2"/>
  <c r="F1158" i="2"/>
  <c r="F1174" i="2"/>
  <c r="F1190" i="2"/>
  <c r="F1206" i="2"/>
  <c r="F1222" i="2"/>
  <c r="F1238" i="2"/>
  <c r="F1254" i="2"/>
  <c r="F1270" i="2"/>
  <c r="F1286" i="2"/>
  <c r="F1302" i="2"/>
  <c r="F1318" i="2"/>
  <c r="F1334" i="2"/>
  <c r="F1350" i="2"/>
  <c r="F1366" i="2"/>
  <c r="F1382" i="2"/>
  <c r="F1398" i="2"/>
  <c r="F1414" i="2"/>
  <c r="F1430" i="2"/>
  <c r="F1446" i="2"/>
  <c r="F1462" i="2"/>
  <c r="F1478" i="2"/>
  <c r="F1494" i="2"/>
  <c r="F1510" i="2"/>
  <c r="F1526" i="2"/>
  <c r="F1542" i="2"/>
  <c r="F1558" i="2"/>
  <c r="F1574" i="2"/>
  <c r="F1590" i="2"/>
  <c r="F1606" i="2"/>
  <c r="F1622" i="2"/>
  <c r="F1638" i="2"/>
  <c r="F1654" i="2"/>
  <c r="F1670" i="2"/>
  <c r="F1686" i="2"/>
  <c r="F1413" i="2"/>
  <c r="F1429" i="2"/>
  <c r="F1445" i="2"/>
  <c r="F1461" i="2"/>
  <c r="F1477" i="2"/>
  <c r="F1493" i="2"/>
  <c r="F1509" i="2"/>
  <c r="F1525" i="2"/>
  <c r="F1541" i="2"/>
  <c r="F1557" i="2"/>
  <c r="F1573" i="2"/>
  <c r="F1589" i="2"/>
  <c r="F1605" i="2"/>
  <c r="F1621" i="2"/>
  <c r="F1637" i="2"/>
  <c r="F1653" i="2"/>
  <c r="F1669" i="2"/>
  <c r="F1685" i="2"/>
  <c r="F10" i="2"/>
  <c r="F446" i="2"/>
  <c r="F642" i="2"/>
  <c r="F690" i="2"/>
  <c r="F746" i="2"/>
  <c r="F794" i="2"/>
  <c r="F658" i="2"/>
  <c r="F706" i="2"/>
  <c r="F750" i="2"/>
  <c r="F798" i="2"/>
  <c r="F650" i="2"/>
  <c r="F698" i="2"/>
  <c r="F742" i="2"/>
  <c r="F790" i="2"/>
  <c r="F26" i="2"/>
  <c r="F42" i="2"/>
  <c r="F58" i="2"/>
  <c r="F74" i="2"/>
  <c r="F90" i="2"/>
  <c r="F106" i="2"/>
  <c r="F122" i="2"/>
  <c r="F138" i="2"/>
  <c r="F154" i="2"/>
  <c r="F170" i="2"/>
  <c r="F186" i="2"/>
  <c r="F202" i="2"/>
  <c r="F218" i="2"/>
  <c r="F234" i="2"/>
  <c r="F250" i="2"/>
  <c r="F266" i="2"/>
  <c r="F282" i="2"/>
  <c r="F298" i="2"/>
  <c r="F314" i="2"/>
  <c r="F330" i="2"/>
  <c r="F346" i="2"/>
  <c r="F362" i="2"/>
  <c r="F378" i="2"/>
  <c r="F394" i="2"/>
  <c r="F410" i="2"/>
  <c r="F426" i="2"/>
  <c r="F458" i="2"/>
  <c r="F474" i="2"/>
  <c r="F490" i="2"/>
  <c r="F506" i="2"/>
  <c r="F522" i="2"/>
  <c r="F538" i="2"/>
  <c r="F554" i="2"/>
  <c r="F570" i="2"/>
  <c r="F586" i="2"/>
  <c r="F602" i="2"/>
  <c r="F810" i="2"/>
  <c r="F826" i="2"/>
  <c r="F842" i="2"/>
  <c r="F858" i="2"/>
  <c r="F874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6" i="2"/>
  <c r="F1242" i="2"/>
  <c r="F1258" i="2"/>
  <c r="F1274" i="2"/>
  <c r="F1290" i="2"/>
  <c r="F1306" i="2"/>
  <c r="F1322" i="2"/>
  <c r="F1338" i="2"/>
  <c r="F1354" i="2"/>
  <c r="F1370" i="2"/>
  <c r="F1386" i="2"/>
  <c r="F1402" i="2"/>
  <c r="F1418" i="2"/>
  <c r="F1434" i="2"/>
  <c r="F1450" i="2"/>
  <c r="F1466" i="2"/>
  <c r="F1482" i="2"/>
  <c r="F1498" i="2"/>
  <c r="F1514" i="2"/>
  <c r="F1530" i="2"/>
  <c r="F1546" i="2"/>
  <c r="F1562" i="2"/>
  <c r="F1594" i="2"/>
  <c r="F1610" i="2"/>
  <c r="F1626" i="2"/>
  <c r="F1642" i="2"/>
  <c r="F1658" i="2"/>
  <c r="F1674" i="2"/>
  <c r="F1690" i="2"/>
  <c r="E4" i="2"/>
  <c r="E5" i="2" s="1"/>
  <c r="E6" i="2" s="1"/>
  <c r="E7" i="2" s="1"/>
  <c r="E8" i="2" s="1"/>
  <c r="E9" i="2" s="1"/>
  <c r="M6" i="1" l="1"/>
  <c r="O5" i="1"/>
  <c r="P5" i="1" s="1"/>
  <c r="E10" i="2"/>
  <c r="I3" i="2"/>
  <c r="M7" i="1" l="1"/>
  <c r="O6" i="1"/>
  <c r="P6" i="1" s="1"/>
  <c r="J3" i="2"/>
  <c r="K3" i="2"/>
  <c r="E11" i="2"/>
  <c r="M8" i="1" l="1"/>
  <c r="O7" i="1"/>
  <c r="P7" i="1" s="1"/>
  <c r="E12" i="2"/>
  <c r="M9" i="1" l="1"/>
  <c r="O8" i="1"/>
  <c r="P8" i="1" s="1"/>
  <c r="E13" i="2"/>
  <c r="M10" i="1" l="1"/>
  <c r="O9" i="1"/>
  <c r="P9" i="1" s="1"/>
  <c r="E14" i="2"/>
  <c r="M11" i="1" l="1"/>
  <c r="O10" i="1"/>
  <c r="P10" i="1" s="1"/>
  <c r="E15" i="2"/>
  <c r="M12" i="1" l="1"/>
  <c r="O11" i="1"/>
  <c r="P11" i="1" s="1"/>
  <c r="E16" i="2"/>
  <c r="M13" i="1" l="1"/>
  <c r="O12" i="1"/>
  <c r="P12" i="1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M14" i="1" l="1"/>
  <c r="O13" i="1"/>
  <c r="P13" i="1" s="1"/>
  <c r="I31" i="2"/>
  <c r="I63" i="2"/>
  <c r="I512" i="2"/>
  <c r="I148" i="2"/>
  <c r="I542" i="2"/>
  <c r="I238" i="2"/>
  <c r="I643" i="2"/>
  <c r="I190" i="2"/>
  <c r="I104" i="2"/>
  <c r="I324" i="2"/>
  <c r="I20" i="2"/>
  <c r="I312" i="2"/>
  <c r="I102" i="2"/>
  <c r="I337" i="2"/>
  <c r="I656" i="2"/>
  <c r="I333" i="2"/>
  <c r="I576" i="2"/>
  <c r="I147" i="2"/>
  <c r="I800" i="2"/>
  <c r="I592" i="2"/>
  <c r="I720" i="2"/>
  <c r="I441" i="2"/>
  <c r="I110" i="2"/>
  <c r="I480" i="2"/>
  <c r="I174" i="2"/>
  <c r="I164" i="2"/>
  <c r="I644" i="2"/>
  <c r="I260" i="2"/>
  <c r="I285" i="2"/>
  <c r="I544" i="2"/>
  <c r="I790" i="2"/>
  <c r="I220" i="2"/>
  <c r="I81" i="2"/>
  <c r="I418" i="2"/>
  <c r="I435" i="2"/>
  <c r="I308" i="2"/>
  <c r="I113" i="2"/>
  <c r="I117" i="2"/>
  <c r="I181" i="2"/>
  <c r="I617" i="2"/>
  <c r="I700" i="2"/>
  <c r="I381" i="2"/>
  <c r="I506" i="2"/>
  <c r="I485" i="2"/>
  <c r="I507" i="2"/>
  <c r="I353" i="2"/>
  <c r="I83" i="2"/>
  <c r="I403" i="2"/>
  <c r="I19" i="2"/>
  <c r="I82" i="2"/>
  <c r="I196" i="2"/>
  <c r="I400" i="2"/>
  <c r="I419" i="2"/>
  <c r="I273" i="2"/>
  <c r="I299" i="2"/>
  <c r="I618" i="2"/>
  <c r="I149" i="2"/>
  <c r="I665" i="2"/>
  <c r="I448" i="2"/>
  <c r="I40" i="2"/>
  <c r="I47" i="2"/>
  <c r="I639" i="2"/>
  <c r="I848" i="2"/>
  <c r="I85" i="2"/>
  <c r="I736" i="2"/>
  <c r="I701" i="2"/>
  <c r="I217" i="2"/>
  <c r="I371" i="2"/>
  <c r="I142" i="2"/>
  <c r="I341" i="2"/>
  <c r="I269" i="2"/>
  <c r="I545" i="2"/>
  <c r="I873" i="2"/>
  <c r="I352" i="2"/>
  <c r="I267" i="2"/>
  <c r="I318" i="2"/>
  <c r="I784" i="2"/>
  <c r="I1561" i="2"/>
  <c r="I150" i="2"/>
  <c r="I214" i="2"/>
  <c r="I383" i="2"/>
  <c r="I421" i="2"/>
  <c r="I1954" i="2"/>
  <c r="I360" i="2"/>
  <c r="I131" i="2"/>
  <c r="I248" i="2"/>
  <c r="I374" i="2"/>
  <c r="I65" i="2"/>
  <c r="I84" i="2"/>
  <c r="I531" i="2"/>
  <c r="I4" i="2"/>
  <c r="I254" i="2"/>
  <c r="I132" i="2"/>
  <c r="I239" i="2"/>
  <c r="I129" i="2"/>
  <c r="I553" i="2"/>
  <c r="I49" i="2"/>
  <c r="I393" i="2"/>
  <c r="I252" i="2"/>
  <c r="I483" i="2"/>
  <c r="I320" i="2"/>
  <c r="I193" i="2"/>
  <c r="I388" i="2"/>
  <c r="I452" i="2"/>
  <c r="I303" i="2"/>
  <c r="I601" i="2"/>
  <c r="I72" i="2"/>
  <c r="I616" i="2"/>
  <c r="I1817" i="2"/>
  <c r="I136" i="2"/>
  <c r="I680" i="2"/>
  <c r="I271" i="2"/>
  <c r="I68" i="2"/>
  <c r="I212" i="2"/>
  <c r="I127" i="2"/>
  <c r="I257" i="2"/>
  <c r="I752" i="2"/>
  <c r="I95" i="2"/>
  <c r="I21" i="2"/>
  <c r="I146" i="2"/>
  <c r="I377" i="2"/>
  <c r="I46" i="2"/>
  <c r="I235" i="2"/>
  <c r="I126" i="2"/>
  <c r="I505" i="2"/>
  <c r="I547" i="2"/>
  <c r="I302" i="2"/>
  <c r="I518" i="2"/>
  <c r="I521" i="2"/>
  <c r="I438" i="2"/>
  <c r="I464" i="2"/>
  <c r="I177" i="2"/>
  <c r="I579" i="2"/>
  <c r="I528" i="2"/>
  <c r="I646" i="2"/>
  <c r="I111" i="2"/>
  <c r="I114" i="2"/>
  <c r="I219" i="2"/>
  <c r="I282" i="2"/>
  <c r="I1416" i="2"/>
  <c r="I304" i="2"/>
  <c r="I159" i="2"/>
  <c r="I409" i="2"/>
  <c r="I311" i="2"/>
  <c r="I502" i="2"/>
  <c r="I390" i="2"/>
  <c r="I14" i="2"/>
  <c r="I473" i="2"/>
  <c r="I788" i="2"/>
  <c r="I492" i="2"/>
  <c r="I537" i="2"/>
  <c r="I852" i="2"/>
  <c r="I556" i="2"/>
  <c r="I741" i="2"/>
  <c r="I1279" i="2"/>
  <c r="I242" i="2"/>
  <c r="I805" i="2"/>
  <c r="I1894" i="2"/>
  <c r="I424" i="2"/>
  <c r="I227" i="2"/>
  <c r="I355" i="2"/>
  <c r="I454" i="2"/>
  <c r="I56" i="2"/>
  <c r="I591" i="2"/>
  <c r="I168" i="2"/>
  <c r="I457" i="2"/>
  <c r="I334" i="2"/>
  <c r="I187" i="2"/>
  <c r="I561" i="2"/>
  <c r="I78" i="2"/>
  <c r="I1672" i="2"/>
  <c r="I295" i="2"/>
  <c r="I478" i="2"/>
  <c r="I608" i="2"/>
  <c r="I471" i="2"/>
  <c r="I354" i="2"/>
  <c r="I535" i="2"/>
  <c r="I53" i="2"/>
  <c r="I722" i="2"/>
  <c r="I35" i="2"/>
  <c r="I575" i="2"/>
  <c r="I760" i="2"/>
  <c r="I824" i="2"/>
  <c r="I470" i="2"/>
  <c r="I661" i="2"/>
  <c r="I36" i="2"/>
  <c r="I443" i="2"/>
  <c r="I206" i="2"/>
  <c r="I240" i="2"/>
  <c r="I1544" i="2"/>
  <c r="I488" i="2"/>
  <c r="I686" i="2"/>
  <c r="I1384" i="2"/>
  <c r="I314" i="2"/>
  <c r="I261" i="2"/>
  <c r="I1400" i="2"/>
  <c r="I1898" i="2"/>
  <c r="I445" i="2"/>
  <c r="I178" i="2"/>
  <c r="I384" i="2"/>
  <c r="I99" i="2"/>
  <c r="I62" i="2"/>
  <c r="I1785" i="2"/>
  <c r="I648" i="2"/>
  <c r="I1159" i="2"/>
  <c r="I727" i="2"/>
  <c r="I1801" i="2"/>
  <c r="I632" i="2"/>
  <c r="I88" i="2"/>
  <c r="I952" i="2"/>
  <c r="I883" i="2"/>
  <c r="I67" i="2"/>
  <c r="I213" i="2"/>
  <c r="I905" i="2"/>
  <c r="I224" i="2"/>
  <c r="I1186" i="2"/>
  <c r="I1017" i="2"/>
  <c r="I889" i="2"/>
  <c r="I195" i="2"/>
  <c r="I291" i="2"/>
  <c r="I1330" i="2"/>
  <c r="I1161" i="2"/>
  <c r="I745" i="2"/>
  <c r="I417" i="2"/>
  <c r="I499" i="2"/>
  <c r="I406" i="2"/>
  <c r="I8" i="2"/>
  <c r="I270" i="2"/>
  <c r="I100" i="2"/>
  <c r="I243" i="2"/>
  <c r="I676" i="2"/>
  <c r="I1471" i="2"/>
  <c r="I1570" i="2"/>
  <c r="I221" i="2"/>
  <c r="I660" i="2"/>
  <c r="I175" i="2"/>
  <c r="I1615" i="2"/>
  <c r="I1714" i="2"/>
  <c r="I447" i="2"/>
  <c r="I516" i="2"/>
  <c r="I18" i="2"/>
  <c r="I640" i="2"/>
  <c r="I17" i="2"/>
  <c r="I1273" i="2"/>
  <c r="I298" i="2"/>
  <c r="I1445" i="2"/>
  <c r="I154" i="2"/>
  <c r="I563" i="2"/>
  <c r="I467" i="2"/>
  <c r="I1945" i="2"/>
  <c r="I1926" i="2"/>
  <c r="I1907" i="2"/>
  <c r="I1998" i="2"/>
  <c r="I200" i="2"/>
  <c r="I611" i="2"/>
  <c r="I1689" i="2"/>
  <c r="I802" i="2"/>
  <c r="I1047" i="2"/>
  <c r="I133" i="2"/>
  <c r="I776" i="2"/>
  <c r="I1545" i="2"/>
  <c r="I865" i="2"/>
  <c r="I830" i="2"/>
  <c r="I792" i="2"/>
  <c r="I1529" i="2"/>
  <c r="I833" i="2"/>
  <c r="I991" i="2"/>
  <c r="I236" i="2"/>
  <c r="I469" i="2"/>
  <c r="I1683" i="2"/>
  <c r="I1636" i="2"/>
  <c r="I1537" i="2"/>
  <c r="I1091" i="2"/>
  <c r="I223" i="2"/>
  <c r="I557" i="2"/>
  <c r="I1736" i="2"/>
  <c r="I1637" i="2"/>
  <c r="I714" i="2"/>
  <c r="I397" i="2"/>
  <c r="I738" i="2"/>
  <c r="I1592" i="2"/>
  <c r="I1493" i="2"/>
  <c r="I413" i="2"/>
  <c r="I754" i="2"/>
  <c r="I1576" i="2"/>
  <c r="I1477" i="2"/>
  <c r="I733" i="2"/>
  <c r="I500" i="2"/>
  <c r="I431" i="2"/>
  <c r="I1730" i="2"/>
  <c r="I1631" i="2"/>
  <c r="I1584" i="2"/>
  <c r="I794" i="2"/>
  <c r="I11" i="2"/>
  <c r="I1163" i="2"/>
  <c r="I1045" i="2"/>
  <c r="I832" i="2"/>
  <c r="I216" i="2"/>
  <c r="I1900" i="2"/>
  <c r="I1019" i="2"/>
  <c r="I822" i="2"/>
  <c r="I237" i="2"/>
  <c r="I1851" i="2"/>
  <c r="I1003" i="2"/>
  <c r="I1188" i="2"/>
  <c r="I191" i="2"/>
  <c r="I917" i="2"/>
  <c r="I1752" i="2"/>
  <c r="I1653" i="2"/>
  <c r="I746" i="2"/>
  <c r="I1089" i="2"/>
  <c r="I1114" i="2"/>
  <c r="I989" i="2"/>
  <c r="I1197" i="2"/>
  <c r="I1126" i="2"/>
  <c r="I1534" i="2"/>
  <c r="I316" i="2"/>
  <c r="I203" i="2"/>
  <c r="I844" i="2"/>
  <c r="I976" i="2"/>
  <c r="I1390" i="2"/>
  <c r="I228" i="2"/>
  <c r="I526" i="2"/>
  <c r="I954" i="2"/>
  <c r="I1371" i="2"/>
  <c r="I1224" i="2"/>
  <c r="I344" i="2"/>
  <c r="I1915" i="2"/>
  <c r="I884" i="2"/>
  <c r="I1108" i="2"/>
  <c r="I1578" i="2"/>
  <c r="I1463" i="2"/>
  <c r="I1294" i="2"/>
  <c r="I1533" i="2"/>
  <c r="I188" i="2"/>
  <c r="I1645" i="2"/>
  <c r="I730" i="2"/>
  <c r="I1220" i="2"/>
  <c r="I672" i="2"/>
  <c r="I305" i="2"/>
  <c r="I690" i="2"/>
  <c r="I936" i="2"/>
  <c r="I1173" i="2"/>
  <c r="I704" i="2"/>
  <c r="I459" i="2"/>
  <c r="I1934" i="2"/>
  <c r="I1147" i="2"/>
  <c r="I1029" i="2"/>
  <c r="I475" i="2"/>
  <c r="I1912" i="2"/>
  <c r="I1131" i="2"/>
  <c r="I1013" i="2"/>
  <c r="I226" i="2"/>
  <c r="I789" i="2"/>
  <c r="I1880" i="2"/>
  <c r="I1781" i="2"/>
  <c r="I699" i="2"/>
  <c r="I1217" i="2"/>
  <c r="I1306" i="2"/>
  <c r="I552" i="2"/>
  <c r="I1881" i="2"/>
  <c r="I819" i="2"/>
  <c r="I818" i="2"/>
  <c r="I152" i="2"/>
  <c r="I522" i="2"/>
  <c r="I1737" i="2"/>
  <c r="I621" i="2"/>
  <c r="I1095" i="2"/>
  <c r="I569" i="2"/>
  <c r="I1721" i="2"/>
  <c r="I594" i="2"/>
  <c r="I1079" i="2"/>
  <c r="I362" i="2"/>
  <c r="I255" i="2"/>
  <c r="I1277" i="2"/>
  <c r="I1828" i="2"/>
  <c r="I1729" i="2"/>
  <c r="I925" i="2"/>
  <c r="I1151" i="2"/>
  <c r="I906" i="2"/>
  <c r="I1328" i="2"/>
  <c r="I515" i="2"/>
  <c r="I433" i="2"/>
  <c r="I761" i="2"/>
  <c r="I1145" i="2"/>
  <c r="I1314" i="2"/>
  <c r="I449" i="2"/>
  <c r="I777" i="2"/>
  <c r="I1129" i="2"/>
  <c r="I1298" i="2"/>
  <c r="I1706" i="2"/>
  <c r="I536" i="2"/>
  <c r="I1897" i="2"/>
  <c r="I835" i="2"/>
  <c r="I870" i="2"/>
  <c r="I1386" i="2"/>
  <c r="I1208" i="2"/>
  <c r="I1102" i="2"/>
  <c r="I1494" i="2"/>
  <c r="I1778" i="2"/>
  <c r="I1679" i="2"/>
  <c r="I286" i="2"/>
  <c r="I596" i="2"/>
  <c r="I527" i="2"/>
  <c r="I1634" i="2"/>
  <c r="I1535" i="2"/>
  <c r="I612" i="2"/>
  <c r="I543" i="2"/>
  <c r="I1618" i="2"/>
  <c r="I1519" i="2"/>
  <c r="I1472" i="2"/>
  <c r="I529" i="2"/>
  <c r="I857" i="2"/>
  <c r="I1049" i="2"/>
  <c r="I1218" i="2"/>
  <c r="I1616" i="2"/>
  <c r="I1660" i="2"/>
  <c r="I1435" i="2"/>
  <c r="I1203" i="2"/>
  <c r="I614" i="2"/>
  <c r="I843" i="2"/>
  <c r="I850" i="2"/>
  <c r="I1563" i="2"/>
  <c r="I816" i="2"/>
  <c r="I171" i="2"/>
  <c r="I1922" i="2"/>
  <c r="I1035" i="2"/>
  <c r="I872" i="2"/>
  <c r="I682" i="2"/>
  <c r="I376" i="2"/>
  <c r="I1999" i="2"/>
  <c r="I995" i="2"/>
  <c r="I1076" i="2"/>
  <c r="I392" i="2"/>
  <c r="I1983" i="2"/>
  <c r="I979" i="2"/>
  <c r="I1060" i="2"/>
  <c r="I365" i="2"/>
  <c r="I706" i="2"/>
  <c r="I1624" i="2"/>
  <c r="I1525" i="2"/>
  <c r="I829" i="2"/>
  <c r="I948" i="2"/>
  <c r="I1213" i="2"/>
  <c r="I696" i="2"/>
  <c r="I1625" i="2"/>
  <c r="I683" i="2"/>
  <c r="I977" i="2"/>
  <c r="I197" i="2"/>
  <c r="I840" i="2"/>
  <c r="I1481" i="2"/>
  <c r="I737" i="2"/>
  <c r="I943" i="2"/>
  <c r="I856" i="2"/>
  <c r="I1465" i="2"/>
  <c r="I1924" i="2"/>
  <c r="I927" i="2"/>
  <c r="I321" i="2"/>
  <c r="I533" i="2"/>
  <c r="I1619" i="2"/>
  <c r="I1572" i="2"/>
  <c r="I1473" i="2"/>
  <c r="I1027" i="2"/>
  <c r="I786" i="2"/>
  <c r="I1033" i="2"/>
  <c r="I1202" i="2"/>
  <c r="I432" i="2"/>
  <c r="I366" i="2"/>
  <c r="I673" i="2"/>
  <c r="I1192" i="2"/>
  <c r="I1058" i="2"/>
  <c r="I382" i="2"/>
  <c r="I694" i="2"/>
  <c r="I1176" i="2"/>
  <c r="I1042" i="2"/>
  <c r="I37" i="2"/>
  <c r="I675" i="2"/>
  <c r="I1641" i="2"/>
  <c r="I718" i="2"/>
  <c r="I998" i="2"/>
  <c r="I1246" i="2"/>
  <c r="I1638" i="2"/>
  <c r="I1201" i="2"/>
  <c r="I1354" i="2"/>
  <c r="I1522" i="2"/>
  <c r="I1423" i="2"/>
  <c r="I425" i="2"/>
  <c r="I740" i="2"/>
  <c r="I444" i="2"/>
  <c r="I1376" i="2"/>
  <c r="I1239" i="2"/>
  <c r="I756" i="2"/>
  <c r="I460" i="2"/>
  <c r="I1355" i="2"/>
  <c r="I1886" i="2"/>
  <c r="I1787" i="2"/>
  <c r="I462" i="2"/>
  <c r="I774" i="2"/>
  <c r="I1096" i="2"/>
  <c r="I949" i="2"/>
  <c r="I1675" i="2"/>
  <c r="I1404" i="2"/>
  <c r="I1722" i="2"/>
  <c r="I795" i="2"/>
  <c r="I26" i="2"/>
  <c r="I703" i="2"/>
  <c r="I1143" i="2"/>
  <c r="I283" i="2"/>
  <c r="I330" i="2"/>
  <c r="I1363" i="2"/>
  <c r="I1892" i="2"/>
  <c r="I1793" i="2"/>
  <c r="I1008" i="2"/>
  <c r="I918" i="2"/>
  <c r="I671" i="2"/>
  <c r="I1364" i="2"/>
  <c r="I1893" i="2"/>
  <c r="I831" i="2"/>
  <c r="I258" i="2"/>
  <c r="I821" i="2"/>
  <c r="I1848" i="2"/>
  <c r="I1749" i="2"/>
  <c r="I274" i="2"/>
  <c r="I837" i="2"/>
  <c r="I1832" i="2"/>
  <c r="I1733" i="2"/>
  <c r="I615" i="2"/>
  <c r="I209" i="2"/>
  <c r="I466" i="2"/>
  <c r="I1356" i="2"/>
  <c r="I1293" i="2"/>
  <c r="I1840" i="2"/>
  <c r="I875" i="2"/>
  <c r="I54" i="2"/>
  <c r="I1080" i="2"/>
  <c r="I928" i="2"/>
  <c r="I688" i="2"/>
  <c r="I327" i="2"/>
  <c r="I707" i="2"/>
  <c r="I910" i="2"/>
  <c r="I1157" i="2"/>
  <c r="I347" i="2"/>
  <c r="I723" i="2"/>
  <c r="I878" i="2"/>
  <c r="I1141" i="2"/>
  <c r="I98" i="2"/>
  <c r="I650" i="2"/>
  <c r="I1385" i="2"/>
  <c r="I1909" i="2"/>
  <c r="I847" i="2"/>
  <c r="I986" i="2"/>
  <c r="I1381" i="2"/>
  <c r="I926" i="2"/>
  <c r="I1098" i="2"/>
  <c r="I1382" i="2"/>
  <c r="I1790" i="2"/>
  <c r="I358" i="2"/>
  <c r="I721" i="2"/>
  <c r="I538" i="2"/>
  <c r="I1238" i="2"/>
  <c r="I1646" i="2"/>
  <c r="I118" i="2"/>
  <c r="I574" i="2"/>
  <c r="I1222" i="2"/>
  <c r="I1630" i="2"/>
  <c r="I1531" i="2"/>
  <c r="I427" i="2"/>
  <c r="I1970" i="2"/>
  <c r="I1179" i="2"/>
  <c r="I1061" i="2"/>
  <c r="I1260" i="2"/>
  <c r="I1719" i="2"/>
  <c r="I1434" i="2"/>
  <c r="I1853" i="2"/>
  <c r="I176" i="2"/>
  <c r="I1901" i="2"/>
  <c r="I839" i="2"/>
  <c r="I1530" i="2"/>
  <c r="I1415" i="2"/>
  <c r="I1923" i="2"/>
  <c r="I1290" i="2"/>
  <c r="I1344" i="2"/>
  <c r="I1862" i="2"/>
  <c r="I999" i="2"/>
  <c r="I891" i="2"/>
  <c r="I941" i="2"/>
  <c r="I1964" i="2"/>
  <c r="I1501" i="2"/>
  <c r="I1960" i="2"/>
  <c r="I983" i="2"/>
  <c r="I1581" i="2"/>
  <c r="I44" i="2"/>
  <c r="I1804" i="2"/>
  <c r="I882" i="2"/>
  <c r="I1696" i="2"/>
  <c r="I984" i="2"/>
  <c r="I695" i="2"/>
  <c r="I1119" i="2"/>
  <c r="I1387" i="2"/>
  <c r="I1799" i="2"/>
  <c r="I137" i="2"/>
  <c r="I1883" i="2"/>
  <c r="I1360" i="2"/>
  <c r="I1482" i="2"/>
  <c r="I1361" i="2"/>
  <c r="I71" i="2"/>
  <c r="I868" i="2"/>
  <c r="I1084" i="2"/>
  <c r="I124" i="2"/>
  <c r="I1996" i="2"/>
  <c r="I1107" i="2"/>
  <c r="I87" i="2"/>
  <c r="I711" i="2"/>
  <c r="I1305" i="2"/>
  <c r="I45" i="2"/>
  <c r="I1548" i="2"/>
  <c r="I1132" i="2"/>
  <c r="I1831" i="2"/>
  <c r="I1552" i="2"/>
  <c r="I1628" i="2"/>
  <c r="I96" i="2"/>
  <c r="I1105" i="2"/>
  <c r="I1258" i="2"/>
  <c r="I871" i="2"/>
  <c r="I1855" i="2"/>
  <c r="I1162" i="2"/>
  <c r="I1342" i="2"/>
  <c r="I1734" i="2"/>
  <c r="I877" i="2"/>
  <c r="I759" i="2"/>
  <c r="I1167" i="2"/>
  <c r="I1940" i="2"/>
  <c r="I1103" i="2"/>
  <c r="I1952" i="2"/>
  <c r="I1843" i="2"/>
  <c r="I9" i="2"/>
  <c r="I1575" i="2"/>
  <c r="I944" i="2"/>
  <c r="I1183" i="2"/>
  <c r="I864" i="2"/>
  <c r="I887" i="2"/>
  <c r="I1962" i="2"/>
  <c r="I965" i="2"/>
  <c r="I919" i="2"/>
  <c r="I1123" i="2"/>
  <c r="I985" i="2"/>
  <c r="I1760" i="2"/>
  <c r="I1740" i="2"/>
  <c r="I208" i="2"/>
  <c r="I1867" i="2"/>
  <c r="I1133" i="2"/>
  <c r="I1086" i="2"/>
  <c r="I1478" i="2"/>
  <c r="I91" i="2"/>
  <c r="I913" i="2"/>
  <c r="I860" i="2"/>
  <c r="I1971" i="2"/>
  <c r="I1911" i="2"/>
  <c r="I1914" i="2"/>
  <c r="I1850" i="2"/>
  <c r="I1050" i="2"/>
  <c r="I1878" i="2"/>
  <c r="I1057" i="2"/>
  <c r="I775" i="2"/>
  <c r="I946" i="2"/>
  <c r="I810" i="2"/>
  <c r="I1918" i="2"/>
  <c r="I1327" i="2"/>
  <c r="I765" i="2"/>
  <c r="I1517" i="2"/>
  <c r="I813" i="2"/>
  <c r="I1262" i="2"/>
  <c r="I1654" i="2"/>
  <c r="I1149" i="2"/>
  <c r="I39" i="2"/>
  <c r="I1180" i="2"/>
  <c r="I1185" i="2"/>
  <c r="I1338" i="2"/>
  <c r="I139" i="2"/>
  <c r="I1821" i="2"/>
  <c r="I1938" i="2"/>
  <c r="I657" i="2"/>
  <c r="I1932" i="2"/>
  <c r="I2000" i="2"/>
  <c r="I1671" i="2"/>
  <c r="I27" i="2"/>
  <c r="I1252" i="2"/>
  <c r="I1899" i="2"/>
  <c r="I1453" i="2"/>
  <c r="I1590" i="2"/>
  <c r="I1990" i="2"/>
  <c r="I1959" i="2"/>
  <c r="I1950" i="2"/>
  <c r="I378" i="2"/>
  <c r="I276" i="2"/>
  <c r="I1256" i="2"/>
  <c r="I1812" i="2"/>
  <c r="I143" i="2"/>
  <c r="I167" i="2"/>
  <c r="I437" i="2"/>
  <c r="I1715" i="2"/>
  <c r="I1668" i="2"/>
  <c r="I215" i="2"/>
  <c r="I453" i="2"/>
  <c r="I1699" i="2"/>
  <c r="I1652" i="2"/>
  <c r="I1553" i="2"/>
  <c r="I836" i="2"/>
  <c r="I540" i="2"/>
  <c r="I1244" i="2"/>
  <c r="I1806" i="2"/>
  <c r="I1707" i="2"/>
  <c r="I1741" i="2"/>
  <c r="I317" i="2"/>
  <c r="I225" i="2"/>
  <c r="I1247" i="2"/>
  <c r="I1807" i="2"/>
  <c r="I158" i="2"/>
  <c r="I468" i="2"/>
  <c r="I399" i="2"/>
  <c r="I1762" i="2"/>
  <c r="I1663" i="2"/>
  <c r="I484" i="2"/>
  <c r="I415" i="2"/>
  <c r="I1746" i="2"/>
  <c r="I1647" i="2"/>
  <c r="I1600" i="2"/>
  <c r="I401" i="2"/>
  <c r="I729" i="2"/>
  <c r="I1177" i="2"/>
  <c r="I1346" i="2"/>
  <c r="I1872" i="2"/>
  <c r="I1788" i="2"/>
  <c r="I1627" i="2"/>
  <c r="I1829" i="2"/>
  <c r="I763" i="2"/>
  <c r="I322" i="2"/>
  <c r="I885" i="2"/>
  <c r="I1784" i="2"/>
  <c r="I1685" i="2"/>
  <c r="I338" i="2"/>
  <c r="I901" i="2"/>
  <c r="I1768" i="2"/>
  <c r="I1669" i="2"/>
  <c r="I778" i="2"/>
  <c r="I296" i="2"/>
  <c r="I199" i="2"/>
  <c r="I1271" i="2"/>
  <c r="I1823" i="2"/>
  <c r="I1776" i="2"/>
  <c r="I811" i="2"/>
  <c r="I57" i="2"/>
  <c r="I717" i="2"/>
  <c r="I1993" i="2"/>
  <c r="I1099" i="2"/>
  <c r="I974" i="2"/>
  <c r="I597" i="2"/>
  <c r="I301" i="2"/>
  <c r="I1956" i="2"/>
  <c r="I940" i="2"/>
  <c r="I1140" i="2"/>
  <c r="I323" i="2"/>
  <c r="I1936" i="2"/>
  <c r="I916" i="2"/>
  <c r="I1124" i="2"/>
  <c r="I287" i="2"/>
  <c r="I625" i="2"/>
  <c r="I1688" i="2"/>
  <c r="I1589" i="2"/>
  <c r="I593" i="2"/>
  <c r="I1025" i="2"/>
  <c r="I981" i="2"/>
  <c r="I894" i="2"/>
  <c r="I1297" i="2"/>
  <c r="I1419" i="2"/>
  <c r="I1815" i="2"/>
  <c r="I153" i="2"/>
  <c r="I1024" i="2"/>
  <c r="I50" i="2"/>
  <c r="I586" i="2"/>
  <c r="I1433" i="2"/>
  <c r="I1859" i="2"/>
  <c r="I895" i="2"/>
  <c r="I194" i="2"/>
  <c r="I757" i="2"/>
  <c r="I1257" i="2"/>
  <c r="I1813" i="2"/>
  <c r="I210" i="2"/>
  <c r="I773" i="2"/>
  <c r="I1216" i="2"/>
  <c r="I1797" i="2"/>
  <c r="I719" i="2"/>
  <c r="I519" i="2"/>
  <c r="I402" i="2"/>
  <c r="I1427" i="2"/>
  <c r="I1379" i="2"/>
  <c r="I1243" i="2"/>
  <c r="I939" i="2"/>
  <c r="I509" i="2"/>
  <c r="I218" i="2"/>
  <c r="I1480" i="2"/>
  <c r="I1380" i="2"/>
  <c r="I1905" i="2"/>
  <c r="I325" i="2"/>
  <c r="I211" i="2"/>
  <c r="I1320" i="2"/>
  <c r="I1860" i="2"/>
  <c r="I346" i="2"/>
  <c r="I233" i="2"/>
  <c r="I1299" i="2"/>
  <c r="I1844" i="2"/>
  <c r="I1745" i="2"/>
  <c r="I627" i="2"/>
  <c r="I348" i="2"/>
  <c r="I1474" i="2"/>
  <c r="I1372" i="2"/>
  <c r="I1309" i="2"/>
  <c r="I1933" i="2"/>
  <c r="I893" i="2"/>
  <c r="I846" i="2"/>
  <c r="I1092" i="2"/>
  <c r="I115" i="2"/>
  <c r="I504" i="2"/>
  <c r="I1929" i="2"/>
  <c r="I867" i="2"/>
  <c r="I930" i="2"/>
  <c r="I520" i="2"/>
  <c r="I1913" i="2"/>
  <c r="I851" i="2"/>
  <c r="I902" i="2"/>
  <c r="I493" i="2"/>
  <c r="I202" i="2"/>
  <c r="I1496" i="2"/>
  <c r="I1397" i="2"/>
  <c r="I1921" i="2"/>
  <c r="I1136" i="2"/>
  <c r="I1196" i="2"/>
  <c r="I1075" i="2"/>
  <c r="I677" i="2"/>
  <c r="I1225" i="2"/>
  <c r="I1236" i="2"/>
  <c r="I201" i="2"/>
  <c r="I497" i="2"/>
  <c r="I825" i="2"/>
  <c r="I1081" i="2"/>
  <c r="I1250" i="2"/>
  <c r="I513" i="2"/>
  <c r="I841" i="2"/>
  <c r="I1065" i="2"/>
  <c r="I1234" i="2"/>
  <c r="I1642" i="2"/>
  <c r="I600" i="2"/>
  <c r="I1833" i="2"/>
  <c r="I767" i="2"/>
  <c r="I1191" i="2"/>
  <c r="I1301" i="2"/>
  <c r="I1830" i="2"/>
  <c r="I1038" i="2"/>
  <c r="I1772" i="2"/>
  <c r="I1697" i="2"/>
  <c r="I1389" i="2"/>
  <c r="I74" i="2"/>
  <c r="I1134" i="2"/>
  <c r="I306" i="2"/>
  <c r="I869" i="2"/>
  <c r="I1800" i="2"/>
  <c r="I1701" i="2"/>
  <c r="I550" i="2"/>
  <c r="I329" i="2"/>
  <c r="I667" i="2"/>
  <c r="I1656" i="2"/>
  <c r="I1557" i="2"/>
  <c r="I349" i="2"/>
  <c r="I689" i="2"/>
  <c r="I1640" i="2"/>
  <c r="I1541" i="2"/>
  <c r="I861" i="2"/>
  <c r="I436" i="2"/>
  <c r="I367" i="2"/>
  <c r="I1794" i="2"/>
  <c r="I1695" i="2"/>
  <c r="I1648" i="2"/>
  <c r="I637" i="2"/>
  <c r="I442" i="2"/>
  <c r="I357" i="2"/>
  <c r="I1795" i="2"/>
  <c r="I1748" i="2"/>
  <c r="I52" i="2"/>
  <c r="I279" i="2"/>
  <c r="I501" i="2"/>
  <c r="I1651" i="2"/>
  <c r="I1604" i="2"/>
  <c r="I300" i="2"/>
  <c r="I517" i="2"/>
  <c r="I1635" i="2"/>
  <c r="I1588" i="2"/>
  <c r="I1489" i="2"/>
  <c r="I602" i="2"/>
  <c r="I604" i="2"/>
  <c r="I1334" i="2"/>
  <c r="I1742" i="2"/>
  <c r="I1643" i="2"/>
  <c r="I1677" i="2"/>
  <c r="I1457" i="2"/>
  <c r="I747" i="2"/>
  <c r="I1175" i="2"/>
  <c r="I5" i="2"/>
  <c r="I633" i="2"/>
  <c r="I1673" i="2"/>
  <c r="I782" i="2"/>
  <c r="I1031" i="2"/>
  <c r="I654" i="2"/>
  <c r="I1657" i="2"/>
  <c r="I750" i="2"/>
  <c r="I1015" i="2"/>
  <c r="I426" i="2"/>
  <c r="I340" i="2"/>
  <c r="I1811" i="2"/>
  <c r="I1764" i="2"/>
  <c r="I1665" i="2"/>
  <c r="I1219" i="2"/>
  <c r="I1023" i="2"/>
  <c r="I923" i="2"/>
  <c r="I565" i="2"/>
  <c r="I958" i="2"/>
  <c r="I1138" i="2"/>
  <c r="I496" i="2"/>
  <c r="I430" i="2"/>
  <c r="I742" i="2"/>
  <c r="I1128" i="2"/>
  <c r="I992" i="2"/>
  <c r="I446" i="2"/>
  <c r="I758" i="2"/>
  <c r="I1112" i="2"/>
  <c r="I970" i="2"/>
  <c r="I101" i="2"/>
  <c r="I744" i="2"/>
  <c r="I1577" i="2"/>
  <c r="I546" i="2"/>
  <c r="I908" i="2"/>
  <c r="I1182" i="2"/>
  <c r="I1574" i="2"/>
  <c r="I1137" i="2"/>
  <c r="I1452" i="2"/>
  <c r="I1808" i="2"/>
  <c r="I1251" i="2"/>
  <c r="I1809" i="2"/>
  <c r="I692" i="2"/>
  <c r="I264" i="2"/>
  <c r="I1538" i="2"/>
  <c r="I1439" i="2"/>
  <c r="I1392" i="2"/>
  <c r="I753" i="2"/>
  <c r="I407" i="2"/>
  <c r="I272" i="2"/>
  <c r="I1539" i="2"/>
  <c r="I1492" i="2"/>
  <c r="I97" i="2"/>
  <c r="I551" i="2"/>
  <c r="I434" i="2"/>
  <c r="I1395" i="2"/>
  <c r="I1336" i="2"/>
  <c r="I567" i="2"/>
  <c r="I450" i="2"/>
  <c r="I1377" i="2"/>
  <c r="I1315" i="2"/>
  <c r="I1856" i="2"/>
  <c r="I262" i="2"/>
  <c r="I748" i="2"/>
  <c r="I1078" i="2"/>
  <c r="I1486" i="2"/>
  <c r="I1761" i="2"/>
  <c r="I1421" i="2"/>
  <c r="I1568" i="2"/>
  <c r="I897" i="2"/>
  <c r="I876" i="2"/>
  <c r="I66" i="2"/>
  <c r="I607" i="2"/>
  <c r="I1417" i="2"/>
  <c r="I1941" i="2"/>
  <c r="I879" i="2"/>
  <c r="I629" i="2"/>
  <c r="I1401" i="2"/>
  <c r="I1925" i="2"/>
  <c r="I863" i="2"/>
  <c r="I391" i="2"/>
  <c r="I251" i="2"/>
  <c r="I1555" i="2"/>
  <c r="I1508" i="2"/>
  <c r="I1409" i="2"/>
  <c r="I950" i="2"/>
  <c r="I749" i="2"/>
  <c r="I610" i="2"/>
  <c r="I605" i="2"/>
  <c r="I1016" i="2"/>
  <c r="I1237" i="2"/>
  <c r="I622" i="2"/>
  <c r="I395" i="2"/>
  <c r="I771" i="2"/>
  <c r="I1211" i="2"/>
  <c r="I1093" i="2"/>
  <c r="I411" i="2"/>
  <c r="I1986" i="2"/>
  <c r="I1195" i="2"/>
  <c r="I1077" i="2"/>
  <c r="I162" i="2"/>
  <c r="I725" i="2"/>
  <c r="I1300" i="2"/>
  <c r="I1845" i="2"/>
  <c r="I783" i="2"/>
  <c r="I890" i="2"/>
  <c r="I1370" i="2"/>
  <c r="I1184" i="2"/>
  <c r="I1703" i="2"/>
  <c r="I1267" i="2"/>
  <c r="I1500" i="2"/>
  <c r="I123" i="2"/>
  <c r="I969" i="2"/>
  <c r="I1229" i="2"/>
  <c r="I1626" i="2"/>
  <c r="I1135" i="2"/>
  <c r="I1104" i="2"/>
  <c r="I938" i="2"/>
  <c r="I1777" i="2"/>
  <c r="I1437" i="2"/>
  <c r="I122" i="2"/>
  <c r="I1756" i="2"/>
  <c r="I1782" i="2"/>
  <c r="I1166" i="2"/>
  <c r="I642" i="2"/>
  <c r="I1495" i="2"/>
  <c r="I1888" i="2"/>
  <c r="I1718" i="2"/>
  <c r="I75" i="2"/>
  <c r="I929" i="2"/>
  <c r="I1441" i="2"/>
  <c r="I1884" i="2"/>
  <c r="I141" i="2"/>
  <c r="I1006" i="2"/>
  <c r="I1398" i="2"/>
  <c r="I1004" i="2"/>
  <c r="I1755" i="2"/>
  <c r="I886" i="2"/>
  <c r="I896" i="2"/>
  <c r="I1082" i="2"/>
  <c r="I798" i="2"/>
  <c r="I1565" i="2"/>
  <c r="I909" i="2"/>
  <c r="I1902" i="2"/>
  <c r="I1418" i="2"/>
  <c r="I1612" i="2"/>
  <c r="I1009" i="2"/>
  <c r="I1569" i="2"/>
  <c r="I1606" i="2"/>
  <c r="I1373" i="2"/>
  <c r="I1462" i="2"/>
  <c r="I1969" i="2"/>
  <c r="I1226" i="2"/>
  <c r="I1259" i="2"/>
  <c r="I1798" i="2"/>
  <c r="I631" i="2"/>
  <c r="I827" i="2"/>
  <c r="I1231" i="2"/>
  <c r="I1863" i="2"/>
  <c r="I1280" i="2"/>
  <c r="I1007" i="2"/>
  <c r="I968" i="2"/>
  <c r="I1181" i="2"/>
  <c r="I1521" i="2"/>
  <c r="I1284" i="2"/>
  <c r="I189" i="2"/>
  <c r="I1847" i="2"/>
  <c r="I119" i="2"/>
  <c r="I1973" i="2"/>
  <c r="I955" i="2"/>
  <c r="I1984" i="2"/>
  <c r="I1005" i="2"/>
  <c r="I779" i="2"/>
  <c r="I59" i="2"/>
  <c r="I1949" i="2"/>
  <c r="I6" i="2"/>
  <c r="I1978" i="2"/>
  <c r="I1661" i="2"/>
  <c r="I48" i="2"/>
  <c r="I1773" i="2"/>
  <c r="I685" i="2"/>
  <c r="I1402" i="2"/>
  <c r="I1255" i="2"/>
  <c r="I1296" i="2"/>
  <c r="I858" i="2"/>
  <c r="I855" i="2"/>
  <c r="I1059" i="2"/>
  <c r="I888" i="2"/>
  <c r="I1632" i="2"/>
  <c r="I1676" i="2"/>
  <c r="I144" i="2"/>
  <c r="I1987" i="2"/>
  <c r="I1989" i="2"/>
  <c r="I1953" i="2"/>
  <c r="I1757" i="2"/>
  <c r="I1946" i="2"/>
  <c r="I1052" i="2"/>
  <c r="I1837" i="2"/>
  <c r="I89" i="2"/>
  <c r="I1693" i="2"/>
  <c r="I55" i="2"/>
  <c r="I1935" i="2"/>
  <c r="I1814" i="2"/>
  <c r="I1866" i="2"/>
  <c r="I1687" i="2"/>
  <c r="I25" i="2"/>
  <c r="I1235" i="2"/>
  <c r="I1101" i="2"/>
  <c r="I121" i="2"/>
  <c r="I1056" i="2"/>
  <c r="I762" i="2"/>
  <c r="I907" i="2"/>
  <c r="I962" i="2"/>
  <c r="I1691" i="2"/>
  <c r="I1420" i="2"/>
  <c r="I43" i="2"/>
  <c r="I1879" i="2"/>
  <c r="I70" i="2"/>
  <c r="I1585" i="2"/>
  <c r="I1340" i="2"/>
  <c r="I1249" i="2"/>
  <c r="I1885" i="2"/>
  <c r="I1825" i="2"/>
  <c r="I1021" i="2"/>
  <c r="I103" i="2"/>
  <c r="I1871" i="2"/>
  <c r="I1975" i="2"/>
  <c r="I345" i="2"/>
  <c r="I649" i="2"/>
  <c r="I364" i="2"/>
  <c r="I1458" i="2"/>
  <c r="I1351" i="2"/>
  <c r="I489" i="2"/>
  <c r="I804" i="2"/>
  <c r="I508" i="2"/>
  <c r="I1291" i="2"/>
  <c r="I1838" i="2"/>
  <c r="I820" i="2"/>
  <c r="I524" i="2"/>
  <c r="I1269" i="2"/>
  <c r="I1822" i="2"/>
  <c r="I1723" i="2"/>
  <c r="I183" i="2"/>
  <c r="I583" i="2"/>
  <c r="I1032" i="2"/>
  <c r="I1253" i="2"/>
  <c r="I1547" i="2"/>
  <c r="I1325" i="2"/>
  <c r="I342" i="2"/>
  <c r="I828" i="2"/>
  <c r="I997" i="2"/>
  <c r="I1406" i="2"/>
  <c r="I451" i="2"/>
  <c r="I369" i="2"/>
  <c r="I697" i="2"/>
  <c r="I1209" i="2"/>
  <c r="I1378" i="2"/>
  <c r="I385" i="2"/>
  <c r="I713" i="2"/>
  <c r="I1193" i="2"/>
  <c r="I1362" i="2"/>
  <c r="I1770" i="2"/>
  <c r="I472" i="2"/>
  <c r="I1875" i="2"/>
  <c r="I899" i="2"/>
  <c r="I973" i="2"/>
  <c r="I1450" i="2"/>
  <c r="I1319" i="2"/>
  <c r="I1475" i="2"/>
  <c r="I1428" i="2"/>
  <c r="I161" i="2"/>
  <c r="I253" i="2"/>
  <c r="I498" i="2"/>
  <c r="I1313" i="2"/>
  <c r="I1248" i="2"/>
  <c r="I275" i="2"/>
  <c r="I514" i="2"/>
  <c r="I1292" i="2"/>
  <c r="I1839" i="2"/>
  <c r="I1792" i="2"/>
  <c r="I326" i="2"/>
  <c r="I812" i="2"/>
  <c r="I1014" i="2"/>
  <c r="I1422" i="2"/>
  <c r="I1633" i="2"/>
  <c r="I1348" i="2"/>
  <c r="I1440" i="2"/>
  <c r="I1580" i="2"/>
  <c r="I1864" i="2"/>
  <c r="I1765" i="2"/>
  <c r="I674" i="2"/>
  <c r="I244" i="2"/>
  <c r="I582" i="2"/>
  <c r="I1720" i="2"/>
  <c r="I1621" i="2"/>
  <c r="I265" i="2"/>
  <c r="I603" i="2"/>
  <c r="I1704" i="2"/>
  <c r="I1605" i="2"/>
  <c r="I635" i="2"/>
  <c r="I372" i="2"/>
  <c r="I289" i="2"/>
  <c r="I1858" i="2"/>
  <c r="I1759" i="2"/>
  <c r="I1712" i="2"/>
  <c r="I735" i="2"/>
  <c r="I76" i="2"/>
  <c r="I1917" i="2"/>
  <c r="I1069" i="2"/>
  <c r="I1022" i="2"/>
  <c r="I1414" i="2"/>
  <c r="I185" i="2"/>
  <c r="I785" i="2"/>
  <c r="I343" i="2"/>
  <c r="I549" i="2"/>
  <c r="I1603" i="2"/>
  <c r="I1556" i="2"/>
  <c r="I33" i="2"/>
  <c r="I487" i="2"/>
  <c r="I370" i="2"/>
  <c r="I1459" i="2"/>
  <c r="I1412" i="2"/>
  <c r="I503" i="2"/>
  <c r="I386" i="2"/>
  <c r="I1443" i="2"/>
  <c r="I1396" i="2"/>
  <c r="I1268" i="2"/>
  <c r="I198" i="2"/>
  <c r="I681" i="2"/>
  <c r="I1142" i="2"/>
  <c r="I1550" i="2"/>
  <c r="I1889" i="2"/>
  <c r="I1485" i="2"/>
  <c r="I580" i="2"/>
  <c r="I511" i="2"/>
  <c r="I1650" i="2"/>
  <c r="I1551" i="2"/>
  <c r="I281" i="2"/>
  <c r="I585" i="2"/>
  <c r="I307" i="2"/>
  <c r="I1506" i="2"/>
  <c r="I1407" i="2"/>
  <c r="I606" i="2"/>
  <c r="I328" i="2"/>
  <c r="I1490" i="2"/>
  <c r="I1391" i="2"/>
  <c r="I1331" i="2"/>
  <c r="I331" i="2"/>
  <c r="I630" i="2"/>
  <c r="I880" i="2"/>
  <c r="I1090" i="2"/>
  <c r="I1352" i="2"/>
  <c r="I1532" i="2"/>
  <c r="I1882" i="2"/>
  <c r="I1573" i="2"/>
  <c r="I530" i="2"/>
  <c r="I461" i="2"/>
  <c r="I170" i="2"/>
  <c r="I1528" i="2"/>
  <c r="I1429" i="2"/>
  <c r="I477" i="2"/>
  <c r="I186" i="2"/>
  <c r="I1512" i="2"/>
  <c r="I1413" i="2"/>
  <c r="I1937" i="2"/>
  <c r="I564" i="2"/>
  <c r="I495" i="2"/>
  <c r="I1666" i="2"/>
  <c r="I1567" i="2"/>
  <c r="I1520" i="2"/>
  <c r="I662" i="2"/>
  <c r="I41" i="2"/>
  <c r="I1725" i="2"/>
  <c r="I1951" i="2"/>
  <c r="I947" i="2"/>
  <c r="I1028" i="2"/>
  <c r="I24" i="2"/>
  <c r="I568" i="2"/>
  <c r="I1865" i="2"/>
  <c r="I803" i="2"/>
  <c r="I1223" i="2"/>
  <c r="I584" i="2"/>
  <c r="I1849" i="2"/>
  <c r="I787" i="2"/>
  <c r="I1207" i="2"/>
  <c r="I179" i="2"/>
  <c r="I266" i="2"/>
  <c r="I1432" i="2"/>
  <c r="I1316" i="2"/>
  <c r="I1857" i="2"/>
  <c r="I1072" i="2"/>
  <c r="I1068" i="2"/>
  <c r="I1011" i="2"/>
  <c r="I1622" i="2"/>
  <c r="I1690" i="2"/>
  <c r="I1559" i="2"/>
  <c r="I108" i="2"/>
  <c r="I145" i="2"/>
  <c r="I232" i="2"/>
  <c r="I482" i="2"/>
  <c r="I1335" i="2"/>
  <c r="I1272" i="2"/>
  <c r="I94" i="2"/>
  <c r="I404" i="2"/>
  <c r="I332" i="2"/>
  <c r="I1826" i="2"/>
  <c r="I1727" i="2"/>
  <c r="I420" i="2"/>
  <c r="I351" i="2"/>
  <c r="I1810" i="2"/>
  <c r="I1711" i="2"/>
  <c r="I1664" i="2"/>
  <c r="I335" i="2"/>
  <c r="I655" i="2"/>
  <c r="I1241" i="2"/>
  <c r="I1264" i="2"/>
  <c r="I1375" i="2"/>
  <c r="I1852" i="2"/>
  <c r="I724" i="2"/>
  <c r="I428" i="2"/>
  <c r="I1394" i="2"/>
  <c r="I1265" i="2"/>
  <c r="I163" i="2"/>
  <c r="I554" i="2"/>
  <c r="I572" i="2"/>
  <c r="I1366" i="2"/>
  <c r="I1774" i="2"/>
  <c r="I581" i="2"/>
  <c r="I588" i="2"/>
  <c r="I1350" i="2"/>
  <c r="I1758" i="2"/>
  <c r="I1659" i="2"/>
  <c r="I284" i="2"/>
  <c r="I669" i="2"/>
  <c r="I957" i="2"/>
  <c r="I1189" i="2"/>
  <c r="I1451" i="2"/>
  <c r="I1228" i="2"/>
  <c r="I1562" i="2"/>
  <c r="I1295" i="2"/>
  <c r="I15" i="2"/>
  <c r="I394" i="2"/>
  <c r="I297" i="2"/>
  <c r="I1212" i="2"/>
  <c r="I1796" i="2"/>
  <c r="I410" i="2"/>
  <c r="I319" i="2"/>
  <c r="I1827" i="2"/>
  <c r="I1780" i="2"/>
  <c r="I1681" i="2"/>
  <c r="I708" i="2"/>
  <c r="I412" i="2"/>
  <c r="I1410" i="2"/>
  <c r="I1287" i="2"/>
  <c r="I1835" i="2"/>
  <c r="I1869" i="2"/>
  <c r="I1841" i="2"/>
  <c r="I1469" i="2"/>
  <c r="I1753" i="2"/>
  <c r="I653" i="2"/>
  <c r="I1111" i="2"/>
  <c r="I69" i="2"/>
  <c r="I712" i="2"/>
  <c r="I1609" i="2"/>
  <c r="I641" i="2"/>
  <c r="I956" i="2"/>
  <c r="I728" i="2"/>
  <c r="I1593" i="2"/>
  <c r="I598" i="2"/>
  <c r="I934" i="2"/>
  <c r="I490" i="2"/>
  <c r="I405" i="2"/>
  <c r="I1747" i="2"/>
  <c r="I1700" i="2"/>
  <c r="I1601" i="2"/>
  <c r="I1155" i="2"/>
  <c r="I935" i="2"/>
  <c r="I859" i="2"/>
  <c r="I1275" i="2"/>
  <c r="I1554" i="2"/>
  <c r="I1455" i="2"/>
  <c r="I1408" i="2"/>
  <c r="I245" i="2"/>
  <c r="I921" i="2"/>
  <c r="I980" i="2"/>
  <c r="I1154" i="2"/>
  <c r="I1488" i="2"/>
  <c r="I1596" i="2"/>
  <c r="I705" i="2"/>
  <c r="I684" i="2"/>
  <c r="I1254" i="2"/>
  <c r="I1662" i="2"/>
  <c r="I486" i="2"/>
  <c r="I230" i="2"/>
  <c r="I716" i="2"/>
  <c r="I1110" i="2"/>
  <c r="I1518" i="2"/>
  <c r="I246" i="2"/>
  <c r="I732" i="2"/>
  <c r="I1094" i="2"/>
  <c r="I1502" i="2"/>
  <c r="I1403" i="2"/>
  <c r="I555" i="2"/>
  <c r="I1943" i="2"/>
  <c r="I1051" i="2"/>
  <c r="I904" i="2"/>
  <c r="I1738" i="2"/>
  <c r="I1591" i="2"/>
  <c r="I1731" i="2"/>
  <c r="I1684" i="2"/>
  <c r="I116" i="2"/>
  <c r="I359" i="2"/>
  <c r="I205" i="2"/>
  <c r="I1587" i="2"/>
  <c r="I1540" i="2"/>
  <c r="I375" i="2"/>
  <c r="I229" i="2"/>
  <c r="I1571" i="2"/>
  <c r="I1524" i="2"/>
  <c r="I1425" i="2"/>
  <c r="I687" i="2"/>
  <c r="I668" i="2"/>
  <c r="I1270" i="2"/>
  <c r="I1678" i="2"/>
  <c r="I1579" i="2"/>
  <c r="I1613" i="2"/>
  <c r="I1311" i="2"/>
  <c r="I1836" i="2"/>
  <c r="I1497" i="2"/>
  <c r="I769" i="2"/>
  <c r="I959" i="2"/>
  <c r="I130" i="2"/>
  <c r="I693" i="2"/>
  <c r="I1343" i="2"/>
  <c r="I1877" i="2"/>
  <c r="I815" i="2"/>
  <c r="I709" i="2"/>
  <c r="I1321" i="2"/>
  <c r="I1861" i="2"/>
  <c r="I799" i="2"/>
  <c r="I455" i="2"/>
  <c r="I336" i="2"/>
  <c r="I1491" i="2"/>
  <c r="I1444" i="2"/>
  <c r="I1332" i="2"/>
  <c r="I814" i="2"/>
  <c r="I109" i="2"/>
  <c r="I766" i="2"/>
  <c r="I1034" i="2"/>
  <c r="I1278" i="2"/>
  <c r="I1670" i="2"/>
  <c r="I42" i="2"/>
  <c r="I663" i="2"/>
  <c r="I80" i="2"/>
  <c r="I715" i="2"/>
  <c r="I157" i="2"/>
  <c r="I577" i="2"/>
  <c r="I892" i="2"/>
  <c r="I1754" i="2"/>
  <c r="I1607" i="2"/>
  <c r="I156" i="2"/>
  <c r="I13" i="2"/>
  <c r="I951" i="2"/>
  <c r="I1405" i="2"/>
  <c r="I1610" i="2"/>
  <c r="I1053" i="2"/>
  <c r="I1326" i="2"/>
  <c r="I854" i="2"/>
  <c r="I1896" i="2"/>
  <c r="I1644" i="2"/>
  <c r="I1546" i="2"/>
  <c r="I1431" i="2"/>
  <c r="I135" i="2"/>
  <c r="I972" i="2"/>
  <c r="I1148" i="2"/>
  <c r="I105" i="2"/>
  <c r="I987" i="2"/>
  <c r="I90" i="2"/>
  <c r="I578" i="2"/>
  <c r="I1055" i="2"/>
  <c r="I1281" i="2"/>
  <c r="I1735" i="2"/>
  <c r="I73" i="2"/>
  <c r="I964" i="2"/>
  <c r="I1276" i="2"/>
  <c r="I1204" i="2"/>
  <c r="I1708" i="2"/>
  <c r="I1214" i="2"/>
  <c r="I1100" i="2"/>
  <c r="I1070" i="2"/>
  <c r="I1039" i="2"/>
  <c r="I1365" i="2"/>
  <c r="I1071" i="2"/>
  <c r="I1040" i="2"/>
  <c r="I1245" i="2"/>
  <c r="I1649" i="2"/>
  <c r="I1369" i="2"/>
  <c r="I58" i="2"/>
  <c r="I1939" i="2"/>
  <c r="I849" i="2"/>
  <c r="I29" i="2"/>
  <c r="I1891" i="2"/>
  <c r="I903" i="2"/>
  <c r="I1594" i="2"/>
  <c r="I1479" i="2"/>
  <c r="I28" i="2"/>
  <c r="I1928" i="2"/>
  <c r="I1965" i="2"/>
  <c r="I1168" i="2"/>
  <c r="I1347" i="2"/>
  <c r="I807" i="2"/>
  <c r="I845" i="2"/>
  <c r="I1436" i="2"/>
  <c r="I204" i="2"/>
  <c r="I1261" i="2"/>
  <c r="I106" i="2"/>
  <c r="I1982" i="2"/>
  <c r="I1511" i="2"/>
  <c r="I1611" i="2"/>
  <c r="I1368" i="2"/>
  <c r="I86" i="2"/>
  <c r="I1152" i="2"/>
  <c r="I1002" i="2"/>
  <c r="I173" i="2"/>
  <c r="I1597" i="2"/>
  <c r="I38" i="2"/>
  <c r="I1709" i="2"/>
  <c r="I573" i="2"/>
  <c r="I1323" i="2"/>
  <c r="I1846" i="2"/>
  <c r="I1178" i="2"/>
  <c r="I658" i="2"/>
  <c r="I1985" i="2"/>
  <c r="I734" i="2"/>
  <c r="I112" i="2"/>
  <c r="I60" i="2"/>
  <c r="I920" i="2"/>
  <c r="I823" i="2"/>
  <c r="I138" i="2"/>
  <c r="I1991" i="2"/>
  <c r="I1931" i="2"/>
  <c r="I1979" i="2"/>
  <c r="I416" i="2"/>
  <c r="I350" i="2"/>
  <c r="I651" i="2"/>
  <c r="I838" i="2"/>
  <c r="I1074" i="2"/>
  <c r="I560" i="2"/>
  <c r="I494" i="2"/>
  <c r="I806" i="2"/>
  <c r="I1064" i="2"/>
  <c r="I898" i="2"/>
  <c r="I510" i="2"/>
  <c r="I558" i="2"/>
  <c r="I1048" i="2"/>
  <c r="I866" i="2"/>
  <c r="I165" i="2"/>
  <c r="I808" i="2"/>
  <c r="I1513" i="2"/>
  <c r="I801" i="2"/>
  <c r="I975" i="2"/>
  <c r="I1118" i="2"/>
  <c r="I1510" i="2"/>
  <c r="I280" i="2"/>
  <c r="I1972" i="2"/>
  <c r="I961" i="2"/>
  <c r="I1156" i="2"/>
  <c r="I51" i="2"/>
  <c r="I440" i="2"/>
  <c r="I1930" i="2"/>
  <c r="I931" i="2"/>
  <c r="I1012" i="2"/>
  <c r="I456" i="2"/>
  <c r="I1908" i="2"/>
  <c r="I915" i="2"/>
  <c r="I994" i="2"/>
  <c r="I429" i="2"/>
  <c r="I770" i="2"/>
  <c r="I1560" i="2"/>
  <c r="I1461" i="2"/>
  <c r="I1919" i="2"/>
  <c r="I1200" i="2"/>
  <c r="I1085" i="2"/>
  <c r="I1190" i="2"/>
  <c r="I1598" i="2"/>
  <c r="I231" i="2"/>
  <c r="I294" i="2"/>
  <c r="I780" i="2"/>
  <c r="I1046" i="2"/>
  <c r="I1454" i="2"/>
  <c r="I310" i="2"/>
  <c r="I796" i="2"/>
  <c r="I1030" i="2"/>
  <c r="I1438" i="2"/>
  <c r="I1324" i="2"/>
  <c r="I259" i="2"/>
  <c r="I1988" i="2"/>
  <c r="I982" i="2"/>
  <c r="I1172" i="2"/>
  <c r="I1658" i="2"/>
  <c r="I1527" i="2"/>
  <c r="I1358" i="2"/>
  <c r="I1750" i="2"/>
  <c r="I1411" i="2"/>
  <c r="I1357" i="2"/>
  <c r="I30" i="2"/>
  <c r="I339" i="2"/>
  <c r="I247" i="2"/>
  <c r="I1890" i="2"/>
  <c r="I1791" i="2"/>
  <c r="I356" i="2"/>
  <c r="I268" i="2"/>
  <c r="I1874" i="2"/>
  <c r="I1775" i="2"/>
  <c r="I1728" i="2"/>
  <c r="I249" i="2"/>
  <c r="I570" i="2"/>
  <c r="I933" i="2"/>
  <c r="I1349" i="2"/>
  <c r="I1505" i="2"/>
  <c r="I1263" i="2"/>
  <c r="I1288" i="2"/>
  <c r="I1073" i="2"/>
  <c r="I791" i="2"/>
  <c r="I993" i="2"/>
  <c r="I1164" i="2"/>
  <c r="I1504" i="2"/>
  <c r="I256" i="2"/>
  <c r="I623" i="2"/>
  <c r="I620" i="2"/>
  <c r="I1318" i="2"/>
  <c r="I1726" i="2"/>
  <c r="I422" i="2"/>
  <c r="I166" i="2"/>
  <c r="I638" i="2"/>
  <c r="I1174" i="2"/>
  <c r="I1582" i="2"/>
  <c r="I182" i="2"/>
  <c r="I659" i="2"/>
  <c r="I1158" i="2"/>
  <c r="I1566" i="2"/>
  <c r="I1467" i="2"/>
  <c r="I491" i="2"/>
  <c r="I1887" i="2"/>
  <c r="I1115" i="2"/>
  <c r="I996" i="2"/>
  <c r="I1818" i="2"/>
  <c r="I1655" i="2"/>
  <c r="I481" i="2"/>
  <c r="I809" i="2"/>
  <c r="I1097" i="2"/>
  <c r="I1266" i="2"/>
  <c r="I368" i="2"/>
  <c r="I288" i="2"/>
  <c r="I587" i="2"/>
  <c r="I937" i="2"/>
  <c r="I1122" i="2"/>
  <c r="I309" i="2"/>
  <c r="I609" i="2"/>
  <c r="I912" i="2"/>
  <c r="I1106" i="2"/>
  <c r="I184" i="2"/>
  <c r="I590" i="2"/>
  <c r="I1705" i="2"/>
  <c r="I566" i="2"/>
  <c r="I1063" i="2"/>
  <c r="I1310" i="2"/>
  <c r="I1702" i="2"/>
  <c r="I1842" i="2"/>
  <c r="I1743" i="2"/>
  <c r="I222" i="2"/>
  <c r="I532" i="2"/>
  <c r="I463" i="2"/>
  <c r="I1698" i="2"/>
  <c r="I1599" i="2"/>
  <c r="I548" i="2"/>
  <c r="I479" i="2"/>
  <c r="I1682" i="2"/>
  <c r="I1583" i="2"/>
  <c r="I1536" i="2"/>
  <c r="I465" i="2"/>
  <c r="I793" i="2"/>
  <c r="I1113" i="2"/>
  <c r="I1282" i="2"/>
  <c r="I1744" i="2"/>
  <c r="I1724" i="2"/>
  <c r="I1515" i="2"/>
  <c r="I1304" i="2"/>
  <c r="I1608" i="2"/>
  <c r="I1509" i="2"/>
  <c r="I797" i="2"/>
  <c r="I525" i="2"/>
  <c r="I234" i="2"/>
  <c r="I1464" i="2"/>
  <c r="I1359" i="2"/>
  <c r="I541" i="2"/>
  <c r="I250" i="2"/>
  <c r="I1448" i="2"/>
  <c r="I1337" i="2"/>
  <c r="I1873" i="2"/>
  <c r="I628" i="2"/>
  <c r="I559" i="2"/>
  <c r="I1602" i="2"/>
  <c r="I1503" i="2"/>
  <c r="I1456" i="2"/>
  <c r="I881" i="2"/>
  <c r="I151" i="2"/>
  <c r="I743" i="2"/>
  <c r="I1116" i="2"/>
  <c r="I1121" i="2"/>
  <c r="I1274" i="2"/>
  <c r="I169" i="2"/>
  <c r="I207" i="2"/>
  <c r="I278" i="2"/>
  <c r="I764" i="2"/>
  <c r="I1062" i="2"/>
  <c r="I1470" i="2"/>
  <c r="I387" i="2"/>
  <c r="I292" i="2"/>
  <c r="I613" i="2"/>
  <c r="I874" i="2"/>
  <c r="I1307" i="2"/>
  <c r="I313" i="2"/>
  <c r="I634" i="2"/>
  <c r="I826" i="2"/>
  <c r="I1285" i="2"/>
  <c r="I1834" i="2"/>
  <c r="I408" i="2"/>
  <c r="I1967" i="2"/>
  <c r="I963" i="2"/>
  <c r="I1044" i="2"/>
  <c r="I1514" i="2"/>
  <c r="I1399" i="2"/>
  <c r="I414" i="2"/>
  <c r="I726" i="2"/>
  <c r="I1144" i="2"/>
  <c r="I1010" i="2"/>
  <c r="I624" i="2"/>
  <c r="I241" i="2"/>
  <c r="I626" i="2"/>
  <c r="I1000" i="2"/>
  <c r="I1221" i="2"/>
  <c r="I263" i="2"/>
  <c r="I647" i="2"/>
  <c r="I978" i="2"/>
  <c r="I1205" i="2"/>
  <c r="I34" i="2"/>
  <c r="I562" i="2"/>
  <c r="I1449" i="2"/>
  <c r="I1903" i="2"/>
  <c r="I911" i="2"/>
  <c r="I1054" i="2"/>
  <c r="I1446" i="2"/>
  <c r="I1586" i="2"/>
  <c r="I1487" i="2"/>
  <c r="I361" i="2"/>
  <c r="I670" i="2"/>
  <c r="I380" i="2"/>
  <c r="I1442" i="2"/>
  <c r="I1329" i="2"/>
  <c r="I691" i="2"/>
  <c r="I396" i="2"/>
  <c r="I1426" i="2"/>
  <c r="I1308" i="2"/>
  <c r="I1240" i="2"/>
  <c r="I398" i="2"/>
  <c r="I710" i="2"/>
  <c r="I1160" i="2"/>
  <c r="I1026" i="2"/>
  <c r="I1803" i="2"/>
  <c r="I1468" i="2"/>
  <c r="I1802" i="2"/>
  <c r="I1639" i="2"/>
  <c r="I1341" i="2"/>
  <c r="I1876" i="2"/>
  <c r="I79" i="2"/>
  <c r="I458" i="2"/>
  <c r="I373" i="2"/>
  <c r="I1779" i="2"/>
  <c r="I1732" i="2"/>
  <c r="I474" i="2"/>
  <c r="I389" i="2"/>
  <c r="I1763" i="2"/>
  <c r="I1716" i="2"/>
  <c r="I1617" i="2"/>
  <c r="I772" i="2"/>
  <c r="I476" i="2"/>
  <c r="I1333" i="2"/>
  <c r="I1870" i="2"/>
  <c r="I1771" i="2"/>
  <c r="I1805" i="2"/>
  <c r="I1713" i="2"/>
  <c r="I1345" i="2"/>
  <c r="I1199" i="2"/>
  <c r="I1001" i="2"/>
  <c r="I1170" i="2"/>
  <c r="I120" i="2"/>
  <c r="I664" i="2"/>
  <c r="I1769" i="2"/>
  <c r="I679" i="2"/>
  <c r="I1127" i="2"/>
  <c r="I1374" i="2"/>
  <c r="I1766" i="2"/>
  <c r="I379" i="2"/>
  <c r="I755" i="2"/>
  <c r="I1227" i="2"/>
  <c r="I1109" i="2"/>
  <c r="I768" i="2"/>
  <c r="I523" i="2"/>
  <c r="I1977" i="2"/>
  <c r="I1083" i="2"/>
  <c r="I953" i="2"/>
  <c r="I539" i="2"/>
  <c r="I1961" i="2"/>
  <c r="I1067" i="2"/>
  <c r="I932" i="2"/>
  <c r="I290" i="2"/>
  <c r="I853" i="2"/>
  <c r="I1816" i="2"/>
  <c r="I1717" i="2"/>
  <c r="I589" i="2"/>
  <c r="I1153" i="2"/>
  <c r="I1242" i="2"/>
  <c r="I1312" i="2"/>
  <c r="I1854" i="2"/>
  <c r="I277" i="2"/>
  <c r="I645" i="2"/>
  <c r="I636" i="2"/>
  <c r="I1302" i="2"/>
  <c r="I1710" i="2"/>
  <c r="I666" i="2"/>
  <c r="I652" i="2"/>
  <c r="I1286" i="2"/>
  <c r="I1694" i="2"/>
  <c r="I1595" i="2"/>
  <c r="I363" i="2"/>
  <c r="I739" i="2"/>
  <c r="I834" i="2"/>
  <c r="I1125" i="2"/>
  <c r="I1367" i="2"/>
  <c r="I1783" i="2"/>
  <c r="I1498" i="2"/>
  <c r="I1383" i="2"/>
  <c r="I1667" i="2"/>
  <c r="I1620" i="2"/>
  <c r="I180" i="2"/>
  <c r="I423" i="2"/>
  <c r="I293" i="2"/>
  <c r="I1523" i="2"/>
  <c r="I1476" i="2"/>
  <c r="I439" i="2"/>
  <c r="I315" i="2"/>
  <c r="I1507" i="2"/>
  <c r="I1460" i="2"/>
  <c r="I1353" i="2"/>
  <c r="I134" i="2"/>
  <c r="I595" i="2"/>
  <c r="I1206" i="2"/>
  <c r="I1614" i="2"/>
  <c r="I678" i="2"/>
  <c r="I1549" i="2"/>
  <c r="I1824" i="2"/>
  <c r="I1230" i="2"/>
  <c r="I924" i="2"/>
  <c r="I862" i="2"/>
  <c r="I1117" i="2"/>
  <c r="I1393" i="2"/>
  <c r="I1868" i="2"/>
  <c r="I155" i="2"/>
  <c r="I1388" i="2"/>
  <c r="I1680" i="2"/>
  <c r="I1692" i="2"/>
  <c r="I160" i="2"/>
  <c r="I1169" i="2"/>
  <c r="I1322" i="2"/>
  <c r="I945" i="2"/>
  <c r="I1233" i="2"/>
  <c r="I1087" i="2"/>
  <c r="I1558" i="2"/>
  <c r="I1187" i="2"/>
  <c r="I571" i="2"/>
  <c r="I1043" i="2"/>
  <c r="I61" i="2"/>
  <c r="I1916" i="2"/>
  <c r="I1430" i="2"/>
  <c r="I990" i="2"/>
  <c r="I1146" i="2"/>
  <c r="I23" i="2"/>
  <c r="I1629" i="2"/>
  <c r="I698" i="2"/>
  <c r="I1963" i="2"/>
  <c r="I1516" i="2"/>
  <c r="I1289" i="2"/>
  <c r="I1820" i="2"/>
  <c r="I77" i="2"/>
  <c r="I922" i="2"/>
  <c r="I1317" i="2"/>
  <c r="I1215" i="2"/>
  <c r="I1957" i="2"/>
  <c r="I7" i="2"/>
  <c r="I781" i="2"/>
  <c r="I960" i="2"/>
  <c r="I900" i="2"/>
  <c r="I10" i="2"/>
  <c r="I534" i="2"/>
  <c r="I16" i="2"/>
  <c r="I619" i="2"/>
  <c r="I93" i="2"/>
  <c r="I817" i="2"/>
  <c r="I967" i="2"/>
  <c r="I1674" i="2"/>
  <c r="I1543" i="2"/>
  <c r="I92" i="2"/>
  <c r="I1927" i="2"/>
  <c r="I1767" i="2"/>
  <c r="I1424" i="2"/>
  <c r="I1564" i="2"/>
  <c r="I32" i="2"/>
  <c r="I1041" i="2"/>
  <c r="I1194" i="2"/>
  <c r="I731" i="2"/>
  <c r="I1981" i="2"/>
  <c r="I1994" i="2"/>
  <c r="I1018" i="2"/>
  <c r="I1130" i="2"/>
  <c r="I1139" i="2"/>
  <c r="I1739" i="2"/>
  <c r="I1339" i="2"/>
  <c r="I1483" i="2"/>
  <c r="I1066" i="2"/>
  <c r="I1958" i="2"/>
  <c r="I1906" i="2"/>
  <c r="I842" i="2"/>
  <c r="I1150" i="2"/>
  <c r="I1542" i="2"/>
  <c r="I128" i="2"/>
  <c r="I702" i="2"/>
  <c r="I966" i="2"/>
  <c r="I1992" i="2"/>
  <c r="I1447" i="2"/>
  <c r="I1499" i="2"/>
  <c r="I1283" i="2"/>
  <c r="I22" i="2"/>
  <c r="I1088" i="2"/>
  <c r="I914" i="2"/>
  <c r="I192" i="2"/>
  <c r="I942" i="2"/>
  <c r="I1974" i="2"/>
  <c r="I988" i="2"/>
  <c r="I1020" i="2"/>
  <c r="I1789" i="2"/>
  <c r="I1303" i="2"/>
  <c r="I1210" i="2"/>
  <c r="I1466" i="2"/>
  <c r="I1165" i="2"/>
  <c r="I1910" i="2"/>
  <c r="I1120" i="2"/>
  <c r="I599" i="2"/>
  <c r="I971" i="2"/>
  <c r="I1036" i="2"/>
  <c r="I1819" i="2"/>
  <c r="I1484" i="2"/>
  <c r="I107" i="2"/>
  <c r="I1968" i="2"/>
  <c r="I1686" i="2"/>
  <c r="I1786" i="2"/>
  <c r="I1623" i="2"/>
  <c r="I172" i="2"/>
  <c r="I1171" i="2"/>
  <c r="I1037" i="2"/>
  <c r="I140" i="2"/>
  <c r="I125" i="2"/>
  <c r="I1895" i="2"/>
  <c r="I1942" i="2"/>
  <c r="I1904" i="2"/>
  <c r="I751" i="2"/>
  <c r="I1948" i="2"/>
  <c r="I1947" i="2"/>
  <c r="I1944" i="2"/>
  <c r="I1955" i="2"/>
  <c r="I1751" i="2"/>
  <c r="I64" i="2"/>
  <c r="I12" i="2"/>
  <c r="I1232" i="2"/>
  <c r="I1198" i="2"/>
  <c r="I1526" i="2"/>
  <c r="I1997" i="2"/>
  <c r="I1966" i="2"/>
  <c r="I1995" i="2"/>
  <c r="I1976" i="2"/>
  <c r="I1920" i="2"/>
  <c r="I1980" i="2"/>
  <c r="M15" i="1" l="1"/>
  <c r="O14" i="1"/>
  <c r="P14" i="1" s="1"/>
  <c r="J1997" i="2"/>
  <c r="K1997" i="2"/>
  <c r="J12" i="2"/>
  <c r="K12" i="2"/>
  <c r="J140" i="2"/>
  <c r="K140" i="2"/>
  <c r="J107" i="2"/>
  <c r="K107" i="2"/>
  <c r="J942" i="2"/>
  <c r="K942" i="2"/>
  <c r="J22" i="2"/>
  <c r="K22" i="2"/>
  <c r="J1542" i="2"/>
  <c r="K1542" i="2"/>
  <c r="J1739" i="2"/>
  <c r="K1739" i="2"/>
  <c r="J1041" i="2"/>
  <c r="K1041" i="2"/>
  <c r="J619" i="2"/>
  <c r="K619" i="2"/>
  <c r="J1957" i="2"/>
  <c r="K1957" i="2"/>
  <c r="J77" i="2"/>
  <c r="K77" i="2"/>
  <c r="J1146" i="2"/>
  <c r="K1146" i="2"/>
  <c r="J61" i="2"/>
  <c r="K61" i="2"/>
  <c r="J1322" i="2"/>
  <c r="K1322" i="2"/>
  <c r="J1680" i="2"/>
  <c r="K1680" i="2"/>
  <c r="J1393" i="2"/>
  <c r="K1393" i="2"/>
  <c r="J1230" i="2"/>
  <c r="K1230" i="2"/>
  <c r="J1614" i="2"/>
  <c r="K1614" i="2"/>
  <c r="J1353" i="2"/>
  <c r="K1353" i="2"/>
  <c r="J439" i="2"/>
  <c r="K439" i="2"/>
  <c r="J423" i="2"/>
  <c r="K423" i="2"/>
  <c r="J1383" i="2"/>
  <c r="K1383" i="2"/>
  <c r="J1125" i="2"/>
  <c r="K1125" i="2"/>
  <c r="J1595" i="2"/>
  <c r="K1595" i="2"/>
  <c r="J666" i="2"/>
  <c r="K666" i="2"/>
  <c r="J645" i="2"/>
  <c r="K645" i="2"/>
  <c r="J1242" i="2"/>
  <c r="K1242" i="2"/>
  <c r="J1816" i="2"/>
  <c r="K1816" i="2"/>
  <c r="J1067" i="2"/>
  <c r="K1067" i="2"/>
  <c r="J1083" i="2"/>
  <c r="K1083" i="2"/>
  <c r="J1109" i="2"/>
  <c r="K1109" i="2"/>
  <c r="J1766" i="2"/>
  <c r="K1766" i="2"/>
  <c r="J1769" i="2"/>
  <c r="K1769" i="2"/>
  <c r="J1001" i="2"/>
  <c r="K1001" i="2"/>
  <c r="J1805" i="2"/>
  <c r="K1805" i="2"/>
  <c r="J476" i="2"/>
  <c r="K476" i="2"/>
  <c r="J1763" i="2"/>
  <c r="K1763" i="2"/>
  <c r="J1779" i="2"/>
  <c r="K1779" i="2"/>
  <c r="J1876" i="2"/>
  <c r="K1876" i="2"/>
  <c r="J1468" i="2"/>
  <c r="K1468" i="2"/>
  <c r="J710" i="2"/>
  <c r="K710" i="2"/>
  <c r="J1426" i="2"/>
  <c r="K1426" i="2"/>
  <c r="J1442" i="2"/>
  <c r="K1442" i="2"/>
  <c r="J1487" i="2"/>
  <c r="K1487" i="2"/>
  <c r="J911" i="2"/>
  <c r="K911" i="2"/>
  <c r="J34" i="2"/>
  <c r="K34" i="2"/>
  <c r="J263" i="2"/>
  <c r="K263" i="2"/>
  <c r="J241" i="2"/>
  <c r="K241" i="2"/>
  <c r="J726" i="2"/>
  <c r="K726" i="2"/>
  <c r="J1044" i="2"/>
  <c r="K1044" i="2"/>
  <c r="J1834" i="2"/>
  <c r="K1834" i="2"/>
  <c r="J313" i="2"/>
  <c r="K313" i="2"/>
  <c r="J292" i="2"/>
  <c r="K292" i="2"/>
  <c r="J764" i="2"/>
  <c r="K764" i="2"/>
  <c r="J1274" i="2"/>
  <c r="K1274" i="2"/>
  <c r="J151" i="2"/>
  <c r="K151" i="2"/>
  <c r="J1602" i="2"/>
  <c r="K1602" i="2"/>
  <c r="J1337" i="2"/>
  <c r="K1337" i="2"/>
  <c r="J1359" i="2"/>
  <c r="K1359" i="2"/>
  <c r="J797" i="2"/>
  <c r="K797" i="2"/>
  <c r="J1515" i="2"/>
  <c r="K1515" i="2"/>
  <c r="J1113" i="2"/>
  <c r="K1113" i="2"/>
  <c r="J1583" i="2"/>
  <c r="K1583" i="2"/>
  <c r="J1599" i="2"/>
  <c r="K1599" i="2"/>
  <c r="J222" i="2"/>
  <c r="K222" i="2"/>
  <c r="J1310" i="2"/>
  <c r="K1310" i="2"/>
  <c r="J590" i="2"/>
  <c r="K590" i="2"/>
  <c r="J609" i="2"/>
  <c r="K609" i="2"/>
  <c r="J587" i="2"/>
  <c r="K587" i="2"/>
  <c r="J1097" i="2"/>
  <c r="K1097" i="2"/>
  <c r="J1818" i="2"/>
  <c r="K1818" i="2"/>
  <c r="J491" i="2"/>
  <c r="K491" i="2"/>
  <c r="J659" i="2"/>
  <c r="K659" i="2"/>
  <c r="J638" i="2"/>
  <c r="K638" i="2"/>
  <c r="J1318" i="2"/>
  <c r="K1318" i="2"/>
  <c r="J1504" i="2"/>
  <c r="K1504" i="2"/>
  <c r="J1073" i="2"/>
  <c r="K1073" i="2"/>
  <c r="J1349" i="2"/>
  <c r="K1349" i="2"/>
  <c r="J1728" i="2"/>
  <c r="K1728" i="2"/>
  <c r="J356" i="2"/>
  <c r="K356" i="2"/>
  <c r="J339" i="2"/>
  <c r="K339" i="2"/>
  <c r="J1750" i="2"/>
  <c r="K1750" i="2"/>
  <c r="J1172" i="2"/>
  <c r="K1172" i="2"/>
  <c r="J1324" i="2"/>
  <c r="K1324" i="2"/>
  <c r="J310" i="2"/>
  <c r="K310" i="2"/>
  <c r="J294" i="2"/>
  <c r="K294" i="2"/>
  <c r="J1085" i="2"/>
  <c r="K1085" i="2"/>
  <c r="J1560" i="2"/>
  <c r="K1560" i="2"/>
  <c r="J915" i="2"/>
  <c r="K915" i="2"/>
  <c r="J931" i="2"/>
  <c r="K931" i="2"/>
  <c r="J1156" i="2"/>
  <c r="K1156" i="2"/>
  <c r="J1510" i="2"/>
  <c r="K1510" i="2"/>
  <c r="J1513" i="2"/>
  <c r="K1513" i="2"/>
  <c r="J1048" i="2"/>
  <c r="K1048" i="2"/>
  <c r="J1064" i="2"/>
  <c r="K1064" i="2"/>
  <c r="J1074" i="2"/>
  <c r="K1074" i="2"/>
  <c r="J416" i="2"/>
  <c r="K416" i="2"/>
  <c r="J138" i="2"/>
  <c r="K138" i="2"/>
  <c r="J112" i="2"/>
  <c r="K112" i="2"/>
  <c r="J1178" i="2"/>
  <c r="K1178" i="2"/>
  <c r="J1709" i="2"/>
  <c r="K1709" i="2"/>
  <c r="J1002" i="2"/>
  <c r="K1002" i="2"/>
  <c r="J1611" i="2"/>
  <c r="K1611" i="2"/>
  <c r="J1261" i="2"/>
  <c r="K1261" i="2"/>
  <c r="J807" i="2"/>
  <c r="K807" i="2"/>
  <c r="J1928" i="2"/>
  <c r="K1928" i="2"/>
  <c r="J903" i="2"/>
  <c r="K903" i="2"/>
  <c r="J1939" i="2"/>
  <c r="K1939" i="2"/>
  <c r="J1245" i="2"/>
  <c r="K1245" i="2"/>
  <c r="J1039" i="2"/>
  <c r="K1039" i="2"/>
  <c r="J1708" i="2"/>
  <c r="K1708" i="2"/>
  <c r="J73" i="2"/>
  <c r="K73" i="2"/>
  <c r="J578" i="2"/>
  <c r="K578" i="2"/>
  <c r="J1148" i="2"/>
  <c r="K1148" i="2"/>
  <c r="J1546" i="2"/>
  <c r="K1546" i="2"/>
  <c r="J1326" i="2"/>
  <c r="K1326" i="2"/>
  <c r="J951" i="2"/>
  <c r="K951" i="2"/>
  <c r="J1754" i="2"/>
  <c r="K1754" i="2"/>
  <c r="J715" i="2"/>
  <c r="K715" i="2"/>
  <c r="J1670" i="2"/>
  <c r="K1670" i="2"/>
  <c r="J109" i="2"/>
  <c r="K109" i="2"/>
  <c r="J1491" i="2"/>
  <c r="K1491" i="2"/>
  <c r="J1861" i="2"/>
  <c r="K1861" i="2"/>
  <c r="J1877" i="2"/>
  <c r="K1877" i="2"/>
  <c r="J959" i="2"/>
  <c r="K959" i="2"/>
  <c r="J1311" i="2"/>
  <c r="K1311" i="2"/>
  <c r="J1270" i="2"/>
  <c r="K1270" i="2"/>
  <c r="J1524" i="2"/>
  <c r="K1524" i="2"/>
  <c r="J1540" i="2"/>
  <c r="K1540" i="2"/>
  <c r="J116" i="2"/>
  <c r="K116" i="2"/>
  <c r="J1738" i="2"/>
  <c r="K1738" i="2"/>
  <c r="J555" i="2"/>
  <c r="K555" i="2"/>
  <c r="J732" i="2"/>
  <c r="K732" i="2"/>
  <c r="J716" i="2"/>
  <c r="K716" i="2"/>
  <c r="J1254" i="2"/>
  <c r="K1254" i="2"/>
  <c r="J1488" i="2"/>
  <c r="K1488" i="2"/>
  <c r="J245" i="2"/>
  <c r="K245" i="2"/>
  <c r="J1275" i="2"/>
  <c r="K1275" i="2"/>
  <c r="J1601" i="2"/>
  <c r="K1601" i="2"/>
  <c r="J490" i="2"/>
  <c r="K490" i="2"/>
  <c r="J728" i="2"/>
  <c r="K728" i="2"/>
  <c r="J712" i="2"/>
  <c r="K712" i="2"/>
  <c r="J1753" i="2"/>
  <c r="K1753" i="2"/>
  <c r="J1835" i="2"/>
  <c r="K1835" i="2"/>
  <c r="J708" i="2"/>
  <c r="K708" i="2"/>
  <c r="J319" i="2"/>
  <c r="K319" i="2"/>
  <c r="J297" i="2"/>
  <c r="K297" i="2"/>
  <c r="J1562" i="2"/>
  <c r="K1562" i="2"/>
  <c r="J957" i="2"/>
  <c r="K957" i="2"/>
  <c r="J1758" i="2"/>
  <c r="K1758" i="2"/>
  <c r="J1774" i="2"/>
  <c r="K1774" i="2"/>
  <c r="J163" i="2"/>
  <c r="K163" i="2"/>
  <c r="J724" i="2"/>
  <c r="K724" i="2"/>
  <c r="J1241" i="2"/>
  <c r="K1241" i="2"/>
  <c r="J1711" i="2"/>
  <c r="K1711" i="2"/>
  <c r="J1727" i="2"/>
  <c r="K1727" i="2"/>
  <c r="J94" i="2"/>
  <c r="K94" i="2"/>
  <c r="J232" i="2"/>
  <c r="K232" i="2"/>
  <c r="J1690" i="2"/>
  <c r="K1690" i="2"/>
  <c r="J1072" i="2"/>
  <c r="K1072" i="2"/>
  <c r="J266" i="2"/>
  <c r="K266" i="2"/>
  <c r="J1849" i="2"/>
  <c r="K1849" i="2"/>
  <c r="J1865" i="2"/>
  <c r="K1865" i="2"/>
  <c r="J947" i="2"/>
  <c r="K947" i="2"/>
  <c r="J662" i="2"/>
  <c r="K662" i="2"/>
  <c r="J495" i="2"/>
  <c r="K495" i="2"/>
  <c r="J1512" i="2"/>
  <c r="K1512" i="2"/>
  <c r="J1528" i="2"/>
  <c r="K1528" i="2"/>
  <c r="J1573" i="2"/>
  <c r="K1573" i="2"/>
  <c r="J1090" i="2"/>
  <c r="K1090" i="2"/>
  <c r="J1331" i="2"/>
  <c r="K1331" i="2"/>
  <c r="J606" i="2"/>
  <c r="K606" i="2"/>
  <c r="J585" i="2"/>
  <c r="K585" i="2"/>
  <c r="J511" i="2"/>
  <c r="K511" i="2"/>
  <c r="J1550" i="2"/>
  <c r="K1550" i="2"/>
  <c r="J1268" i="2"/>
  <c r="K1268" i="2"/>
  <c r="J503" i="2"/>
  <c r="K503" i="2"/>
  <c r="J487" i="2"/>
  <c r="K487" i="2"/>
  <c r="J549" i="2"/>
  <c r="K549" i="2"/>
  <c r="J1414" i="2"/>
  <c r="K1414" i="2"/>
  <c r="J76" i="2"/>
  <c r="K76" i="2"/>
  <c r="J1858" i="2"/>
  <c r="K1858" i="2"/>
  <c r="J1605" i="2"/>
  <c r="K1605" i="2"/>
  <c r="J1621" i="2"/>
  <c r="K1621" i="2"/>
  <c r="J674" i="2"/>
  <c r="K674" i="2"/>
  <c r="J1440" i="2"/>
  <c r="K1440" i="2"/>
  <c r="J1014" i="2"/>
  <c r="K1014" i="2"/>
  <c r="J1839" i="2"/>
  <c r="K1839" i="2"/>
  <c r="J1248" i="2"/>
  <c r="K1248" i="2"/>
  <c r="J161" i="2"/>
  <c r="K161" i="2"/>
  <c r="J1450" i="2"/>
  <c r="K1450" i="2"/>
  <c r="J472" i="2"/>
  <c r="K472" i="2"/>
  <c r="J713" i="2"/>
  <c r="K713" i="2"/>
  <c r="J697" i="2"/>
  <c r="K697" i="2"/>
  <c r="J997" i="2"/>
  <c r="K997" i="2"/>
  <c r="J1547" i="2"/>
  <c r="K1547" i="2"/>
  <c r="J183" i="2"/>
  <c r="K183" i="2"/>
  <c r="J524" i="2"/>
  <c r="K524" i="2"/>
  <c r="J508" i="2"/>
  <c r="K508" i="2"/>
  <c r="J1458" i="2"/>
  <c r="K1458" i="2"/>
  <c r="J1975" i="2"/>
  <c r="K1975" i="2"/>
  <c r="J1825" i="2"/>
  <c r="K1825" i="2"/>
  <c r="J1585" i="2"/>
  <c r="K1585" i="2"/>
  <c r="J1420" i="2"/>
  <c r="K1420" i="2"/>
  <c r="J762" i="2"/>
  <c r="K762" i="2"/>
  <c r="J1235" i="2"/>
  <c r="K1235" i="2"/>
  <c r="J1814" i="2"/>
  <c r="K1814" i="2"/>
  <c r="J89" i="2"/>
  <c r="K89" i="2"/>
  <c r="J1757" i="2"/>
  <c r="K1757" i="2"/>
  <c r="J144" i="2"/>
  <c r="K144" i="2"/>
  <c r="J1059" i="2"/>
  <c r="K1059" i="2"/>
  <c r="J1255" i="2"/>
  <c r="K1255" i="2"/>
  <c r="J48" i="2"/>
  <c r="K48" i="2"/>
  <c r="J1949" i="2"/>
  <c r="K1949" i="2"/>
  <c r="J1984" i="2"/>
  <c r="K1984" i="2"/>
  <c r="J1847" i="2"/>
  <c r="K1847" i="2"/>
  <c r="J1181" i="2"/>
  <c r="K1181" i="2"/>
  <c r="J1863" i="2"/>
  <c r="K1863" i="2"/>
  <c r="J1798" i="2"/>
  <c r="K1798" i="2"/>
  <c r="J1462" i="2"/>
  <c r="K1462" i="2"/>
  <c r="J1009" i="2"/>
  <c r="K1009" i="2"/>
  <c r="J909" i="2"/>
  <c r="K909" i="2"/>
  <c r="J896" i="2"/>
  <c r="K896" i="2"/>
  <c r="J1398" i="2"/>
  <c r="K1398" i="2"/>
  <c r="J1441" i="2"/>
  <c r="K1441" i="2"/>
  <c r="J1888" i="2"/>
  <c r="K1888" i="2"/>
  <c r="J1782" i="2"/>
  <c r="K1782" i="2"/>
  <c r="J1777" i="2"/>
  <c r="K1777" i="2"/>
  <c r="J1626" i="2"/>
  <c r="K1626" i="2"/>
  <c r="J1904" i="2"/>
  <c r="K1904" i="2"/>
  <c r="J1165" i="2"/>
  <c r="K1165" i="2"/>
  <c r="J1992" i="2"/>
  <c r="K1992" i="2"/>
  <c r="J1958" i="2"/>
  <c r="K1958" i="2"/>
  <c r="J1994" i="2"/>
  <c r="K1994" i="2"/>
  <c r="J1767" i="2"/>
  <c r="K1767" i="2"/>
  <c r="J1674" i="2"/>
  <c r="K1674" i="2"/>
  <c r="J900" i="2"/>
  <c r="K900" i="2"/>
  <c r="K1963" i="2"/>
  <c r="J1963" i="2"/>
  <c r="J1558" i="2"/>
  <c r="K1558" i="2"/>
  <c r="J1976" i="2"/>
  <c r="K1976" i="2"/>
  <c r="J1526" i="2"/>
  <c r="K1526" i="2"/>
  <c r="J64" i="2"/>
  <c r="K64" i="2"/>
  <c r="K1947" i="2"/>
  <c r="J1947" i="2"/>
  <c r="J1942" i="2"/>
  <c r="K1942" i="2"/>
  <c r="J1037" i="2"/>
  <c r="K1037" i="2"/>
  <c r="J1786" i="2"/>
  <c r="K1786" i="2"/>
  <c r="J1484" i="2"/>
  <c r="K1484" i="2"/>
  <c r="J599" i="2"/>
  <c r="K599" i="2"/>
  <c r="J1466" i="2"/>
  <c r="K1466" i="2"/>
  <c r="J1020" i="2"/>
  <c r="K1020" i="2"/>
  <c r="J192" i="2"/>
  <c r="K192" i="2"/>
  <c r="J1283" i="2"/>
  <c r="K1283" i="2"/>
  <c r="J966" i="2"/>
  <c r="K966" i="2"/>
  <c r="J1150" i="2"/>
  <c r="K1150" i="2"/>
  <c r="J1066" i="2"/>
  <c r="K1066" i="2"/>
  <c r="J1139" i="2"/>
  <c r="K1139" i="2"/>
  <c r="J1981" i="2"/>
  <c r="K1981" i="2"/>
  <c r="J32" i="2"/>
  <c r="K32" i="2"/>
  <c r="J1927" i="2"/>
  <c r="K1927" i="2"/>
  <c r="J967" i="2"/>
  <c r="K967" i="2"/>
  <c r="J16" i="2"/>
  <c r="K16" i="2"/>
  <c r="J960" i="2"/>
  <c r="K960" i="2"/>
  <c r="J1215" i="2"/>
  <c r="K1215" i="2"/>
  <c r="J1820" i="2"/>
  <c r="K1820" i="2"/>
  <c r="J698" i="2"/>
  <c r="K698" i="2"/>
  <c r="J990" i="2"/>
  <c r="K990" i="2"/>
  <c r="J1043" i="2"/>
  <c r="K1043" i="2"/>
  <c r="J1087" i="2"/>
  <c r="K1087" i="2"/>
  <c r="J1169" i="2"/>
  <c r="K1169" i="2"/>
  <c r="J1388" i="2"/>
  <c r="K1388" i="2"/>
  <c r="J1117" i="2"/>
  <c r="K1117" i="2"/>
  <c r="J1824" i="2"/>
  <c r="K1824" i="2"/>
  <c r="J1206" i="2"/>
  <c r="K1206" i="2"/>
  <c r="J1460" i="2"/>
  <c r="K1460" i="2"/>
  <c r="J1476" i="2"/>
  <c r="K1476" i="2"/>
  <c r="J180" i="2"/>
  <c r="K180" i="2"/>
  <c r="J1498" i="2"/>
  <c r="K1498" i="2"/>
  <c r="J834" i="2"/>
  <c r="K834" i="2"/>
  <c r="J1694" i="2"/>
  <c r="K1694" i="2"/>
  <c r="J1710" i="2"/>
  <c r="K1710" i="2"/>
  <c r="J277" i="2"/>
  <c r="K277" i="2"/>
  <c r="J1153" i="2"/>
  <c r="K1153" i="2"/>
  <c r="J853" i="2"/>
  <c r="K853" i="2"/>
  <c r="J1961" i="2"/>
  <c r="K1961" i="2"/>
  <c r="J1977" i="2"/>
  <c r="K1977" i="2"/>
  <c r="J1227" i="2"/>
  <c r="K1227" i="2"/>
  <c r="J1374" i="2"/>
  <c r="K1374" i="2"/>
  <c r="J664" i="2"/>
  <c r="K664" i="2"/>
  <c r="J1199" i="2"/>
  <c r="K1199" i="2"/>
  <c r="J1771" i="2"/>
  <c r="K1771" i="2"/>
  <c r="J772" i="2"/>
  <c r="K772" i="2"/>
  <c r="J389" i="2"/>
  <c r="K389" i="2"/>
  <c r="J373" i="2"/>
  <c r="K373" i="2"/>
  <c r="J1341" i="2"/>
  <c r="K1341" i="2"/>
  <c r="J1803" i="2"/>
  <c r="K1803" i="2"/>
  <c r="J398" i="2"/>
  <c r="K398" i="2"/>
  <c r="J396" i="2"/>
  <c r="K396" i="2"/>
  <c r="J380" i="2"/>
  <c r="K380" i="2"/>
  <c r="J1586" i="2"/>
  <c r="K1586" i="2"/>
  <c r="J1903" i="2"/>
  <c r="K1903" i="2"/>
  <c r="J1205" i="2"/>
  <c r="K1205" i="2"/>
  <c r="J1221" i="2"/>
  <c r="K1221" i="2"/>
  <c r="J624" i="2"/>
  <c r="K624" i="2"/>
  <c r="J414" i="2"/>
  <c r="K414" i="2"/>
  <c r="J963" i="2"/>
  <c r="K963" i="2"/>
  <c r="J1285" i="2"/>
  <c r="K1285" i="2"/>
  <c r="J1307" i="2"/>
  <c r="K1307" i="2"/>
  <c r="J387" i="2"/>
  <c r="K387" i="2"/>
  <c r="J278" i="2"/>
  <c r="K278" i="2"/>
  <c r="J1121" i="2"/>
  <c r="K1121" i="2"/>
  <c r="J881" i="2"/>
  <c r="K881" i="2"/>
  <c r="J559" i="2"/>
  <c r="K559" i="2"/>
  <c r="J1448" i="2"/>
  <c r="K1448" i="2"/>
  <c r="J1464" i="2"/>
  <c r="K1464" i="2"/>
  <c r="J1509" i="2"/>
  <c r="K1509" i="2"/>
  <c r="J1724" i="2"/>
  <c r="K1724" i="2"/>
  <c r="J793" i="2"/>
  <c r="K793" i="2"/>
  <c r="J1682" i="2"/>
  <c r="K1682" i="2"/>
  <c r="J1698" i="2"/>
  <c r="K1698" i="2"/>
  <c r="J1743" i="2"/>
  <c r="K1743" i="2"/>
  <c r="J1063" i="2"/>
  <c r="K1063" i="2"/>
  <c r="J184" i="2"/>
  <c r="K184" i="2"/>
  <c r="J309" i="2"/>
  <c r="K309" i="2"/>
  <c r="J288" i="2"/>
  <c r="K288" i="2"/>
  <c r="J809" i="2"/>
  <c r="K809" i="2"/>
  <c r="J996" i="2"/>
  <c r="K996" i="2"/>
  <c r="J1467" i="2"/>
  <c r="K1467" i="2"/>
  <c r="J182" i="2"/>
  <c r="K182" i="2"/>
  <c r="J166" i="2"/>
  <c r="K166" i="2"/>
  <c r="J620" i="2"/>
  <c r="K620" i="2"/>
  <c r="J1164" i="2"/>
  <c r="K1164" i="2"/>
  <c r="J1288" i="2"/>
  <c r="K1288" i="2"/>
  <c r="J933" i="2"/>
  <c r="K933" i="2"/>
  <c r="J1775" i="2"/>
  <c r="K1775" i="2"/>
  <c r="J1791" i="2"/>
  <c r="K1791" i="2"/>
  <c r="J30" i="2"/>
  <c r="K30" i="2"/>
  <c r="J1358" i="2"/>
  <c r="K1358" i="2"/>
  <c r="J982" i="2"/>
  <c r="K982" i="2"/>
  <c r="J1438" i="2"/>
  <c r="K1438" i="2"/>
  <c r="J1454" i="2"/>
  <c r="K1454" i="2"/>
  <c r="J231" i="2"/>
  <c r="K231" i="2"/>
  <c r="J1200" i="2"/>
  <c r="K1200" i="2"/>
  <c r="J770" i="2"/>
  <c r="K770" i="2"/>
  <c r="J1908" i="2"/>
  <c r="K1908" i="2"/>
  <c r="J1930" i="2"/>
  <c r="K1930" i="2"/>
  <c r="J961" i="2"/>
  <c r="K961" i="2"/>
  <c r="J1118" i="2"/>
  <c r="K1118" i="2"/>
  <c r="J808" i="2"/>
  <c r="K808" i="2"/>
  <c r="J558" i="2"/>
  <c r="K558" i="2"/>
  <c r="J806" i="2"/>
  <c r="K806" i="2"/>
  <c r="J838" i="2"/>
  <c r="K838" i="2"/>
  <c r="K1979" i="2"/>
  <c r="J1979" i="2"/>
  <c r="J823" i="2"/>
  <c r="K823" i="2"/>
  <c r="J734" i="2"/>
  <c r="K734" i="2"/>
  <c r="J1846" i="2"/>
  <c r="K1846" i="2"/>
  <c r="J38" i="2"/>
  <c r="K38" i="2"/>
  <c r="J1152" i="2"/>
  <c r="K1152" i="2"/>
  <c r="J1511" i="2"/>
  <c r="K1511" i="2"/>
  <c r="J204" i="2"/>
  <c r="K204" i="2"/>
  <c r="J1347" i="2"/>
  <c r="K1347" i="2"/>
  <c r="J28" i="2"/>
  <c r="K28" i="2"/>
  <c r="J1891" i="2"/>
  <c r="K1891" i="2"/>
  <c r="J58" i="2"/>
  <c r="K58" i="2"/>
  <c r="J1040" i="2"/>
  <c r="K1040" i="2"/>
  <c r="J1070" i="2"/>
  <c r="K1070" i="2"/>
  <c r="J1204" i="2"/>
  <c r="K1204" i="2"/>
  <c r="J1735" i="2"/>
  <c r="K1735" i="2"/>
  <c r="J90" i="2"/>
  <c r="K90" i="2"/>
  <c r="J972" i="2"/>
  <c r="K972" i="2"/>
  <c r="J1644" i="2"/>
  <c r="K1644" i="2"/>
  <c r="J1053" i="2"/>
  <c r="K1053" i="2"/>
  <c r="J13" i="2"/>
  <c r="K13" i="2"/>
  <c r="J892" i="2"/>
  <c r="K892" i="2"/>
  <c r="J80" i="2"/>
  <c r="K80" i="2"/>
  <c r="J1278" i="2"/>
  <c r="K1278" i="2"/>
  <c r="J814" i="2"/>
  <c r="K814" i="2"/>
  <c r="J336" i="2"/>
  <c r="K336" i="2"/>
  <c r="J1321" i="2"/>
  <c r="K1321" i="2"/>
  <c r="J1343" i="2"/>
  <c r="K1343" i="2"/>
  <c r="J769" i="2"/>
  <c r="K769" i="2"/>
  <c r="J1613" i="2"/>
  <c r="K1613" i="2"/>
  <c r="J668" i="2"/>
  <c r="K668" i="2"/>
  <c r="J1571" i="2"/>
  <c r="K1571" i="2"/>
  <c r="J1587" i="2"/>
  <c r="K1587" i="2"/>
  <c r="J1684" i="2"/>
  <c r="K1684" i="2"/>
  <c r="J904" i="2"/>
  <c r="K904" i="2"/>
  <c r="J1403" i="2"/>
  <c r="K1403" i="2"/>
  <c r="J246" i="2"/>
  <c r="K246" i="2"/>
  <c r="J230" i="2"/>
  <c r="K230" i="2"/>
  <c r="J684" i="2"/>
  <c r="K684" i="2"/>
  <c r="J1154" i="2"/>
  <c r="K1154" i="2"/>
  <c r="J1408" i="2"/>
  <c r="K1408" i="2"/>
  <c r="J859" i="2"/>
  <c r="K859" i="2"/>
  <c r="J1700" i="2"/>
  <c r="K1700" i="2"/>
  <c r="J934" i="2"/>
  <c r="K934" i="2"/>
  <c r="J956" i="2"/>
  <c r="K956" i="2"/>
  <c r="J69" i="2"/>
  <c r="K69" i="2"/>
  <c r="K1469" i="2"/>
  <c r="J1469" i="2"/>
  <c r="J1287" i="2"/>
  <c r="K1287" i="2"/>
  <c r="J1681" i="2"/>
  <c r="K1681" i="2"/>
  <c r="J410" i="2"/>
  <c r="K410" i="2"/>
  <c r="J394" i="2"/>
  <c r="K394" i="2"/>
  <c r="J1228" i="2"/>
  <c r="K1228" i="2"/>
  <c r="J669" i="2"/>
  <c r="K669" i="2"/>
  <c r="J1350" i="2"/>
  <c r="K1350" i="2"/>
  <c r="J1366" i="2"/>
  <c r="K1366" i="2"/>
  <c r="J1265" i="2"/>
  <c r="K1265" i="2"/>
  <c r="J1852" i="2"/>
  <c r="K1852" i="2"/>
  <c r="J655" i="2"/>
  <c r="K655" i="2"/>
  <c r="J1810" i="2"/>
  <c r="K1810" i="2"/>
  <c r="J1826" i="2"/>
  <c r="K1826" i="2"/>
  <c r="J1272" i="2"/>
  <c r="K1272" i="2"/>
  <c r="J145" i="2"/>
  <c r="K145" i="2"/>
  <c r="J1622" i="2"/>
  <c r="K1622" i="2"/>
  <c r="J1857" i="2"/>
  <c r="K1857" i="2"/>
  <c r="J179" i="2"/>
  <c r="K179" i="2"/>
  <c r="J584" i="2"/>
  <c r="K584" i="2"/>
  <c r="J568" i="2"/>
  <c r="K568" i="2"/>
  <c r="J1951" i="2"/>
  <c r="K1951" i="2"/>
  <c r="J1520" i="2"/>
  <c r="K1520" i="2"/>
  <c r="J564" i="2"/>
  <c r="K564" i="2"/>
  <c r="J186" i="2"/>
  <c r="K186" i="2"/>
  <c r="J170" i="2"/>
  <c r="K170" i="2"/>
  <c r="J1882" i="2"/>
  <c r="K1882" i="2"/>
  <c r="J880" i="2"/>
  <c r="K880" i="2"/>
  <c r="J1391" i="2"/>
  <c r="K1391" i="2"/>
  <c r="J1407" i="2"/>
  <c r="K1407" i="2"/>
  <c r="J281" i="2"/>
  <c r="K281" i="2"/>
  <c r="J580" i="2"/>
  <c r="K580" i="2"/>
  <c r="J1142" i="2"/>
  <c r="K1142" i="2"/>
  <c r="J1396" i="2"/>
  <c r="K1396" i="2"/>
  <c r="J1412" i="2"/>
  <c r="K1412" i="2"/>
  <c r="J33" i="2"/>
  <c r="K33" i="2"/>
  <c r="J343" i="2"/>
  <c r="K343" i="2"/>
  <c r="J1022" i="2"/>
  <c r="K1022" i="2"/>
  <c r="J735" i="2"/>
  <c r="K735" i="2"/>
  <c r="J289" i="2"/>
  <c r="K289" i="2"/>
  <c r="J1704" i="2"/>
  <c r="K1704" i="2"/>
  <c r="J1720" i="2"/>
  <c r="K1720" i="2"/>
  <c r="J1765" i="2"/>
  <c r="K1765" i="2"/>
  <c r="J1348" i="2"/>
  <c r="K1348" i="2"/>
  <c r="J812" i="2"/>
  <c r="K812" i="2"/>
  <c r="J1292" i="2"/>
  <c r="K1292" i="2"/>
  <c r="J1313" i="2"/>
  <c r="K1313" i="2"/>
  <c r="J1428" i="2"/>
  <c r="K1428" i="2"/>
  <c r="J973" i="2"/>
  <c r="K973" i="2"/>
  <c r="J1770" i="2"/>
  <c r="K1770" i="2"/>
  <c r="J385" i="2"/>
  <c r="K385" i="2"/>
  <c r="J369" i="2"/>
  <c r="K369" i="2"/>
  <c r="J828" i="2"/>
  <c r="K828" i="2"/>
  <c r="J1253" i="2"/>
  <c r="K1253" i="2"/>
  <c r="J1723" i="2"/>
  <c r="K1723" i="2"/>
  <c r="J820" i="2"/>
  <c r="K820" i="2"/>
  <c r="J804" i="2"/>
  <c r="K804" i="2"/>
  <c r="J364" i="2"/>
  <c r="K364" i="2"/>
  <c r="J1871" i="2"/>
  <c r="K1871" i="2"/>
  <c r="J1885" i="2"/>
  <c r="K1885" i="2"/>
  <c r="J70" i="2"/>
  <c r="K70" i="2"/>
  <c r="J1691" i="2"/>
  <c r="K1691" i="2"/>
  <c r="J1056" i="2"/>
  <c r="K1056" i="2"/>
  <c r="J25" i="2"/>
  <c r="K25" i="2"/>
  <c r="J1935" i="2"/>
  <c r="K1935" i="2"/>
  <c r="J1837" i="2"/>
  <c r="K1837" i="2"/>
  <c r="J1953" i="2"/>
  <c r="K1953" i="2"/>
  <c r="J1676" i="2"/>
  <c r="K1676" i="2"/>
  <c r="J855" i="2"/>
  <c r="K855" i="2"/>
  <c r="J1402" i="2"/>
  <c r="K1402" i="2"/>
  <c r="K1661" i="2"/>
  <c r="J1661" i="2"/>
  <c r="J59" i="2"/>
  <c r="K59" i="2"/>
  <c r="J955" i="2"/>
  <c r="K955" i="2"/>
  <c r="J1944" i="2"/>
  <c r="K1944" i="2"/>
  <c r="J971" i="2"/>
  <c r="K971" i="2"/>
  <c r="J1995" i="2"/>
  <c r="K1995" i="2"/>
  <c r="J1751" i="2"/>
  <c r="K1751" i="2"/>
  <c r="J1895" i="2"/>
  <c r="K1895" i="2"/>
  <c r="J1686" i="2"/>
  <c r="K1686" i="2"/>
  <c r="J1120" i="2"/>
  <c r="K1120" i="2"/>
  <c r="J1210" i="2"/>
  <c r="K1210" i="2"/>
  <c r="J988" i="2"/>
  <c r="K988" i="2"/>
  <c r="J914" i="2"/>
  <c r="K914" i="2"/>
  <c r="J1499" i="2"/>
  <c r="K1499" i="2"/>
  <c r="J702" i="2"/>
  <c r="K702" i="2"/>
  <c r="J842" i="2"/>
  <c r="K842" i="2"/>
  <c r="J1483" i="2"/>
  <c r="K1483" i="2"/>
  <c r="J1130" i="2"/>
  <c r="K1130" i="2"/>
  <c r="J731" i="2"/>
  <c r="K731" i="2"/>
  <c r="J1564" i="2"/>
  <c r="K1564" i="2"/>
  <c r="J92" i="2"/>
  <c r="K92" i="2"/>
  <c r="J817" i="2"/>
  <c r="K817" i="2"/>
  <c r="J534" i="2"/>
  <c r="K534" i="2"/>
  <c r="J781" i="2"/>
  <c r="K781" i="2"/>
  <c r="J1317" i="2"/>
  <c r="K1317" i="2"/>
  <c r="J1289" i="2"/>
  <c r="K1289" i="2"/>
  <c r="J1629" i="2"/>
  <c r="K1629" i="2"/>
  <c r="J1430" i="2"/>
  <c r="K1430" i="2"/>
  <c r="J571" i="2"/>
  <c r="K571" i="2"/>
  <c r="J1233" i="2"/>
  <c r="K1233" i="2"/>
  <c r="J160" i="2"/>
  <c r="K160" i="2"/>
  <c r="J155" i="2"/>
  <c r="K155" i="2"/>
  <c r="J862" i="2"/>
  <c r="K862" i="2"/>
  <c r="J1549" i="2"/>
  <c r="K1549" i="2"/>
  <c r="J595" i="2"/>
  <c r="K595" i="2"/>
  <c r="J1507" i="2"/>
  <c r="K1507" i="2"/>
  <c r="J1523" i="2"/>
  <c r="K1523" i="2"/>
  <c r="J1620" i="2"/>
  <c r="K1620" i="2"/>
  <c r="J1783" i="2"/>
  <c r="K1783" i="2"/>
  <c r="J739" i="2"/>
  <c r="K739" i="2"/>
  <c r="J1286" i="2"/>
  <c r="K1286" i="2"/>
  <c r="J1302" i="2"/>
  <c r="K1302" i="2"/>
  <c r="J1854" i="2"/>
  <c r="K1854" i="2"/>
  <c r="J589" i="2"/>
  <c r="K589" i="2"/>
  <c r="J290" i="2"/>
  <c r="K290" i="2"/>
  <c r="J539" i="2"/>
  <c r="K539" i="2"/>
  <c r="J523" i="2"/>
  <c r="K523" i="2"/>
  <c r="J755" i="2"/>
  <c r="K755" i="2"/>
  <c r="J1127" i="2"/>
  <c r="K1127" i="2"/>
  <c r="J120" i="2"/>
  <c r="K120" i="2"/>
  <c r="J1345" i="2"/>
  <c r="K1345" i="2"/>
  <c r="J1870" i="2"/>
  <c r="K1870" i="2"/>
  <c r="J1617" i="2"/>
  <c r="K1617" i="2"/>
  <c r="J474" i="2"/>
  <c r="K474" i="2"/>
  <c r="J458" i="2"/>
  <c r="K458" i="2"/>
  <c r="J1639" i="2"/>
  <c r="K1639" i="2"/>
  <c r="J1026" i="2"/>
  <c r="K1026" i="2"/>
  <c r="J1240" i="2"/>
  <c r="K1240" i="2"/>
  <c r="J691" i="2"/>
  <c r="K691" i="2"/>
  <c r="J670" i="2"/>
  <c r="K670" i="2"/>
  <c r="J1446" i="2"/>
  <c r="K1446" i="2"/>
  <c r="J1449" i="2"/>
  <c r="K1449" i="2"/>
  <c r="J978" i="2"/>
  <c r="K978" i="2"/>
  <c r="J1000" i="2"/>
  <c r="K1000" i="2"/>
  <c r="J1010" i="2"/>
  <c r="K1010" i="2"/>
  <c r="J1399" i="2"/>
  <c r="K1399" i="2"/>
  <c r="J1967" i="2"/>
  <c r="K1967" i="2"/>
  <c r="J826" i="2"/>
  <c r="K826" i="2"/>
  <c r="J874" i="2"/>
  <c r="K874" i="2"/>
  <c r="J1470" i="2"/>
  <c r="K1470" i="2"/>
  <c r="J207" i="2"/>
  <c r="K207" i="2"/>
  <c r="J1116" i="2"/>
  <c r="K1116" i="2"/>
  <c r="J1456" i="2"/>
  <c r="K1456" i="2"/>
  <c r="J628" i="2"/>
  <c r="K628" i="2"/>
  <c r="J250" i="2"/>
  <c r="K250" i="2"/>
  <c r="J234" i="2"/>
  <c r="K234" i="2"/>
  <c r="J1608" i="2"/>
  <c r="K1608" i="2"/>
  <c r="J1744" i="2"/>
  <c r="K1744" i="2"/>
  <c r="J465" i="2"/>
  <c r="K465" i="2"/>
  <c r="J479" i="2"/>
  <c r="K479" i="2"/>
  <c r="J463" i="2"/>
  <c r="K463" i="2"/>
  <c r="J1842" i="2"/>
  <c r="K1842" i="2"/>
  <c r="J566" i="2"/>
  <c r="K566" i="2"/>
  <c r="J1106" i="2"/>
  <c r="K1106" i="2"/>
  <c r="J1122" i="2"/>
  <c r="K1122" i="2"/>
  <c r="J368" i="2"/>
  <c r="K368" i="2"/>
  <c r="J481" i="2"/>
  <c r="K481" i="2"/>
  <c r="J1115" i="2"/>
  <c r="K1115" i="2"/>
  <c r="J1566" i="2"/>
  <c r="K1566" i="2"/>
  <c r="J1582" i="2"/>
  <c r="K1582" i="2"/>
  <c r="J422" i="2"/>
  <c r="K422" i="2"/>
  <c r="J623" i="2"/>
  <c r="K623" i="2"/>
  <c r="J993" i="2"/>
  <c r="K993" i="2"/>
  <c r="J1263" i="2"/>
  <c r="K1263" i="2"/>
  <c r="J570" i="2"/>
  <c r="K570" i="2"/>
  <c r="J1874" i="2"/>
  <c r="K1874" i="2"/>
  <c r="J1890" i="2"/>
  <c r="K1890" i="2"/>
  <c r="J1357" i="2"/>
  <c r="K1357" i="2"/>
  <c r="J1527" i="2"/>
  <c r="K1527" i="2"/>
  <c r="J1988" i="2"/>
  <c r="K1988" i="2"/>
  <c r="J1030" i="2"/>
  <c r="K1030" i="2"/>
  <c r="J1046" i="2"/>
  <c r="K1046" i="2"/>
  <c r="J1598" i="2"/>
  <c r="K1598" i="2"/>
  <c r="J1919" i="2"/>
  <c r="K1919" i="2"/>
  <c r="J429" i="2"/>
  <c r="K429" i="2"/>
  <c r="J456" i="2"/>
  <c r="K456" i="2"/>
  <c r="J440" i="2"/>
  <c r="K440" i="2"/>
  <c r="J1972" i="2"/>
  <c r="K1972" i="2"/>
  <c r="J975" i="2"/>
  <c r="K975" i="2"/>
  <c r="J165" i="2"/>
  <c r="K165" i="2"/>
  <c r="J510" i="2"/>
  <c r="K510" i="2"/>
  <c r="J494" i="2"/>
  <c r="K494" i="2"/>
  <c r="J651" i="2"/>
  <c r="K651" i="2"/>
  <c r="J1931" i="2"/>
  <c r="K1931" i="2"/>
  <c r="J920" i="2"/>
  <c r="K920" i="2"/>
  <c r="J1985" i="2"/>
  <c r="K1985" i="2"/>
  <c r="J1323" i="2"/>
  <c r="K1323" i="2"/>
  <c r="K1597" i="2"/>
  <c r="J1597" i="2"/>
  <c r="J86" i="2"/>
  <c r="K86" i="2"/>
  <c r="J1982" i="2"/>
  <c r="K1982" i="2"/>
  <c r="J1436" i="2"/>
  <c r="K1436" i="2"/>
  <c r="J1168" i="2"/>
  <c r="K1168" i="2"/>
  <c r="J1479" i="2"/>
  <c r="K1479" i="2"/>
  <c r="J29" i="2"/>
  <c r="K29" i="2"/>
  <c r="J1369" i="2"/>
  <c r="K1369" i="2"/>
  <c r="J1071" i="2"/>
  <c r="K1071" i="2"/>
  <c r="J1100" i="2"/>
  <c r="K1100" i="2"/>
  <c r="J1276" i="2"/>
  <c r="K1276" i="2"/>
  <c r="J1281" i="2"/>
  <c r="K1281" i="2"/>
  <c r="J987" i="2"/>
  <c r="K987" i="2"/>
  <c r="J135" i="2"/>
  <c r="K135" i="2"/>
  <c r="J1896" i="2"/>
  <c r="K1896" i="2"/>
  <c r="J1610" i="2"/>
  <c r="K1610" i="2"/>
  <c r="J156" i="2"/>
  <c r="K156" i="2"/>
  <c r="J577" i="2"/>
  <c r="K577" i="2"/>
  <c r="J663" i="2"/>
  <c r="K663" i="2"/>
  <c r="J1034" i="2"/>
  <c r="K1034" i="2"/>
  <c r="J1332" i="2"/>
  <c r="K1332" i="2"/>
  <c r="J455" i="2"/>
  <c r="K455" i="2"/>
  <c r="J709" i="2"/>
  <c r="K709" i="2"/>
  <c r="J693" i="2"/>
  <c r="K693" i="2"/>
  <c r="J1497" i="2"/>
  <c r="K1497" i="2"/>
  <c r="J1579" i="2"/>
  <c r="K1579" i="2"/>
  <c r="J687" i="2"/>
  <c r="K687" i="2"/>
  <c r="J229" i="2"/>
  <c r="K229" i="2"/>
  <c r="J205" i="2"/>
  <c r="K205" i="2"/>
  <c r="J1731" i="2"/>
  <c r="K1731" i="2"/>
  <c r="J1051" i="2"/>
  <c r="K1051" i="2"/>
  <c r="J1502" i="2"/>
  <c r="K1502" i="2"/>
  <c r="J1518" i="2"/>
  <c r="K1518" i="2"/>
  <c r="J486" i="2"/>
  <c r="K486" i="2"/>
  <c r="J705" i="2"/>
  <c r="K705" i="2"/>
  <c r="J980" i="2"/>
  <c r="K980" i="2"/>
  <c r="J1455" i="2"/>
  <c r="K1455" i="2"/>
  <c r="J935" i="2"/>
  <c r="K935" i="2"/>
  <c r="J1747" i="2"/>
  <c r="K1747" i="2"/>
  <c r="J598" i="2"/>
  <c r="K598" i="2"/>
  <c r="J641" i="2"/>
  <c r="K641" i="2"/>
  <c r="J1111" i="2"/>
  <c r="K1111" i="2"/>
  <c r="K1841" i="2"/>
  <c r="J1841" i="2"/>
  <c r="J1410" i="2"/>
  <c r="K1410" i="2"/>
  <c r="J1780" i="2"/>
  <c r="K1780" i="2"/>
  <c r="J1796" i="2"/>
  <c r="K1796" i="2"/>
  <c r="J15" i="2"/>
  <c r="K15" i="2"/>
  <c r="J1451" i="2"/>
  <c r="K1451" i="2"/>
  <c r="J284" i="2"/>
  <c r="K284" i="2"/>
  <c r="J588" i="2"/>
  <c r="K588" i="2"/>
  <c r="J572" i="2"/>
  <c r="K572" i="2"/>
  <c r="J1394" i="2"/>
  <c r="K1394" i="2"/>
  <c r="J1375" i="2"/>
  <c r="K1375" i="2"/>
  <c r="J335" i="2"/>
  <c r="K335" i="2"/>
  <c r="J351" i="2"/>
  <c r="K351" i="2"/>
  <c r="J332" i="2"/>
  <c r="K332" i="2"/>
  <c r="J1335" i="2"/>
  <c r="K1335" i="2"/>
  <c r="J108" i="2"/>
  <c r="K108" i="2"/>
  <c r="J1011" i="2"/>
  <c r="K1011" i="2"/>
  <c r="J1316" i="2"/>
  <c r="K1316" i="2"/>
  <c r="J1207" i="2"/>
  <c r="K1207" i="2"/>
  <c r="J1223" i="2"/>
  <c r="K1223" i="2"/>
  <c r="J24" i="2"/>
  <c r="K24" i="2"/>
  <c r="K1725" i="2"/>
  <c r="J1725" i="2"/>
  <c r="J1567" i="2"/>
  <c r="K1567" i="2"/>
  <c r="J1937" i="2"/>
  <c r="K1937" i="2"/>
  <c r="J477" i="2"/>
  <c r="K477" i="2"/>
  <c r="J461" i="2"/>
  <c r="K461" i="2"/>
  <c r="J1532" i="2"/>
  <c r="K1532" i="2"/>
  <c r="J630" i="2"/>
  <c r="K630" i="2"/>
  <c r="J1490" i="2"/>
  <c r="K1490" i="2"/>
  <c r="J1506" i="2"/>
  <c r="K1506" i="2"/>
  <c r="J1551" i="2"/>
  <c r="K1551" i="2"/>
  <c r="J1485" i="2"/>
  <c r="K1485" i="2"/>
  <c r="J681" i="2"/>
  <c r="K681" i="2"/>
  <c r="J1443" i="2"/>
  <c r="K1443" i="2"/>
  <c r="J1459" i="2"/>
  <c r="K1459" i="2"/>
  <c r="J1556" i="2"/>
  <c r="K1556" i="2"/>
  <c r="J785" i="2"/>
  <c r="K785" i="2"/>
  <c r="J1069" i="2"/>
  <c r="K1069" i="2"/>
  <c r="J1712" i="2"/>
  <c r="K1712" i="2"/>
  <c r="J372" i="2"/>
  <c r="K372" i="2"/>
  <c r="J603" i="2"/>
  <c r="K603" i="2"/>
  <c r="J582" i="2"/>
  <c r="K582" i="2"/>
  <c r="J1864" i="2"/>
  <c r="K1864" i="2"/>
  <c r="J1633" i="2"/>
  <c r="K1633" i="2"/>
  <c r="J326" i="2"/>
  <c r="K326" i="2"/>
  <c r="J514" i="2"/>
  <c r="K514" i="2"/>
  <c r="J498" i="2"/>
  <c r="K498" i="2"/>
  <c r="J1475" i="2"/>
  <c r="K1475" i="2"/>
  <c r="J899" i="2"/>
  <c r="K899" i="2"/>
  <c r="J1362" i="2"/>
  <c r="K1362" i="2"/>
  <c r="J1378" i="2"/>
  <c r="K1378" i="2"/>
  <c r="J451" i="2"/>
  <c r="K451" i="2"/>
  <c r="J342" i="2"/>
  <c r="K342" i="2"/>
  <c r="J1032" i="2"/>
  <c r="K1032" i="2"/>
  <c r="J1822" i="2"/>
  <c r="K1822" i="2"/>
  <c r="J1838" i="2"/>
  <c r="K1838" i="2"/>
  <c r="J489" i="2"/>
  <c r="K489" i="2"/>
  <c r="J649" i="2"/>
  <c r="K649" i="2"/>
  <c r="J103" i="2"/>
  <c r="K103" i="2"/>
  <c r="J1249" i="2"/>
  <c r="K1249" i="2"/>
  <c r="J1879" i="2"/>
  <c r="K1879" i="2"/>
  <c r="J962" i="2"/>
  <c r="K962" i="2"/>
  <c r="J121" i="2"/>
  <c r="K121" i="2"/>
  <c r="J1687" i="2"/>
  <c r="K1687" i="2"/>
  <c r="J55" i="2"/>
  <c r="K55" i="2"/>
  <c r="J1052" i="2"/>
  <c r="K1052" i="2"/>
  <c r="J1989" i="2"/>
  <c r="K1989" i="2"/>
  <c r="J1632" i="2"/>
  <c r="K1632" i="2"/>
  <c r="J858" i="2"/>
  <c r="K858" i="2"/>
  <c r="J685" i="2"/>
  <c r="K685" i="2"/>
  <c r="J1978" i="2"/>
  <c r="K1978" i="2"/>
  <c r="J779" i="2"/>
  <c r="K779" i="2"/>
  <c r="J1973" i="2"/>
  <c r="K1973" i="2"/>
  <c r="J1284" i="2"/>
  <c r="K1284" i="2"/>
  <c r="J1007" i="2"/>
  <c r="K1007" i="2"/>
  <c r="J827" i="2"/>
  <c r="K827" i="2"/>
  <c r="J1226" i="2"/>
  <c r="K1226" i="2"/>
  <c r="J1606" i="2"/>
  <c r="K1606" i="2"/>
  <c r="J1418" i="2"/>
  <c r="K1418" i="2"/>
  <c r="J798" i="2"/>
  <c r="K798" i="2"/>
  <c r="J1920" i="2"/>
  <c r="K1920" i="2"/>
  <c r="J1623" i="2"/>
  <c r="K1623" i="2"/>
  <c r="K1789" i="2"/>
  <c r="J1789" i="2"/>
  <c r="J1198" i="2"/>
  <c r="K1198" i="2"/>
  <c r="J1948" i="2"/>
  <c r="K1948" i="2"/>
  <c r="J1171" i="2"/>
  <c r="K1171" i="2"/>
  <c r="J1819" i="2"/>
  <c r="K1819" i="2"/>
  <c r="J1980" i="2"/>
  <c r="K1980" i="2"/>
  <c r="J1966" i="2"/>
  <c r="K1966" i="2"/>
  <c r="J1232" i="2"/>
  <c r="K1232" i="2"/>
  <c r="J1955" i="2"/>
  <c r="K1955" i="2"/>
  <c r="J751" i="2"/>
  <c r="K751" i="2"/>
  <c r="J125" i="2"/>
  <c r="K125" i="2"/>
  <c r="J172" i="2"/>
  <c r="K172" i="2"/>
  <c r="J1968" i="2"/>
  <c r="K1968" i="2"/>
  <c r="J1036" i="2"/>
  <c r="K1036" i="2"/>
  <c r="J1910" i="2"/>
  <c r="K1910" i="2"/>
  <c r="J1303" i="2"/>
  <c r="K1303" i="2"/>
  <c r="J1974" i="2"/>
  <c r="K1974" i="2"/>
  <c r="J1088" i="2"/>
  <c r="K1088" i="2"/>
  <c r="J1447" i="2"/>
  <c r="K1447" i="2"/>
  <c r="J128" i="2"/>
  <c r="K128" i="2"/>
  <c r="J1906" i="2"/>
  <c r="K1906" i="2"/>
  <c r="J1339" i="2"/>
  <c r="K1339" i="2"/>
  <c r="J1018" i="2"/>
  <c r="K1018" i="2"/>
  <c r="J1194" i="2"/>
  <c r="K1194" i="2"/>
  <c r="J1424" i="2"/>
  <c r="K1424" i="2"/>
  <c r="J1543" i="2"/>
  <c r="K1543" i="2"/>
  <c r="J93" i="2"/>
  <c r="K93" i="2"/>
  <c r="J10" i="2"/>
  <c r="K10" i="2"/>
  <c r="J7" i="2"/>
  <c r="K7" i="2"/>
  <c r="J922" i="2"/>
  <c r="K922" i="2"/>
  <c r="J1516" i="2"/>
  <c r="K1516" i="2"/>
  <c r="J23" i="2"/>
  <c r="K23" i="2"/>
  <c r="J1916" i="2"/>
  <c r="K1916" i="2"/>
  <c r="J1187" i="2"/>
  <c r="K1187" i="2"/>
  <c r="J945" i="2"/>
  <c r="K945" i="2"/>
  <c r="J1692" i="2"/>
  <c r="K1692" i="2"/>
  <c r="J1868" i="2"/>
  <c r="K1868" i="2"/>
  <c r="J924" i="2"/>
  <c r="K924" i="2"/>
  <c r="J678" i="2"/>
  <c r="K678" i="2"/>
  <c r="J134" i="2"/>
  <c r="K134" i="2"/>
  <c r="J315" i="2"/>
  <c r="K315" i="2"/>
  <c r="J293" i="2"/>
  <c r="K293" i="2"/>
  <c r="J1667" i="2"/>
  <c r="K1667" i="2"/>
  <c r="J1367" i="2"/>
  <c r="K1367" i="2"/>
  <c r="J363" i="2"/>
  <c r="K363" i="2"/>
  <c r="J652" i="2"/>
  <c r="K652" i="2"/>
  <c r="J636" i="2"/>
  <c r="K636" i="2"/>
  <c r="J1312" i="2"/>
  <c r="K1312" i="2"/>
  <c r="J1717" i="2"/>
  <c r="K1717" i="2"/>
  <c r="J932" i="2"/>
  <c r="K932" i="2"/>
  <c r="J953" i="2"/>
  <c r="K953" i="2"/>
  <c r="J768" i="2"/>
  <c r="K768" i="2"/>
  <c r="J379" i="2"/>
  <c r="K379" i="2"/>
  <c r="J679" i="2"/>
  <c r="K679" i="2"/>
  <c r="J1170" i="2"/>
  <c r="K1170" i="2"/>
  <c r="J1713" i="2"/>
  <c r="K1713" i="2"/>
  <c r="J1333" i="2"/>
  <c r="K1333" i="2"/>
  <c r="J1716" i="2"/>
  <c r="K1716" i="2"/>
  <c r="J1732" i="2"/>
  <c r="K1732" i="2"/>
  <c r="J79" i="2"/>
  <c r="K79" i="2"/>
  <c r="J1802" i="2"/>
  <c r="K1802" i="2"/>
  <c r="J1160" i="2"/>
  <c r="K1160" i="2"/>
  <c r="J1308" i="2"/>
  <c r="K1308" i="2"/>
  <c r="J1329" i="2"/>
  <c r="K1329" i="2"/>
  <c r="J361" i="2"/>
  <c r="K361" i="2"/>
  <c r="J1054" i="2"/>
  <c r="K1054" i="2"/>
  <c r="J562" i="2"/>
  <c r="K562" i="2"/>
  <c r="J647" i="2"/>
  <c r="K647" i="2"/>
  <c r="K626" i="2"/>
  <c r="J626" i="2"/>
  <c r="J1144" i="2"/>
  <c r="K1144" i="2"/>
  <c r="J1514" i="2"/>
  <c r="K1514" i="2"/>
  <c r="J408" i="2"/>
  <c r="K408" i="2"/>
  <c r="J634" i="2"/>
  <c r="K634" i="2"/>
  <c r="J613" i="2"/>
  <c r="K613" i="2"/>
  <c r="J1062" i="2"/>
  <c r="K1062" i="2"/>
  <c r="J169" i="2"/>
  <c r="K169" i="2"/>
  <c r="J743" i="2"/>
  <c r="K743" i="2"/>
  <c r="J1503" i="2"/>
  <c r="K1503" i="2"/>
  <c r="J1873" i="2"/>
  <c r="K1873" i="2"/>
  <c r="J541" i="2"/>
  <c r="K541" i="2"/>
  <c r="J525" i="2"/>
  <c r="K525" i="2"/>
  <c r="J1304" i="2"/>
  <c r="K1304" i="2"/>
  <c r="J1282" i="2"/>
  <c r="K1282" i="2"/>
  <c r="J1536" i="2"/>
  <c r="K1536" i="2"/>
  <c r="J548" i="2"/>
  <c r="K548" i="2"/>
  <c r="J532" i="2"/>
  <c r="K532" i="2"/>
  <c r="J1702" i="2"/>
  <c r="K1702" i="2"/>
  <c r="J1705" i="2"/>
  <c r="K1705" i="2"/>
  <c r="J912" i="2"/>
  <c r="K912" i="2"/>
  <c r="J937" i="2"/>
  <c r="K937" i="2"/>
  <c r="J1266" i="2"/>
  <c r="K1266" i="2"/>
  <c r="J1655" i="2"/>
  <c r="K1655" i="2"/>
  <c r="J1887" i="2"/>
  <c r="K1887" i="2"/>
  <c r="J1158" i="2"/>
  <c r="K1158" i="2"/>
  <c r="J1174" i="2"/>
  <c r="K1174" i="2"/>
  <c r="J1726" i="2"/>
  <c r="K1726" i="2"/>
  <c r="J256" i="2"/>
  <c r="K256" i="2"/>
  <c r="J791" i="2"/>
  <c r="K791" i="2"/>
  <c r="J1505" i="2"/>
  <c r="K1505" i="2"/>
  <c r="J249" i="2"/>
  <c r="K249" i="2"/>
  <c r="J268" i="2"/>
  <c r="K268" i="2"/>
  <c r="J247" i="2"/>
  <c r="K247" i="2"/>
  <c r="J1411" i="2"/>
  <c r="K1411" i="2"/>
  <c r="J1658" i="2"/>
  <c r="K1658" i="2"/>
  <c r="J259" i="2"/>
  <c r="K259" i="2"/>
  <c r="J796" i="2"/>
  <c r="K796" i="2"/>
  <c r="J780" i="2"/>
  <c r="K780" i="2"/>
  <c r="J1190" i="2"/>
  <c r="K1190" i="2"/>
  <c r="J1461" i="2"/>
  <c r="K1461" i="2"/>
  <c r="J994" i="2"/>
  <c r="K994" i="2"/>
  <c r="J1012" i="2"/>
  <c r="K1012" i="2"/>
  <c r="J51" i="2"/>
  <c r="K51" i="2"/>
  <c r="J280" i="2"/>
  <c r="K280" i="2"/>
  <c r="J801" i="2"/>
  <c r="K801" i="2"/>
  <c r="J866" i="2"/>
  <c r="K866" i="2"/>
  <c r="J898" i="2"/>
  <c r="K898" i="2"/>
  <c r="J560" i="2"/>
  <c r="K560" i="2"/>
  <c r="J350" i="2"/>
  <c r="K350" i="2"/>
  <c r="J1991" i="2"/>
  <c r="K1991" i="2"/>
  <c r="J60" i="2"/>
  <c r="K60" i="2"/>
  <c r="J658" i="2"/>
  <c r="K658" i="2"/>
  <c r="J573" i="2"/>
  <c r="K573" i="2"/>
  <c r="J173" i="2"/>
  <c r="K173" i="2"/>
  <c r="J1368" i="2"/>
  <c r="K1368" i="2"/>
  <c r="J106" i="2"/>
  <c r="K106" i="2"/>
  <c r="J845" i="2"/>
  <c r="K845" i="2"/>
  <c r="J1965" i="2"/>
  <c r="K1965" i="2"/>
  <c r="J1594" i="2"/>
  <c r="K1594" i="2"/>
  <c r="J849" i="2"/>
  <c r="K849" i="2"/>
  <c r="J1649" i="2"/>
  <c r="K1649" i="2"/>
  <c r="J1365" i="2"/>
  <c r="K1365" i="2"/>
  <c r="J1214" i="2"/>
  <c r="K1214" i="2"/>
  <c r="J964" i="2"/>
  <c r="K964" i="2"/>
  <c r="J1055" i="2"/>
  <c r="K1055" i="2"/>
  <c r="J105" i="2"/>
  <c r="K105" i="2"/>
  <c r="J1431" i="2"/>
  <c r="K1431" i="2"/>
  <c r="J854" i="2"/>
  <c r="K854" i="2"/>
  <c r="K1405" i="2"/>
  <c r="J1405" i="2"/>
  <c r="J1607" i="2"/>
  <c r="K1607" i="2"/>
  <c r="J157" i="2"/>
  <c r="K157" i="2"/>
  <c r="J42" i="2"/>
  <c r="K42" i="2"/>
  <c r="J766" i="2"/>
  <c r="K766" i="2"/>
  <c r="J1444" i="2"/>
  <c r="K1444" i="2"/>
  <c r="J799" i="2"/>
  <c r="K799" i="2"/>
  <c r="J815" i="2"/>
  <c r="K815" i="2"/>
  <c r="J130" i="2"/>
  <c r="K130" i="2"/>
  <c r="J1836" i="2"/>
  <c r="K1836" i="2"/>
  <c r="J1678" i="2"/>
  <c r="K1678" i="2"/>
  <c r="J1425" i="2"/>
  <c r="K1425" i="2"/>
  <c r="J375" i="2"/>
  <c r="K375" i="2"/>
  <c r="J359" i="2"/>
  <c r="K359" i="2"/>
  <c r="J1591" i="2"/>
  <c r="K1591" i="2"/>
  <c r="J1943" i="2"/>
  <c r="K1943" i="2"/>
  <c r="J1094" i="2"/>
  <c r="K1094" i="2"/>
  <c r="J1110" i="2"/>
  <c r="K1110" i="2"/>
  <c r="J1662" i="2"/>
  <c r="K1662" i="2"/>
  <c r="J1596" i="2"/>
  <c r="K1596" i="2"/>
  <c r="J921" i="2"/>
  <c r="K921" i="2"/>
  <c r="J1554" i="2"/>
  <c r="K1554" i="2"/>
  <c r="J1155" i="2"/>
  <c r="K1155" i="2"/>
  <c r="J405" i="2"/>
  <c r="K405" i="2"/>
  <c r="J1593" i="2"/>
  <c r="K1593" i="2"/>
  <c r="J1609" i="2"/>
  <c r="K1609" i="2"/>
  <c r="J653" i="2"/>
  <c r="K653" i="2"/>
  <c r="J1869" i="2"/>
  <c r="K1869" i="2"/>
  <c r="J412" i="2"/>
  <c r="K412" i="2"/>
  <c r="J1827" i="2"/>
  <c r="K1827" i="2"/>
  <c r="J1212" i="2"/>
  <c r="K1212" i="2"/>
  <c r="J1295" i="2"/>
  <c r="K1295" i="2"/>
  <c r="J1189" i="2"/>
  <c r="K1189" i="2"/>
  <c r="J1659" i="2"/>
  <c r="K1659" i="2"/>
  <c r="J581" i="2"/>
  <c r="K581" i="2"/>
  <c r="J554" i="2"/>
  <c r="K554" i="2"/>
  <c r="J428" i="2"/>
  <c r="K428" i="2"/>
  <c r="J1264" i="2"/>
  <c r="K1264" i="2"/>
  <c r="J1664" i="2"/>
  <c r="K1664" i="2"/>
  <c r="J420" i="2"/>
  <c r="K420" i="2"/>
  <c r="J404" i="2"/>
  <c r="K404" i="2"/>
  <c r="J482" i="2"/>
  <c r="K482" i="2"/>
  <c r="J1559" i="2"/>
  <c r="K1559" i="2"/>
  <c r="J1068" i="2"/>
  <c r="K1068" i="2"/>
  <c r="J1432" i="2"/>
  <c r="K1432" i="2"/>
  <c r="J787" i="2"/>
  <c r="K787" i="2"/>
  <c r="J803" i="2"/>
  <c r="K803" i="2"/>
  <c r="J1028" i="2"/>
  <c r="K1028" i="2"/>
  <c r="J41" i="2"/>
  <c r="K41" i="2"/>
  <c r="J1666" i="2"/>
  <c r="K1666" i="2"/>
  <c r="J1413" i="2"/>
  <c r="K1413" i="2"/>
  <c r="J1429" i="2"/>
  <c r="K1429" i="2"/>
  <c r="J530" i="2"/>
  <c r="K530" i="2"/>
  <c r="J1352" i="2"/>
  <c r="K1352" i="2"/>
  <c r="J331" i="2"/>
  <c r="K331" i="2"/>
  <c r="J328" i="2"/>
  <c r="K328" i="2"/>
  <c r="J307" i="2"/>
  <c r="K307" i="2"/>
  <c r="J1650" i="2"/>
  <c r="K1650" i="2"/>
  <c r="J1889" i="2"/>
  <c r="K1889" i="2"/>
  <c r="J198" i="2"/>
  <c r="K198" i="2"/>
  <c r="J386" i="2"/>
  <c r="K386" i="2"/>
  <c r="J370" i="2"/>
  <c r="K370" i="2"/>
  <c r="J1603" i="2"/>
  <c r="K1603" i="2"/>
  <c r="J185" i="2"/>
  <c r="K185" i="2"/>
  <c r="J1917" i="2"/>
  <c r="K1917" i="2"/>
  <c r="J1759" i="2"/>
  <c r="K1759" i="2"/>
  <c r="J635" i="2"/>
  <c r="K635" i="2"/>
  <c r="J265" i="2"/>
  <c r="K265" i="2"/>
  <c r="J244" i="2"/>
  <c r="K244" i="2"/>
  <c r="J1580" i="2"/>
  <c r="K1580" i="2"/>
  <c r="J1422" i="2"/>
  <c r="K1422" i="2"/>
  <c r="J1792" i="2"/>
  <c r="K1792" i="2"/>
  <c r="J275" i="2"/>
  <c r="K275" i="2"/>
  <c r="J253" i="2"/>
  <c r="K253" i="2"/>
  <c r="J1319" i="2"/>
  <c r="K1319" i="2"/>
  <c r="J1875" i="2"/>
  <c r="K1875" i="2"/>
  <c r="J1193" i="2"/>
  <c r="K1193" i="2"/>
  <c r="J1209" i="2"/>
  <c r="K1209" i="2"/>
  <c r="J1406" i="2"/>
  <c r="K1406" i="2"/>
  <c r="J1325" i="2"/>
  <c r="K1325" i="2"/>
  <c r="J583" i="2"/>
  <c r="K583" i="2"/>
  <c r="J1269" i="2"/>
  <c r="K1269" i="2"/>
  <c r="J1291" i="2"/>
  <c r="K1291" i="2"/>
  <c r="J1351" i="2"/>
  <c r="K1351" i="2"/>
  <c r="J345" i="2"/>
  <c r="K345" i="2"/>
  <c r="J1021" i="2"/>
  <c r="K1021" i="2"/>
  <c r="J1340" i="2"/>
  <c r="K1340" i="2"/>
  <c r="J43" i="2"/>
  <c r="K43" i="2"/>
  <c r="J907" i="2"/>
  <c r="K907" i="2"/>
  <c r="J1101" i="2"/>
  <c r="K1101" i="2"/>
  <c r="J1866" i="2"/>
  <c r="K1866" i="2"/>
  <c r="J1693" i="2"/>
  <c r="K1693" i="2"/>
  <c r="J1946" i="2"/>
  <c r="K1946" i="2"/>
  <c r="J1987" i="2"/>
  <c r="K1987" i="2"/>
  <c r="J888" i="2"/>
  <c r="K888" i="2"/>
  <c r="J1296" i="2"/>
  <c r="K1296" i="2"/>
  <c r="J1773" i="2"/>
  <c r="K1773" i="2"/>
  <c r="J6" i="2"/>
  <c r="K6" i="2"/>
  <c r="J1005" i="2"/>
  <c r="K1005" i="2"/>
  <c r="J119" i="2"/>
  <c r="K119" i="2"/>
  <c r="J1521" i="2"/>
  <c r="K1521" i="2"/>
  <c r="J1280" i="2"/>
  <c r="K1280" i="2"/>
  <c r="J1500" i="2"/>
  <c r="K1500" i="2"/>
  <c r="J1370" i="2"/>
  <c r="K1370" i="2"/>
  <c r="J1300" i="2"/>
  <c r="K1300" i="2"/>
  <c r="J1195" i="2"/>
  <c r="K1195" i="2"/>
  <c r="J1211" i="2"/>
  <c r="K1211" i="2"/>
  <c r="J1237" i="2"/>
  <c r="K1237" i="2"/>
  <c r="J749" i="2"/>
  <c r="K749" i="2"/>
  <c r="J1555" i="2"/>
  <c r="K1555" i="2"/>
  <c r="J1925" i="2"/>
  <c r="K1925" i="2"/>
  <c r="J1941" i="2"/>
  <c r="K1941" i="2"/>
  <c r="J876" i="2"/>
  <c r="K876" i="2"/>
  <c r="J1761" i="2"/>
  <c r="K1761" i="2"/>
  <c r="J262" i="2"/>
  <c r="K262" i="2"/>
  <c r="J450" i="2"/>
  <c r="K450" i="2"/>
  <c r="J434" i="2"/>
  <c r="K434" i="2"/>
  <c r="J1539" i="2"/>
  <c r="K1539" i="2"/>
  <c r="J1392" i="2"/>
  <c r="K1392" i="2"/>
  <c r="J692" i="2"/>
  <c r="K692" i="2"/>
  <c r="J1452" i="2"/>
  <c r="K1452" i="2"/>
  <c r="J908" i="2"/>
  <c r="K908" i="2"/>
  <c r="J101" i="2"/>
  <c r="K101" i="2"/>
  <c r="J446" i="2"/>
  <c r="K446" i="2"/>
  <c r="J430" i="2"/>
  <c r="K430" i="2"/>
  <c r="J565" i="2"/>
  <c r="K565" i="2"/>
  <c r="J1665" i="2"/>
  <c r="K1665" i="2"/>
  <c r="J426" i="2"/>
  <c r="K426" i="2"/>
  <c r="J654" i="2"/>
  <c r="K654" i="2"/>
  <c r="J633" i="2"/>
  <c r="K633" i="2"/>
  <c r="J1457" i="2"/>
  <c r="K1457" i="2"/>
  <c r="J1334" i="2"/>
  <c r="K1334" i="2"/>
  <c r="J1588" i="2"/>
  <c r="K1588" i="2"/>
  <c r="J1604" i="2"/>
  <c r="K1604" i="2"/>
  <c r="J52" i="2"/>
  <c r="K52" i="2"/>
  <c r="J442" i="2"/>
  <c r="K442" i="2"/>
  <c r="J1794" i="2"/>
  <c r="K1794" i="2"/>
  <c r="J1541" i="2"/>
  <c r="K1541" i="2"/>
  <c r="J1557" i="2"/>
  <c r="K1557" i="2"/>
  <c r="J550" i="2"/>
  <c r="K550" i="2"/>
  <c r="J306" i="2"/>
  <c r="K306" i="2"/>
  <c r="J1697" i="2"/>
  <c r="K1697" i="2"/>
  <c r="J1301" i="2"/>
  <c r="K1301" i="2"/>
  <c r="J600" i="2"/>
  <c r="K600" i="2"/>
  <c r="J841" i="2"/>
  <c r="K841" i="2"/>
  <c r="J825" i="2"/>
  <c r="K825" i="2"/>
  <c r="J1225" i="2"/>
  <c r="K1225" i="2"/>
  <c r="J1136" i="2"/>
  <c r="K1136" i="2"/>
  <c r="J202" i="2"/>
  <c r="K202" i="2"/>
  <c r="J1913" i="2"/>
  <c r="K1913" i="2"/>
  <c r="J1929" i="2"/>
  <c r="K1929" i="2"/>
  <c r="J846" i="2"/>
  <c r="K846" i="2"/>
  <c r="J1372" i="2"/>
  <c r="K1372" i="2"/>
  <c r="J1745" i="2"/>
  <c r="K1745" i="2"/>
  <c r="J346" i="2"/>
  <c r="K346" i="2"/>
  <c r="J325" i="2"/>
  <c r="K325" i="2"/>
  <c r="J218" i="2"/>
  <c r="K218" i="2"/>
  <c r="J1379" i="2"/>
  <c r="K1379" i="2"/>
  <c r="J719" i="2"/>
  <c r="K719" i="2"/>
  <c r="J210" i="2"/>
  <c r="K210" i="2"/>
  <c r="J194" i="2"/>
  <c r="K194" i="2"/>
  <c r="J586" i="2"/>
  <c r="K586" i="2"/>
  <c r="J1815" i="2"/>
  <c r="K1815" i="2"/>
  <c r="J981" i="2"/>
  <c r="K981" i="2"/>
  <c r="J1688" i="2"/>
  <c r="K1688" i="2"/>
  <c r="J916" i="2"/>
  <c r="K916" i="2"/>
  <c r="J940" i="2"/>
  <c r="K940" i="2"/>
  <c r="J974" i="2"/>
  <c r="K974" i="2"/>
  <c r="J57" i="2"/>
  <c r="K57" i="2"/>
  <c r="J1271" i="2"/>
  <c r="K1271" i="2"/>
  <c r="J1669" i="2"/>
  <c r="K1669" i="2"/>
  <c r="J1685" i="2"/>
  <c r="K1685" i="2"/>
  <c r="J763" i="2"/>
  <c r="K763" i="2"/>
  <c r="J1872" i="2"/>
  <c r="K1872" i="2"/>
  <c r="J401" i="2"/>
  <c r="K401" i="2"/>
  <c r="J415" i="2"/>
  <c r="K415" i="2"/>
  <c r="J399" i="2"/>
  <c r="K399" i="2"/>
  <c r="J1247" i="2"/>
  <c r="K1247" i="2"/>
  <c r="J1707" i="2"/>
  <c r="K1707" i="2"/>
  <c r="J836" i="2"/>
  <c r="K836" i="2"/>
  <c r="J453" i="2"/>
  <c r="K453" i="2"/>
  <c r="J437" i="2"/>
  <c r="K437" i="2"/>
  <c r="J1256" i="2"/>
  <c r="K1256" i="2"/>
  <c r="J1959" i="2"/>
  <c r="K1959" i="2"/>
  <c r="K1899" i="2"/>
  <c r="J1899" i="2"/>
  <c r="J2000" i="2"/>
  <c r="K2000" i="2"/>
  <c r="J1821" i="2"/>
  <c r="K1821" i="2"/>
  <c r="J1180" i="2"/>
  <c r="K1180" i="2"/>
  <c r="J1262" i="2"/>
  <c r="K1262" i="2"/>
  <c r="J1327" i="2"/>
  <c r="K1327" i="2"/>
  <c r="J775" i="2"/>
  <c r="K775" i="2"/>
  <c r="J1850" i="2"/>
  <c r="K1850" i="2"/>
  <c r="J860" i="2"/>
  <c r="K860" i="2"/>
  <c r="J1086" i="2"/>
  <c r="K1086" i="2"/>
  <c r="J1740" i="2"/>
  <c r="K1740" i="2"/>
  <c r="J919" i="2"/>
  <c r="K919" i="2"/>
  <c r="J864" i="2"/>
  <c r="K864" i="2"/>
  <c r="J9" i="2"/>
  <c r="K9" i="2"/>
  <c r="J1940" i="2"/>
  <c r="K1940" i="2"/>
  <c r="J1734" i="2"/>
  <c r="K1734" i="2"/>
  <c r="J871" i="2"/>
  <c r="K871" i="2"/>
  <c r="J1628" i="2"/>
  <c r="K1628" i="2"/>
  <c r="J1548" i="2"/>
  <c r="K1548" i="2"/>
  <c r="J87" i="2"/>
  <c r="K87" i="2"/>
  <c r="J1084" i="2"/>
  <c r="K1084" i="2"/>
  <c r="J1482" i="2"/>
  <c r="K1482" i="2"/>
  <c r="J1799" i="2"/>
  <c r="K1799" i="2"/>
  <c r="J984" i="2"/>
  <c r="K984" i="2"/>
  <c r="J44" i="2"/>
  <c r="K44" i="2"/>
  <c r="J1501" i="2"/>
  <c r="K1501" i="2"/>
  <c r="J999" i="2"/>
  <c r="K999" i="2"/>
  <c r="J1923" i="2"/>
  <c r="K1923" i="2"/>
  <c r="J1901" i="2"/>
  <c r="K1901" i="2"/>
  <c r="J1719" i="2"/>
  <c r="K1719" i="2"/>
  <c r="J1970" i="2"/>
  <c r="K1970" i="2"/>
  <c r="J1222" i="2"/>
  <c r="K1222" i="2"/>
  <c r="J1238" i="2"/>
  <c r="K1238" i="2"/>
  <c r="J1790" i="2"/>
  <c r="K1790" i="2"/>
  <c r="J1381" i="2"/>
  <c r="K1381" i="2"/>
  <c r="J1385" i="2"/>
  <c r="K1385" i="2"/>
  <c r="J878" i="2"/>
  <c r="K878" i="2"/>
  <c r="J910" i="2"/>
  <c r="K910" i="2"/>
  <c r="J928" i="2"/>
  <c r="K928" i="2"/>
  <c r="J1840" i="2"/>
  <c r="K1840" i="2"/>
  <c r="J209" i="2"/>
  <c r="K209" i="2"/>
  <c r="J837" i="2"/>
  <c r="K837" i="2"/>
  <c r="J821" i="2"/>
  <c r="K821" i="2"/>
  <c r="J1364" i="2"/>
  <c r="K1364" i="2"/>
  <c r="J1793" i="2"/>
  <c r="K1793" i="2"/>
  <c r="J283" i="2"/>
  <c r="K283" i="2"/>
  <c r="J795" i="2"/>
  <c r="K795" i="2"/>
  <c r="J949" i="2"/>
  <c r="K949" i="2"/>
  <c r="J1787" i="2"/>
  <c r="K1787" i="2"/>
  <c r="J756" i="2"/>
  <c r="K756" i="2"/>
  <c r="J740" i="2"/>
  <c r="K740" i="2"/>
  <c r="J1354" i="2"/>
  <c r="K1354" i="2"/>
  <c r="J998" i="2"/>
  <c r="K998" i="2"/>
  <c r="J37" i="2"/>
  <c r="K37" i="2"/>
  <c r="J382" i="2"/>
  <c r="K382" i="2"/>
  <c r="J366" i="2"/>
  <c r="K366" i="2"/>
  <c r="K786" i="2"/>
  <c r="J786" i="2"/>
  <c r="J1619" i="2"/>
  <c r="K1619" i="2"/>
  <c r="J1924" i="2"/>
  <c r="K1924" i="2"/>
  <c r="J737" i="2"/>
  <c r="K737" i="2"/>
  <c r="J977" i="2"/>
  <c r="K977" i="2"/>
  <c r="J1213" i="2"/>
  <c r="K1213" i="2"/>
  <c r="J1624" i="2"/>
  <c r="K1624" i="2"/>
  <c r="J979" i="2"/>
  <c r="K979" i="2"/>
  <c r="J995" i="2"/>
  <c r="K995" i="2"/>
  <c r="J872" i="2"/>
  <c r="K872" i="2"/>
  <c r="J816" i="2"/>
  <c r="K816" i="2"/>
  <c r="J614" i="2"/>
  <c r="K614" i="2"/>
  <c r="J1616" i="2"/>
  <c r="K1616" i="2"/>
  <c r="J529" i="2"/>
  <c r="K529" i="2"/>
  <c r="J543" i="2"/>
  <c r="K543" i="2"/>
  <c r="J527" i="2"/>
  <c r="K527" i="2"/>
  <c r="J1778" i="2"/>
  <c r="K1778" i="2"/>
  <c r="J1386" i="2"/>
  <c r="K1386" i="2"/>
  <c r="J536" i="2"/>
  <c r="K536" i="2"/>
  <c r="J777" i="2"/>
  <c r="K777" i="2"/>
  <c r="J761" i="2"/>
  <c r="K761" i="2"/>
  <c r="J906" i="2"/>
  <c r="K906" i="2"/>
  <c r="J1828" i="2"/>
  <c r="K1828" i="2"/>
  <c r="J1079" i="2"/>
  <c r="K1079" i="2"/>
  <c r="J1095" i="2"/>
  <c r="K1095" i="2"/>
  <c r="J152" i="2"/>
  <c r="K152" i="2"/>
  <c r="J552" i="2"/>
  <c r="K552" i="2"/>
  <c r="J1781" i="2"/>
  <c r="K1781" i="2"/>
  <c r="J1013" i="2"/>
  <c r="K1013" i="2"/>
  <c r="J1029" i="2"/>
  <c r="K1029" i="2"/>
  <c r="J704" i="2"/>
  <c r="K704" i="2"/>
  <c r="J305" i="2"/>
  <c r="K305" i="2"/>
  <c r="J1645" i="2"/>
  <c r="K1645" i="2"/>
  <c r="J1463" i="2"/>
  <c r="K1463" i="2"/>
  <c r="K1915" i="2"/>
  <c r="J1915" i="2"/>
  <c r="J954" i="2"/>
  <c r="K954" i="2"/>
  <c r="J976" i="2"/>
  <c r="K976" i="2"/>
  <c r="J1534" i="2"/>
  <c r="K1534" i="2"/>
  <c r="J1114" i="2"/>
  <c r="K1114" i="2"/>
  <c r="J1752" i="2"/>
  <c r="K1752" i="2"/>
  <c r="J1003" i="2"/>
  <c r="K1003" i="2"/>
  <c r="J1019" i="2"/>
  <c r="K1019" i="2"/>
  <c r="J1045" i="2"/>
  <c r="K1045" i="2"/>
  <c r="J1584" i="2"/>
  <c r="K1584" i="2"/>
  <c r="J500" i="2"/>
  <c r="K500" i="2"/>
  <c r="J754" i="2"/>
  <c r="K754" i="2"/>
  <c r="J738" i="2"/>
  <c r="K738" i="2"/>
  <c r="J1736" i="2"/>
  <c r="K1736" i="2"/>
  <c r="J1537" i="2"/>
  <c r="K1537" i="2"/>
  <c r="J236" i="2"/>
  <c r="K236" i="2"/>
  <c r="J792" i="2"/>
  <c r="K792" i="2"/>
  <c r="J776" i="2"/>
  <c r="K776" i="2"/>
  <c r="J1689" i="2"/>
  <c r="K1689" i="2"/>
  <c r="J1907" i="2"/>
  <c r="K1907" i="2"/>
  <c r="J563" i="2"/>
  <c r="K563" i="2"/>
  <c r="J1273" i="2"/>
  <c r="K1273" i="2"/>
  <c r="J516" i="2"/>
  <c r="K516" i="2"/>
  <c r="J175" i="2"/>
  <c r="K175" i="2"/>
  <c r="J1471" i="2"/>
  <c r="K1471" i="2"/>
  <c r="J270" i="2"/>
  <c r="K270" i="2"/>
  <c r="J417" i="2"/>
  <c r="K417" i="2"/>
  <c r="J291" i="2"/>
  <c r="K291" i="2"/>
  <c r="J1186" i="2"/>
  <c r="K1186" i="2"/>
  <c r="J67" i="2"/>
  <c r="K67" i="2"/>
  <c r="J632" i="2"/>
  <c r="K632" i="2"/>
  <c r="J648" i="2"/>
  <c r="K648" i="2"/>
  <c r="J384" i="2"/>
  <c r="K384" i="2"/>
  <c r="J1400" i="2"/>
  <c r="K1400" i="2"/>
  <c r="J686" i="2"/>
  <c r="K686" i="2"/>
  <c r="J206" i="2"/>
  <c r="K206" i="2"/>
  <c r="J470" i="2"/>
  <c r="K470" i="2"/>
  <c r="J35" i="2"/>
  <c r="K35" i="2"/>
  <c r="J354" i="2"/>
  <c r="K354" i="2"/>
  <c r="J295" i="2"/>
  <c r="K295" i="2"/>
  <c r="J187" i="2"/>
  <c r="K187" i="2"/>
  <c r="J591" i="2"/>
  <c r="K591" i="2"/>
  <c r="J227" i="2"/>
  <c r="K227" i="2"/>
  <c r="J242" i="2"/>
  <c r="K242" i="2"/>
  <c r="J852" i="2"/>
  <c r="K852" i="2"/>
  <c r="J473" i="2"/>
  <c r="K473" i="2"/>
  <c r="J311" i="2"/>
  <c r="K311" i="2"/>
  <c r="J1416" i="2"/>
  <c r="K1416" i="2"/>
  <c r="J111" i="2"/>
  <c r="K111" i="2"/>
  <c r="J177" i="2"/>
  <c r="K177" i="2"/>
  <c r="J518" i="2"/>
  <c r="K518" i="2"/>
  <c r="J126" i="2"/>
  <c r="K126" i="2"/>
  <c r="J146" i="2"/>
  <c r="K146" i="2"/>
  <c r="J257" i="2"/>
  <c r="K257" i="2"/>
  <c r="J271" i="2"/>
  <c r="K271" i="2"/>
  <c r="J616" i="2"/>
  <c r="K616" i="2"/>
  <c r="J452" i="2"/>
  <c r="K452" i="2"/>
  <c r="J483" i="2"/>
  <c r="K483" i="2"/>
  <c r="J553" i="2"/>
  <c r="K553" i="2"/>
  <c r="J254" i="2"/>
  <c r="K254" i="2"/>
  <c r="J65" i="2"/>
  <c r="K65" i="2"/>
  <c r="J360" i="2"/>
  <c r="K360" i="2"/>
  <c r="J214" i="2"/>
  <c r="K214" i="2"/>
  <c r="J318" i="2"/>
  <c r="K318" i="2"/>
  <c r="J545" i="2"/>
  <c r="K545" i="2"/>
  <c r="J371" i="2"/>
  <c r="K371" i="2"/>
  <c r="J85" i="2"/>
  <c r="K85" i="2"/>
  <c r="J40" i="2"/>
  <c r="K40" i="2"/>
  <c r="J618" i="2"/>
  <c r="K618" i="2"/>
  <c r="J400" i="2"/>
  <c r="K400" i="2"/>
  <c r="J403" i="2"/>
  <c r="K403" i="2"/>
  <c r="J485" i="2"/>
  <c r="K485" i="2"/>
  <c r="J617" i="2"/>
  <c r="K617" i="2"/>
  <c r="J308" i="2"/>
  <c r="K308" i="2"/>
  <c r="J220" i="2"/>
  <c r="K220" i="2"/>
  <c r="J260" i="2"/>
  <c r="K260" i="2"/>
  <c r="J480" i="2"/>
  <c r="K480" i="2"/>
  <c r="J592" i="2"/>
  <c r="K592" i="2"/>
  <c r="J333" i="2"/>
  <c r="K333" i="2"/>
  <c r="J312" i="2"/>
  <c r="K312" i="2"/>
  <c r="J190" i="2"/>
  <c r="K190" i="2"/>
  <c r="J148" i="2"/>
  <c r="K148" i="2"/>
  <c r="J189" i="2"/>
  <c r="K189" i="2"/>
  <c r="J968" i="2"/>
  <c r="K968" i="2"/>
  <c r="J1231" i="2"/>
  <c r="K1231" i="2"/>
  <c r="J1259" i="2"/>
  <c r="K1259" i="2"/>
  <c r="J1373" i="2"/>
  <c r="K1373" i="2"/>
  <c r="J1612" i="2"/>
  <c r="K1612" i="2"/>
  <c r="J1565" i="2"/>
  <c r="K1565" i="2"/>
  <c r="J886" i="2"/>
  <c r="K886" i="2"/>
  <c r="J1006" i="2"/>
  <c r="K1006" i="2"/>
  <c r="J929" i="2"/>
  <c r="K929" i="2"/>
  <c r="J1495" i="2"/>
  <c r="K1495" i="2"/>
  <c r="J1756" i="2"/>
  <c r="K1756" i="2"/>
  <c r="J938" i="2"/>
  <c r="K938" i="2"/>
  <c r="J1229" i="2"/>
  <c r="K1229" i="2"/>
  <c r="J1267" i="2"/>
  <c r="K1267" i="2"/>
  <c r="J890" i="2"/>
  <c r="K890" i="2"/>
  <c r="J725" i="2"/>
  <c r="K725" i="2"/>
  <c r="J1986" i="2"/>
  <c r="K1986" i="2"/>
  <c r="J771" i="2"/>
  <c r="K771" i="2"/>
  <c r="J1016" i="2"/>
  <c r="K1016" i="2"/>
  <c r="J950" i="2"/>
  <c r="K950" i="2"/>
  <c r="J251" i="2"/>
  <c r="K251" i="2"/>
  <c r="J1401" i="2"/>
  <c r="K1401" i="2"/>
  <c r="J1417" i="2"/>
  <c r="K1417" i="2"/>
  <c r="J897" i="2"/>
  <c r="K897" i="2"/>
  <c r="J1486" i="2"/>
  <c r="K1486" i="2"/>
  <c r="J1856" i="2"/>
  <c r="K1856" i="2"/>
  <c r="J567" i="2"/>
  <c r="K567" i="2"/>
  <c r="J551" i="2"/>
  <c r="K551" i="2"/>
  <c r="J272" i="2"/>
  <c r="K272" i="2"/>
  <c r="J1439" i="2"/>
  <c r="K1439" i="2"/>
  <c r="J1809" i="2"/>
  <c r="K1809" i="2"/>
  <c r="J1137" i="2"/>
  <c r="K1137" i="2"/>
  <c r="J546" i="2"/>
  <c r="K546" i="2"/>
  <c r="J970" i="2"/>
  <c r="K970" i="2"/>
  <c r="J992" i="2"/>
  <c r="K992" i="2"/>
  <c r="J496" i="2"/>
  <c r="K496" i="2"/>
  <c r="J923" i="2"/>
  <c r="K923" i="2"/>
  <c r="J1764" i="2"/>
  <c r="K1764" i="2"/>
  <c r="J1015" i="2"/>
  <c r="K1015" i="2"/>
  <c r="J1031" i="2"/>
  <c r="K1031" i="2"/>
  <c r="J5" i="2"/>
  <c r="K5" i="2"/>
  <c r="J1677" i="2"/>
  <c r="K1677" i="2"/>
  <c r="J604" i="2"/>
  <c r="K604" i="2"/>
  <c r="J1635" i="2"/>
  <c r="K1635" i="2"/>
  <c r="J1651" i="2"/>
  <c r="K1651" i="2"/>
  <c r="J1748" i="2"/>
  <c r="K1748" i="2"/>
  <c r="J637" i="2"/>
  <c r="K637" i="2"/>
  <c r="J367" i="2"/>
  <c r="K367" i="2"/>
  <c r="J1640" i="2"/>
  <c r="K1640" i="2"/>
  <c r="J1656" i="2"/>
  <c r="K1656" i="2"/>
  <c r="J1701" i="2"/>
  <c r="K1701" i="2"/>
  <c r="J1134" i="2"/>
  <c r="K1134" i="2"/>
  <c r="J1772" i="2"/>
  <c r="K1772" i="2"/>
  <c r="J1191" i="2"/>
  <c r="K1191" i="2"/>
  <c r="J1642" i="2"/>
  <c r="K1642" i="2"/>
  <c r="J513" i="2"/>
  <c r="K513" i="2"/>
  <c r="J497" i="2"/>
  <c r="K497" i="2"/>
  <c r="J677" i="2"/>
  <c r="K677" i="2"/>
  <c r="J1921" i="2"/>
  <c r="K1921" i="2"/>
  <c r="J493" i="2"/>
  <c r="K493" i="2"/>
  <c r="J520" i="2"/>
  <c r="K520" i="2"/>
  <c r="J504" i="2"/>
  <c r="K504" i="2"/>
  <c r="J893" i="2"/>
  <c r="K893" i="2"/>
  <c r="J1474" i="2"/>
  <c r="K1474" i="2"/>
  <c r="J1844" i="2"/>
  <c r="K1844" i="2"/>
  <c r="J1860" i="2"/>
  <c r="K1860" i="2"/>
  <c r="K1905" i="2"/>
  <c r="J1905" i="2"/>
  <c r="J509" i="2"/>
  <c r="K509" i="2"/>
  <c r="J1427" i="2"/>
  <c r="K1427" i="2"/>
  <c r="J1797" i="2"/>
  <c r="K1797" i="2"/>
  <c r="J1813" i="2"/>
  <c r="K1813" i="2"/>
  <c r="J895" i="2"/>
  <c r="K895" i="2"/>
  <c r="J50" i="2"/>
  <c r="K50" i="2"/>
  <c r="J1419" i="2"/>
  <c r="K1419" i="2"/>
  <c r="J1025" i="2"/>
  <c r="K1025" i="2"/>
  <c r="J625" i="2"/>
  <c r="K625" i="2"/>
  <c r="J1936" i="2"/>
  <c r="K1936" i="2"/>
  <c r="J1956" i="2"/>
  <c r="K1956" i="2"/>
  <c r="J1099" i="2"/>
  <c r="K1099" i="2"/>
  <c r="J811" i="2"/>
  <c r="K811" i="2"/>
  <c r="J199" i="2"/>
  <c r="K199" i="2"/>
  <c r="J1768" i="2"/>
  <c r="K1768" i="2"/>
  <c r="J1784" i="2"/>
  <c r="K1784" i="2"/>
  <c r="J1829" i="2"/>
  <c r="K1829" i="2"/>
  <c r="J1346" i="2"/>
  <c r="K1346" i="2"/>
  <c r="J1600" i="2"/>
  <c r="K1600" i="2"/>
  <c r="J484" i="2"/>
  <c r="K484" i="2"/>
  <c r="J468" i="2"/>
  <c r="K468" i="2"/>
  <c r="J225" i="2"/>
  <c r="K225" i="2"/>
  <c r="J1806" i="2"/>
  <c r="K1806" i="2"/>
  <c r="J1553" i="2"/>
  <c r="K1553" i="2"/>
  <c r="J215" i="2"/>
  <c r="K215" i="2"/>
  <c r="J167" i="2"/>
  <c r="K167" i="2"/>
  <c r="J276" i="2"/>
  <c r="K276" i="2"/>
  <c r="J1990" i="2"/>
  <c r="K1990" i="2"/>
  <c r="J1252" i="2"/>
  <c r="K1252" i="2"/>
  <c r="J1932" i="2"/>
  <c r="K1932" i="2"/>
  <c r="J139" i="2"/>
  <c r="K139" i="2"/>
  <c r="J39" i="2"/>
  <c r="K39" i="2"/>
  <c r="J813" i="2"/>
  <c r="K813" i="2"/>
  <c r="J1918" i="2"/>
  <c r="K1918" i="2"/>
  <c r="J1057" i="2"/>
  <c r="K1057" i="2"/>
  <c r="J1914" i="2"/>
  <c r="K1914" i="2"/>
  <c r="J913" i="2"/>
  <c r="K913" i="2"/>
  <c r="J1133" i="2"/>
  <c r="K1133" i="2"/>
  <c r="J1760" i="2"/>
  <c r="K1760" i="2"/>
  <c r="J965" i="2"/>
  <c r="K965" i="2"/>
  <c r="J1183" i="2"/>
  <c r="K1183" i="2"/>
  <c r="J1843" i="2"/>
  <c r="K1843" i="2"/>
  <c r="J1167" i="2"/>
  <c r="K1167" i="2"/>
  <c r="J1342" i="2"/>
  <c r="K1342" i="2"/>
  <c r="J1258" i="2"/>
  <c r="K1258" i="2"/>
  <c r="J1552" i="2"/>
  <c r="K1552" i="2"/>
  <c r="J45" i="2"/>
  <c r="K45" i="2"/>
  <c r="J1107" i="2"/>
  <c r="K1107" i="2"/>
  <c r="K868" i="2"/>
  <c r="J868" i="2"/>
  <c r="J1360" i="2"/>
  <c r="K1360" i="2"/>
  <c r="J1387" i="2"/>
  <c r="K1387" i="2"/>
  <c r="J1696" i="2"/>
  <c r="K1696" i="2"/>
  <c r="J1581" i="2"/>
  <c r="K1581" i="2"/>
  <c r="J1964" i="2"/>
  <c r="K1964" i="2"/>
  <c r="K1862" i="2"/>
  <c r="J1862" i="2"/>
  <c r="J1415" i="2"/>
  <c r="K1415" i="2"/>
  <c r="J176" i="2"/>
  <c r="K176" i="2"/>
  <c r="J1260" i="2"/>
  <c r="K1260" i="2"/>
  <c r="J427" i="2"/>
  <c r="K427" i="2"/>
  <c r="J574" i="2"/>
  <c r="K574" i="2"/>
  <c r="J538" i="2"/>
  <c r="K538" i="2"/>
  <c r="J1382" i="2"/>
  <c r="K1382" i="2"/>
  <c r="J986" i="2"/>
  <c r="K986" i="2"/>
  <c r="J650" i="2"/>
  <c r="K650" i="2"/>
  <c r="J723" i="2"/>
  <c r="K723" i="2"/>
  <c r="J707" i="2"/>
  <c r="K707" i="2"/>
  <c r="J1080" i="2"/>
  <c r="K1080" i="2"/>
  <c r="J1293" i="2"/>
  <c r="K1293" i="2"/>
  <c r="J615" i="2"/>
  <c r="K615" i="2"/>
  <c r="J274" i="2"/>
  <c r="K274" i="2"/>
  <c r="J258" i="2"/>
  <c r="K258" i="2"/>
  <c r="J671" i="2"/>
  <c r="K671" i="2"/>
  <c r="J1892" i="2"/>
  <c r="K1892" i="2"/>
  <c r="J1143" i="2"/>
  <c r="K1143" i="2"/>
  <c r="J1722" i="2"/>
  <c r="K1722" i="2"/>
  <c r="J1096" i="2"/>
  <c r="K1096" i="2"/>
  <c r="J1886" i="2"/>
  <c r="K1886" i="2"/>
  <c r="J1239" i="2"/>
  <c r="K1239" i="2"/>
  <c r="J425" i="2"/>
  <c r="K425" i="2"/>
  <c r="J1201" i="2"/>
  <c r="K1201" i="2"/>
  <c r="J718" i="2"/>
  <c r="K718" i="2"/>
  <c r="J1042" i="2"/>
  <c r="K1042" i="2"/>
  <c r="J1058" i="2"/>
  <c r="K1058" i="2"/>
  <c r="J432" i="2"/>
  <c r="K432" i="2"/>
  <c r="J1027" i="2"/>
  <c r="K1027" i="2"/>
  <c r="J533" i="2"/>
  <c r="K533" i="2"/>
  <c r="J1465" i="2"/>
  <c r="K1465" i="2"/>
  <c r="J1481" i="2"/>
  <c r="K1481" i="2"/>
  <c r="J683" i="2"/>
  <c r="K683" i="2"/>
  <c r="J948" i="2"/>
  <c r="K948" i="2"/>
  <c r="J706" i="2"/>
  <c r="K706" i="2"/>
  <c r="J1983" i="2"/>
  <c r="K1983" i="2"/>
  <c r="J1999" i="2"/>
  <c r="K1999" i="2"/>
  <c r="J1035" i="2"/>
  <c r="K1035" i="2"/>
  <c r="J1563" i="2"/>
  <c r="K1563" i="2"/>
  <c r="J1203" i="2"/>
  <c r="K1203" i="2"/>
  <c r="J1218" i="2"/>
  <c r="K1218" i="2"/>
  <c r="J1472" i="2"/>
  <c r="K1472" i="2"/>
  <c r="J612" i="2"/>
  <c r="K612" i="2"/>
  <c r="J596" i="2"/>
  <c r="K596" i="2"/>
  <c r="J1494" i="2"/>
  <c r="K1494" i="2"/>
  <c r="J870" i="2"/>
  <c r="K870" i="2"/>
  <c r="J1706" i="2"/>
  <c r="K1706" i="2"/>
  <c r="J449" i="2"/>
  <c r="K449" i="2"/>
  <c r="J433" i="2"/>
  <c r="K433" i="2"/>
  <c r="J1151" i="2"/>
  <c r="K1151" i="2"/>
  <c r="J1277" i="2"/>
  <c r="K1277" i="2"/>
  <c r="J594" i="2"/>
  <c r="K594" i="2"/>
  <c r="J621" i="2"/>
  <c r="K621" i="2"/>
  <c r="J818" i="2"/>
  <c r="K818" i="2"/>
  <c r="J1306" i="2"/>
  <c r="K1306" i="2"/>
  <c r="J1880" i="2"/>
  <c r="K1880" i="2"/>
  <c r="J1131" i="2"/>
  <c r="K1131" i="2"/>
  <c r="J1147" i="2"/>
  <c r="K1147" i="2"/>
  <c r="J1173" i="2"/>
  <c r="K1173" i="2"/>
  <c r="J672" i="2"/>
  <c r="K672" i="2"/>
  <c r="J188" i="2"/>
  <c r="K188" i="2"/>
  <c r="J1578" i="2"/>
  <c r="K1578" i="2"/>
  <c r="J344" i="2"/>
  <c r="K344" i="2"/>
  <c r="J526" i="2"/>
  <c r="K526" i="2"/>
  <c r="J844" i="2"/>
  <c r="K844" i="2"/>
  <c r="J1126" i="2"/>
  <c r="K1126" i="2"/>
  <c r="J1089" i="2"/>
  <c r="K1089" i="2"/>
  <c r="J917" i="2"/>
  <c r="K917" i="2"/>
  <c r="K1851" i="2"/>
  <c r="J1851" i="2"/>
  <c r="J1900" i="2"/>
  <c r="K1900" i="2"/>
  <c r="J1163" i="2"/>
  <c r="K1163" i="2"/>
  <c r="J1631" i="2"/>
  <c r="K1631" i="2"/>
  <c r="J733" i="2"/>
  <c r="K733" i="2"/>
  <c r="J413" i="2"/>
  <c r="K413" i="2"/>
  <c r="J397" i="2"/>
  <c r="K397" i="2"/>
  <c r="J557" i="2"/>
  <c r="K557" i="2"/>
  <c r="J1636" i="2"/>
  <c r="K1636" i="2"/>
  <c r="J991" i="2"/>
  <c r="K991" i="2"/>
  <c r="J830" i="2"/>
  <c r="K830" i="2"/>
  <c r="J133" i="2"/>
  <c r="K133" i="2"/>
  <c r="J611" i="2"/>
  <c r="K611" i="2"/>
  <c r="J1926" i="2"/>
  <c r="K1926" i="2"/>
  <c r="J154" i="2"/>
  <c r="K154" i="2"/>
  <c r="J17" i="2"/>
  <c r="K17" i="2"/>
  <c r="J447" i="2"/>
  <c r="K447" i="2"/>
  <c r="J660" i="2"/>
  <c r="K660" i="2"/>
  <c r="J676" i="2"/>
  <c r="K676" i="2"/>
  <c r="J8" i="2"/>
  <c r="K8" i="2"/>
  <c r="J745" i="2"/>
  <c r="K745" i="2"/>
  <c r="J195" i="2"/>
  <c r="K195" i="2"/>
  <c r="J224" i="2"/>
  <c r="K224" i="2"/>
  <c r="J883" i="2"/>
  <c r="K883" i="2"/>
  <c r="J1801" i="2"/>
  <c r="K1801" i="2"/>
  <c r="J1785" i="2"/>
  <c r="K1785" i="2"/>
  <c r="J178" i="2"/>
  <c r="K178" i="2"/>
  <c r="J261" i="2"/>
  <c r="K261" i="2"/>
  <c r="J488" i="2"/>
  <c r="K488" i="2"/>
  <c r="J443" i="2"/>
  <c r="K443" i="2"/>
  <c r="J824" i="2"/>
  <c r="K824" i="2"/>
  <c r="J722" i="2"/>
  <c r="K722" i="2"/>
  <c r="J471" i="2"/>
  <c r="K471" i="2"/>
  <c r="J1672" i="2"/>
  <c r="K1672" i="2"/>
  <c r="J334" i="2"/>
  <c r="K334" i="2"/>
  <c r="J56" i="2"/>
  <c r="K56" i="2"/>
  <c r="J424" i="2"/>
  <c r="K424" i="2"/>
  <c r="J1279" i="2"/>
  <c r="K1279" i="2"/>
  <c r="J537" i="2"/>
  <c r="K537" i="2"/>
  <c r="J14" i="2"/>
  <c r="K14" i="2"/>
  <c r="J409" i="2"/>
  <c r="K409" i="2"/>
  <c r="J282" i="2"/>
  <c r="K282" i="2"/>
  <c r="J646" i="2"/>
  <c r="K646" i="2"/>
  <c r="J464" i="2"/>
  <c r="K464" i="2"/>
  <c r="J302" i="2"/>
  <c r="K302" i="2"/>
  <c r="J235" i="2"/>
  <c r="K235" i="2"/>
  <c r="J21" i="2"/>
  <c r="K21" i="2"/>
  <c r="J127" i="2"/>
  <c r="K127" i="2"/>
  <c r="J680" i="2"/>
  <c r="K680" i="2"/>
  <c r="J72" i="2"/>
  <c r="K72" i="2"/>
  <c r="J388" i="2"/>
  <c r="K388" i="2"/>
  <c r="J252" i="2"/>
  <c r="K252" i="2"/>
  <c r="J129" i="2"/>
  <c r="K129" i="2"/>
  <c r="J4" i="2"/>
  <c r="K4" i="2"/>
  <c r="J374" i="2"/>
  <c r="K374" i="2"/>
  <c r="J1954" i="2"/>
  <c r="K1954" i="2"/>
  <c r="J150" i="2"/>
  <c r="K150" i="2"/>
  <c r="J267" i="2"/>
  <c r="K267" i="2"/>
  <c r="J269" i="2"/>
  <c r="K269" i="2"/>
  <c r="J217" i="2"/>
  <c r="K217" i="2"/>
  <c r="J848" i="2"/>
  <c r="K848" i="2"/>
  <c r="J448" i="2"/>
  <c r="K448" i="2"/>
  <c r="J299" i="2"/>
  <c r="K299" i="2"/>
  <c r="J196" i="2"/>
  <c r="K196" i="2"/>
  <c r="J83" i="2"/>
  <c r="K83" i="2"/>
  <c r="J506" i="2"/>
  <c r="K506" i="2"/>
  <c r="J181" i="2"/>
  <c r="K181" i="2"/>
  <c r="J435" i="2"/>
  <c r="K435" i="2"/>
  <c r="J790" i="2"/>
  <c r="K790" i="2"/>
  <c r="J644" i="2"/>
  <c r="K644" i="2"/>
  <c r="J110" i="2"/>
  <c r="K110" i="2"/>
  <c r="J800" i="2"/>
  <c r="K800" i="2"/>
  <c r="J656" i="2"/>
  <c r="K656" i="2"/>
  <c r="J20" i="2"/>
  <c r="K20" i="2"/>
  <c r="J643" i="2"/>
  <c r="K643" i="2"/>
  <c r="J512" i="2"/>
  <c r="K512" i="2"/>
  <c r="J1755" i="2"/>
  <c r="K1755" i="2"/>
  <c r="J141" i="2"/>
  <c r="K141" i="2"/>
  <c r="J75" i="2"/>
  <c r="K75" i="2"/>
  <c r="J642" i="2"/>
  <c r="K642" i="2"/>
  <c r="J122" i="2"/>
  <c r="K122" i="2"/>
  <c r="J1104" i="2"/>
  <c r="K1104" i="2"/>
  <c r="J969" i="2"/>
  <c r="K969" i="2"/>
  <c r="J1703" i="2"/>
  <c r="K1703" i="2"/>
  <c r="J783" i="2"/>
  <c r="K783" i="2"/>
  <c r="J162" i="2"/>
  <c r="K162" i="2"/>
  <c r="J411" i="2"/>
  <c r="K411" i="2"/>
  <c r="J395" i="2"/>
  <c r="K395" i="2"/>
  <c r="J605" i="2"/>
  <c r="K605" i="2"/>
  <c r="J1409" i="2"/>
  <c r="K1409" i="2"/>
  <c r="J391" i="2"/>
  <c r="K391" i="2"/>
  <c r="J629" i="2"/>
  <c r="K629" i="2"/>
  <c r="J607" i="2"/>
  <c r="K607" i="2"/>
  <c r="J1568" i="2"/>
  <c r="K1568" i="2"/>
  <c r="J1078" i="2"/>
  <c r="K1078" i="2"/>
  <c r="J1315" i="2"/>
  <c r="K1315" i="2"/>
  <c r="J1336" i="2"/>
  <c r="K1336" i="2"/>
  <c r="J97" i="2"/>
  <c r="K97" i="2"/>
  <c r="J407" i="2"/>
  <c r="K407" i="2"/>
  <c r="J1538" i="2"/>
  <c r="K1538" i="2"/>
  <c r="J1251" i="2"/>
  <c r="K1251" i="2"/>
  <c r="J1574" i="2"/>
  <c r="K1574" i="2"/>
  <c r="J1577" i="2"/>
  <c r="K1577" i="2"/>
  <c r="J1112" i="2"/>
  <c r="K1112" i="2"/>
  <c r="J1128" i="2"/>
  <c r="K1128" i="2"/>
  <c r="J1138" i="2"/>
  <c r="K1138" i="2"/>
  <c r="J1023" i="2"/>
  <c r="K1023" i="2"/>
  <c r="J1811" i="2"/>
  <c r="K1811" i="2"/>
  <c r="J750" i="2"/>
  <c r="K750" i="2"/>
  <c r="J782" i="2"/>
  <c r="K782" i="2"/>
  <c r="J1175" i="2"/>
  <c r="K1175" i="2"/>
  <c r="J1643" i="2"/>
  <c r="K1643" i="2"/>
  <c r="J602" i="2"/>
  <c r="K602" i="2"/>
  <c r="J517" i="2"/>
  <c r="K517" i="2"/>
  <c r="J501" i="2"/>
  <c r="K501" i="2"/>
  <c r="J1795" i="2"/>
  <c r="K1795" i="2"/>
  <c r="J1648" i="2"/>
  <c r="K1648" i="2"/>
  <c r="J436" i="2"/>
  <c r="K436" i="2"/>
  <c r="J689" i="2"/>
  <c r="K689" i="2"/>
  <c r="J667" i="2"/>
  <c r="K667" i="2"/>
  <c r="J1800" i="2"/>
  <c r="K1800" i="2"/>
  <c r="J74" i="2"/>
  <c r="K74" i="2"/>
  <c r="J1038" i="2"/>
  <c r="K1038" i="2"/>
  <c r="J767" i="2"/>
  <c r="K767" i="2"/>
  <c r="J1234" i="2"/>
  <c r="K1234" i="2"/>
  <c r="J1250" i="2"/>
  <c r="K1250" i="2"/>
  <c r="J201" i="2"/>
  <c r="K201" i="2"/>
  <c r="J1075" i="2"/>
  <c r="K1075" i="2"/>
  <c r="J1397" i="2"/>
  <c r="K1397" i="2"/>
  <c r="J902" i="2"/>
  <c r="K902" i="2"/>
  <c r="J930" i="2"/>
  <c r="K930" i="2"/>
  <c r="J115" i="2"/>
  <c r="K115" i="2"/>
  <c r="J1933" i="2"/>
  <c r="K1933" i="2"/>
  <c r="J348" i="2"/>
  <c r="K348" i="2"/>
  <c r="J1299" i="2"/>
  <c r="K1299" i="2"/>
  <c r="K1320" i="2"/>
  <c r="J1320" i="2"/>
  <c r="J1380" i="2"/>
  <c r="K1380" i="2"/>
  <c r="J939" i="2"/>
  <c r="K939" i="2"/>
  <c r="J402" i="2"/>
  <c r="K402" i="2"/>
  <c r="J1216" i="2"/>
  <c r="K1216" i="2"/>
  <c r="J1257" i="2"/>
  <c r="K1257" i="2"/>
  <c r="J1859" i="2"/>
  <c r="K1859" i="2"/>
  <c r="J1024" i="2"/>
  <c r="K1024" i="2"/>
  <c r="J1297" i="2"/>
  <c r="K1297" i="2"/>
  <c r="J593" i="2"/>
  <c r="K593" i="2"/>
  <c r="J287" i="2"/>
  <c r="K287" i="2"/>
  <c r="J323" i="2"/>
  <c r="K323" i="2"/>
  <c r="J301" i="2"/>
  <c r="K301" i="2"/>
  <c r="J1993" i="2"/>
  <c r="K1993" i="2"/>
  <c r="J1776" i="2"/>
  <c r="K1776" i="2"/>
  <c r="J296" i="2"/>
  <c r="K296" i="2"/>
  <c r="J901" i="2"/>
  <c r="K901" i="2"/>
  <c r="J885" i="2"/>
  <c r="K885" i="2"/>
  <c r="J1627" i="2"/>
  <c r="K1627" i="2"/>
  <c r="J1177" i="2"/>
  <c r="K1177" i="2"/>
  <c r="J1647" i="2"/>
  <c r="K1647" i="2"/>
  <c r="J1663" i="2"/>
  <c r="K1663" i="2"/>
  <c r="J158" i="2"/>
  <c r="K158" i="2"/>
  <c r="J317" i="2"/>
  <c r="K317" i="2"/>
  <c r="J1244" i="2"/>
  <c r="K1244" i="2"/>
  <c r="J1652" i="2"/>
  <c r="K1652" i="2"/>
  <c r="J1668" i="2"/>
  <c r="K1668" i="2"/>
  <c r="J143" i="2"/>
  <c r="K143" i="2"/>
  <c r="J378" i="2"/>
  <c r="K378" i="2"/>
  <c r="J1590" i="2"/>
  <c r="K1590" i="2"/>
  <c r="J27" i="2"/>
  <c r="K27" i="2"/>
  <c r="J657" i="2"/>
  <c r="K657" i="2"/>
  <c r="J1338" i="2"/>
  <c r="K1338" i="2"/>
  <c r="J1149" i="2"/>
  <c r="K1149" i="2"/>
  <c r="J1517" i="2"/>
  <c r="K1517" i="2"/>
  <c r="J810" i="2"/>
  <c r="K810" i="2"/>
  <c r="J1878" i="2"/>
  <c r="K1878" i="2"/>
  <c r="J1911" i="2"/>
  <c r="K1911" i="2"/>
  <c r="J91" i="2"/>
  <c r="K91" i="2"/>
  <c r="J1867" i="2"/>
  <c r="K1867" i="2"/>
  <c r="J985" i="2"/>
  <c r="K985" i="2"/>
  <c r="J1962" i="2"/>
  <c r="K1962" i="2"/>
  <c r="J944" i="2"/>
  <c r="K944" i="2"/>
  <c r="J1952" i="2"/>
  <c r="K1952" i="2"/>
  <c r="J759" i="2"/>
  <c r="K759" i="2"/>
  <c r="J1162" i="2"/>
  <c r="K1162" i="2"/>
  <c r="J1105" i="2"/>
  <c r="K1105" i="2"/>
  <c r="J1831" i="2"/>
  <c r="K1831" i="2"/>
  <c r="J1305" i="2"/>
  <c r="K1305" i="2"/>
  <c r="J1996" i="2"/>
  <c r="K1996" i="2"/>
  <c r="J71" i="2"/>
  <c r="K71" i="2"/>
  <c r="K1883" i="2"/>
  <c r="J1883" i="2"/>
  <c r="J1119" i="2"/>
  <c r="K1119" i="2"/>
  <c r="J882" i="2"/>
  <c r="K882" i="2"/>
  <c r="J983" i="2"/>
  <c r="K983" i="2"/>
  <c r="J941" i="2"/>
  <c r="K941" i="2"/>
  <c r="J1344" i="2"/>
  <c r="K1344" i="2"/>
  <c r="J1530" i="2"/>
  <c r="K1530" i="2"/>
  <c r="J1853" i="2"/>
  <c r="K1853" i="2"/>
  <c r="J1061" i="2"/>
  <c r="K1061" i="2"/>
  <c r="J1531" i="2"/>
  <c r="K1531" i="2"/>
  <c r="J118" i="2"/>
  <c r="K118" i="2"/>
  <c r="J721" i="2"/>
  <c r="K721" i="2"/>
  <c r="J1098" i="2"/>
  <c r="K1098" i="2"/>
  <c r="J847" i="2"/>
  <c r="K847" i="2"/>
  <c r="J98" i="2"/>
  <c r="K98" i="2"/>
  <c r="J347" i="2"/>
  <c r="K347" i="2"/>
  <c r="J327" i="2"/>
  <c r="K327" i="2"/>
  <c r="J54" i="2"/>
  <c r="K54" i="2"/>
  <c r="J1356" i="2"/>
  <c r="K1356" i="2"/>
  <c r="J1733" i="2"/>
  <c r="K1733" i="2"/>
  <c r="J1749" i="2"/>
  <c r="K1749" i="2"/>
  <c r="J831" i="2"/>
  <c r="K831" i="2"/>
  <c r="J918" i="2"/>
  <c r="K918" i="2"/>
  <c r="J1363" i="2"/>
  <c r="K1363" i="2"/>
  <c r="J703" i="2"/>
  <c r="K703" i="2"/>
  <c r="J1404" i="2"/>
  <c r="K1404" i="2"/>
  <c r="J774" i="2"/>
  <c r="K774" i="2"/>
  <c r="J1355" i="2"/>
  <c r="K1355" i="2"/>
  <c r="J1376" i="2"/>
  <c r="K1376" i="2"/>
  <c r="J1423" i="2"/>
  <c r="K1423" i="2"/>
  <c r="J1638" i="2"/>
  <c r="K1638" i="2"/>
  <c r="J1641" i="2"/>
  <c r="K1641" i="2"/>
  <c r="J1176" i="2"/>
  <c r="K1176" i="2"/>
  <c r="J1192" i="2"/>
  <c r="K1192" i="2"/>
  <c r="J1202" i="2"/>
  <c r="K1202" i="2"/>
  <c r="J1473" i="2"/>
  <c r="K1473" i="2"/>
  <c r="J321" i="2"/>
  <c r="K321" i="2"/>
  <c r="J856" i="2"/>
  <c r="K856" i="2"/>
  <c r="J840" i="2"/>
  <c r="K840" i="2"/>
  <c r="J1625" i="2"/>
  <c r="K1625" i="2"/>
  <c r="J829" i="2"/>
  <c r="K829" i="2"/>
  <c r="J365" i="2"/>
  <c r="K365" i="2"/>
  <c r="J392" i="2"/>
  <c r="K392" i="2"/>
  <c r="J376" i="2"/>
  <c r="K376" i="2"/>
  <c r="J1922" i="2"/>
  <c r="K1922" i="2"/>
  <c r="K850" i="2"/>
  <c r="J850" i="2"/>
  <c r="J1435" i="2"/>
  <c r="K1435" i="2"/>
  <c r="J1049" i="2"/>
  <c r="K1049" i="2"/>
  <c r="J1519" i="2"/>
  <c r="K1519" i="2"/>
  <c r="J1535" i="2"/>
  <c r="K1535" i="2"/>
  <c r="J286" i="2"/>
  <c r="K286" i="2"/>
  <c r="J1102" i="2"/>
  <c r="K1102" i="2"/>
  <c r="J835" i="2"/>
  <c r="K835" i="2"/>
  <c r="J1298" i="2"/>
  <c r="K1298" i="2"/>
  <c r="J1314" i="2"/>
  <c r="K1314" i="2"/>
  <c r="J515" i="2"/>
  <c r="K515" i="2"/>
  <c r="J925" i="2"/>
  <c r="K925" i="2"/>
  <c r="J255" i="2"/>
  <c r="K255" i="2"/>
  <c r="J1721" i="2"/>
  <c r="K1721" i="2"/>
  <c r="J1737" i="2"/>
  <c r="K1737" i="2"/>
  <c r="J819" i="2"/>
  <c r="K819" i="2"/>
  <c r="J1217" i="2"/>
  <c r="K1217" i="2"/>
  <c r="J789" i="2"/>
  <c r="K789" i="2"/>
  <c r="J1912" i="2"/>
  <c r="K1912" i="2"/>
  <c r="J1934" i="2"/>
  <c r="K1934" i="2"/>
  <c r="J936" i="2"/>
  <c r="K936" i="2"/>
  <c r="J1220" i="2"/>
  <c r="K1220" i="2"/>
  <c r="K1533" i="2"/>
  <c r="J1533" i="2"/>
  <c r="J1108" i="2"/>
  <c r="K1108" i="2"/>
  <c r="J1224" i="2"/>
  <c r="K1224" i="2"/>
  <c r="J228" i="2"/>
  <c r="K228" i="2"/>
  <c r="J203" i="2"/>
  <c r="K203" i="2"/>
  <c r="J1197" i="2"/>
  <c r="K1197" i="2"/>
  <c r="J746" i="2"/>
  <c r="K746" i="2"/>
  <c r="J191" i="2"/>
  <c r="K191" i="2"/>
  <c r="J237" i="2"/>
  <c r="K237" i="2"/>
  <c r="J216" i="2"/>
  <c r="K216" i="2"/>
  <c r="J11" i="2"/>
  <c r="K11" i="2"/>
  <c r="J1730" i="2"/>
  <c r="K1730" i="2"/>
  <c r="J1477" i="2"/>
  <c r="K1477" i="2"/>
  <c r="J1493" i="2"/>
  <c r="K1493" i="2"/>
  <c r="J714" i="2"/>
  <c r="K714" i="2"/>
  <c r="J223" i="2"/>
  <c r="K223" i="2"/>
  <c r="J1683" i="2"/>
  <c r="K1683" i="2"/>
  <c r="J833" i="2"/>
  <c r="K833" i="2"/>
  <c r="J865" i="2"/>
  <c r="K865" i="2"/>
  <c r="J1047" i="2"/>
  <c r="K1047" i="2"/>
  <c r="J200" i="2"/>
  <c r="K200" i="2"/>
  <c r="J1945" i="2"/>
  <c r="K1945" i="2"/>
  <c r="J1445" i="2"/>
  <c r="K1445" i="2"/>
  <c r="J640" i="2"/>
  <c r="K640" i="2"/>
  <c r="J1714" i="2"/>
  <c r="K1714" i="2"/>
  <c r="J221" i="2"/>
  <c r="K221" i="2"/>
  <c r="J243" i="2"/>
  <c r="K243" i="2"/>
  <c r="J406" i="2"/>
  <c r="K406" i="2"/>
  <c r="J1161" i="2"/>
  <c r="K1161" i="2"/>
  <c r="J889" i="2"/>
  <c r="K889" i="2"/>
  <c r="J905" i="2"/>
  <c r="K905" i="2"/>
  <c r="J952" i="2"/>
  <c r="K952" i="2"/>
  <c r="J727" i="2"/>
  <c r="K727" i="2"/>
  <c r="J62" i="2"/>
  <c r="K62" i="2"/>
  <c r="J445" i="2"/>
  <c r="K445" i="2"/>
  <c r="J314" i="2"/>
  <c r="K314" i="2"/>
  <c r="J1544" i="2"/>
  <c r="K1544" i="2"/>
  <c r="J36" i="2"/>
  <c r="K36" i="2"/>
  <c r="J760" i="2"/>
  <c r="K760" i="2"/>
  <c r="J53" i="2"/>
  <c r="K53" i="2"/>
  <c r="J608" i="2"/>
  <c r="K608" i="2"/>
  <c r="J78" i="2"/>
  <c r="K78" i="2"/>
  <c r="J457" i="2"/>
  <c r="K457" i="2"/>
  <c r="J454" i="2"/>
  <c r="K454" i="2"/>
  <c r="J1894" i="2"/>
  <c r="K1894" i="2"/>
  <c r="J741" i="2"/>
  <c r="K741" i="2"/>
  <c r="J492" i="2"/>
  <c r="K492" i="2"/>
  <c r="J390" i="2"/>
  <c r="K390" i="2"/>
  <c r="J159" i="2"/>
  <c r="K159" i="2"/>
  <c r="J219" i="2"/>
  <c r="K219" i="2"/>
  <c r="J528" i="2"/>
  <c r="K528" i="2"/>
  <c r="J438" i="2"/>
  <c r="K438" i="2"/>
  <c r="J547" i="2"/>
  <c r="K547" i="2"/>
  <c r="J46" i="2"/>
  <c r="K46" i="2"/>
  <c r="J95" i="2"/>
  <c r="K95" i="2"/>
  <c r="J212" i="2"/>
  <c r="K212" i="2"/>
  <c r="J136" i="2"/>
  <c r="K136" i="2"/>
  <c r="J601" i="2"/>
  <c r="K601" i="2"/>
  <c r="J193" i="2"/>
  <c r="K193" i="2"/>
  <c r="J393" i="2"/>
  <c r="K393" i="2"/>
  <c r="J239" i="2"/>
  <c r="K239" i="2"/>
  <c r="J531" i="2"/>
  <c r="K531" i="2"/>
  <c r="J248" i="2"/>
  <c r="K248" i="2"/>
  <c r="J421" i="2"/>
  <c r="K421" i="2"/>
  <c r="J1561" i="2"/>
  <c r="K1561" i="2"/>
  <c r="J352" i="2"/>
  <c r="K352" i="2"/>
  <c r="J341" i="2"/>
  <c r="K341" i="2"/>
  <c r="J701" i="2"/>
  <c r="K701" i="2"/>
  <c r="J639" i="2"/>
  <c r="K639" i="2"/>
  <c r="J665" i="2"/>
  <c r="K665" i="2"/>
  <c r="J273" i="2"/>
  <c r="K273" i="2"/>
  <c r="J82" i="2"/>
  <c r="K82" i="2"/>
  <c r="J353" i="2"/>
  <c r="K353" i="2"/>
  <c r="J381" i="2"/>
  <c r="K381" i="2"/>
  <c r="J117" i="2"/>
  <c r="K117" i="2"/>
  <c r="J418" i="2"/>
  <c r="K418" i="2"/>
  <c r="J544" i="2"/>
  <c r="K544" i="2"/>
  <c r="J164" i="2"/>
  <c r="K164" i="2"/>
  <c r="J441" i="2"/>
  <c r="K441" i="2"/>
  <c r="J147" i="2"/>
  <c r="K147" i="2"/>
  <c r="J337" i="2"/>
  <c r="K337" i="2"/>
  <c r="J324" i="2"/>
  <c r="K324" i="2"/>
  <c r="J238" i="2"/>
  <c r="K238" i="2"/>
  <c r="J63" i="2"/>
  <c r="K63" i="2"/>
  <c r="J631" i="2"/>
  <c r="K631" i="2"/>
  <c r="K1969" i="2"/>
  <c r="J1969" i="2"/>
  <c r="J1569" i="2"/>
  <c r="K1569" i="2"/>
  <c r="J1902" i="2"/>
  <c r="K1902" i="2"/>
  <c r="J1082" i="2"/>
  <c r="K1082" i="2"/>
  <c r="J1004" i="2"/>
  <c r="K1004" i="2"/>
  <c r="J1884" i="2"/>
  <c r="K1884" i="2"/>
  <c r="J1718" i="2"/>
  <c r="K1718" i="2"/>
  <c r="J1166" i="2"/>
  <c r="K1166" i="2"/>
  <c r="J1437" i="2"/>
  <c r="K1437" i="2"/>
  <c r="J1135" i="2"/>
  <c r="K1135" i="2"/>
  <c r="J123" i="2"/>
  <c r="K123" i="2"/>
  <c r="J1184" i="2"/>
  <c r="K1184" i="2"/>
  <c r="J1845" i="2"/>
  <c r="K1845" i="2"/>
  <c r="J1077" i="2"/>
  <c r="K1077" i="2"/>
  <c r="J1093" i="2"/>
  <c r="K1093" i="2"/>
  <c r="J622" i="2"/>
  <c r="K622" i="2"/>
  <c r="J610" i="2"/>
  <c r="K610" i="2"/>
  <c r="J1508" i="2"/>
  <c r="K1508" i="2"/>
  <c r="J863" i="2"/>
  <c r="K863" i="2"/>
  <c r="J879" i="2"/>
  <c r="K879" i="2"/>
  <c r="J66" i="2"/>
  <c r="K66" i="2"/>
  <c r="J1421" i="2"/>
  <c r="K1421" i="2"/>
  <c r="J748" i="2"/>
  <c r="K748" i="2"/>
  <c r="J1377" i="2"/>
  <c r="K1377" i="2"/>
  <c r="J1395" i="2"/>
  <c r="K1395" i="2"/>
  <c r="J1492" i="2"/>
  <c r="K1492" i="2"/>
  <c r="J753" i="2"/>
  <c r="K753" i="2"/>
  <c r="J264" i="2"/>
  <c r="K264" i="2"/>
  <c r="J1808" i="2"/>
  <c r="K1808" i="2"/>
  <c r="J1182" i="2"/>
  <c r="K1182" i="2"/>
  <c r="J744" i="2"/>
  <c r="K744" i="2"/>
  <c r="J758" i="2"/>
  <c r="K758" i="2"/>
  <c r="J742" i="2"/>
  <c r="K742" i="2"/>
  <c r="J958" i="2"/>
  <c r="K958" i="2"/>
  <c r="J1219" i="2"/>
  <c r="K1219" i="2"/>
  <c r="J340" i="2"/>
  <c r="K340" i="2"/>
  <c r="J1657" i="2"/>
  <c r="K1657" i="2"/>
  <c r="J1673" i="2"/>
  <c r="K1673" i="2"/>
  <c r="J747" i="2"/>
  <c r="K747" i="2"/>
  <c r="J1742" i="2"/>
  <c r="K1742" i="2"/>
  <c r="J1489" i="2"/>
  <c r="K1489" i="2"/>
  <c r="J300" i="2"/>
  <c r="K300" i="2"/>
  <c r="J279" i="2"/>
  <c r="K279" i="2"/>
  <c r="J357" i="2"/>
  <c r="K357" i="2"/>
  <c r="J1695" i="2"/>
  <c r="K1695" i="2"/>
  <c r="J861" i="2"/>
  <c r="K861" i="2"/>
  <c r="J349" i="2"/>
  <c r="K349" i="2"/>
  <c r="J329" i="2"/>
  <c r="K329" i="2"/>
  <c r="J869" i="2"/>
  <c r="K869" i="2"/>
  <c r="J1389" i="2"/>
  <c r="K1389" i="2"/>
  <c r="J1830" i="2"/>
  <c r="K1830" i="2"/>
  <c r="J1833" i="2"/>
  <c r="K1833" i="2"/>
  <c r="J1065" i="2"/>
  <c r="K1065" i="2"/>
  <c r="J1081" i="2"/>
  <c r="K1081" i="2"/>
  <c r="J1236" i="2"/>
  <c r="K1236" i="2"/>
  <c r="J1196" i="2"/>
  <c r="K1196" i="2"/>
  <c r="J1496" i="2"/>
  <c r="K1496" i="2"/>
  <c r="J851" i="2"/>
  <c r="K851" i="2"/>
  <c r="J867" i="2"/>
  <c r="K867" i="2"/>
  <c r="J1092" i="2"/>
  <c r="K1092" i="2"/>
  <c r="J1309" i="2"/>
  <c r="K1309" i="2"/>
  <c r="J627" i="2"/>
  <c r="K627" i="2"/>
  <c r="J233" i="2"/>
  <c r="K233" i="2"/>
  <c r="J211" i="2"/>
  <c r="K211" i="2"/>
  <c r="J1480" i="2"/>
  <c r="K1480" i="2"/>
  <c r="J1243" i="2"/>
  <c r="K1243" i="2"/>
  <c r="J519" i="2"/>
  <c r="K519" i="2"/>
  <c r="J773" i="2"/>
  <c r="K773" i="2"/>
  <c r="J757" i="2"/>
  <c r="K757" i="2"/>
  <c r="J1433" i="2"/>
  <c r="K1433" i="2"/>
  <c r="J153" i="2"/>
  <c r="K153" i="2"/>
  <c r="J894" i="2"/>
  <c r="K894" i="2"/>
  <c r="J1589" i="2"/>
  <c r="K1589" i="2"/>
  <c r="K1124" i="2"/>
  <c r="J1124" i="2"/>
  <c r="J1140" i="2"/>
  <c r="K1140" i="2"/>
  <c r="J597" i="2"/>
  <c r="K597" i="2"/>
  <c r="J717" i="2"/>
  <c r="K717" i="2"/>
  <c r="J1823" i="2"/>
  <c r="K1823" i="2"/>
  <c r="J778" i="2"/>
  <c r="K778" i="2"/>
  <c r="J338" i="2"/>
  <c r="K338" i="2"/>
  <c r="J322" i="2"/>
  <c r="K322" i="2"/>
  <c r="J1788" i="2"/>
  <c r="K1788" i="2"/>
  <c r="J729" i="2"/>
  <c r="K729" i="2"/>
  <c r="J1746" i="2"/>
  <c r="K1746" i="2"/>
  <c r="J1762" i="2"/>
  <c r="K1762" i="2"/>
  <c r="J1807" i="2"/>
  <c r="K1807" i="2"/>
  <c r="J1741" i="2"/>
  <c r="K1741" i="2"/>
  <c r="J540" i="2"/>
  <c r="K540" i="2"/>
  <c r="J1699" i="2"/>
  <c r="K1699" i="2"/>
  <c r="J1715" i="2"/>
  <c r="K1715" i="2"/>
  <c r="J1812" i="2"/>
  <c r="K1812" i="2"/>
  <c r="J1950" i="2"/>
  <c r="K1950" i="2"/>
  <c r="J1453" i="2"/>
  <c r="K1453" i="2"/>
  <c r="J1671" i="2"/>
  <c r="K1671" i="2"/>
  <c r="J1938" i="2"/>
  <c r="K1938" i="2"/>
  <c r="J1185" i="2"/>
  <c r="K1185" i="2"/>
  <c r="J1654" i="2"/>
  <c r="K1654" i="2"/>
  <c r="J765" i="2"/>
  <c r="K765" i="2"/>
  <c r="J946" i="2"/>
  <c r="K946" i="2"/>
  <c r="J1050" i="2"/>
  <c r="K1050" i="2"/>
  <c r="J1971" i="2"/>
  <c r="K1971" i="2"/>
  <c r="J1478" i="2"/>
  <c r="K1478" i="2"/>
  <c r="J208" i="2"/>
  <c r="K208" i="2"/>
  <c r="J1123" i="2"/>
  <c r="K1123" i="2"/>
  <c r="J887" i="2"/>
  <c r="K887" i="2"/>
  <c r="J1575" i="2"/>
  <c r="K1575" i="2"/>
  <c r="J1103" i="2"/>
  <c r="K1103" i="2"/>
  <c r="J877" i="2"/>
  <c r="K877" i="2"/>
  <c r="J1855" i="2"/>
  <c r="K1855" i="2"/>
  <c r="J96" i="2"/>
  <c r="K96" i="2"/>
  <c r="J1132" i="2"/>
  <c r="K1132" i="2"/>
  <c r="J711" i="2"/>
  <c r="K711" i="2"/>
  <c r="J124" i="2"/>
  <c r="K124" i="2"/>
  <c r="J1361" i="2"/>
  <c r="K1361" i="2"/>
  <c r="J137" i="2"/>
  <c r="K137" i="2"/>
  <c r="J695" i="2"/>
  <c r="K695" i="2"/>
  <c r="J1804" i="2"/>
  <c r="K1804" i="2"/>
  <c r="J1960" i="2"/>
  <c r="K1960" i="2"/>
  <c r="J891" i="2"/>
  <c r="K891" i="2"/>
  <c r="J1290" i="2"/>
  <c r="K1290" i="2"/>
  <c r="J839" i="2"/>
  <c r="K839" i="2"/>
  <c r="J1434" i="2"/>
  <c r="K1434" i="2"/>
  <c r="J1179" i="2"/>
  <c r="K1179" i="2"/>
  <c r="J1630" i="2"/>
  <c r="K1630" i="2"/>
  <c r="J1646" i="2"/>
  <c r="K1646" i="2"/>
  <c r="J358" i="2"/>
  <c r="K358" i="2"/>
  <c r="J926" i="2"/>
  <c r="K926" i="2"/>
  <c r="J1909" i="2"/>
  <c r="K1909" i="2"/>
  <c r="J1141" i="2"/>
  <c r="K1141" i="2"/>
  <c r="J1157" i="2"/>
  <c r="K1157" i="2"/>
  <c r="J688" i="2"/>
  <c r="K688" i="2"/>
  <c r="J875" i="2"/>
  <c r="K875" i="2"/>
  <c r="J466" i="2"/>
  <c r="K466" i="2"/>
  <c r="J1832" i="2"/>
  <c r="K1832" i="2"/>
  <c r="J1848" i="2"/>
  <c r="K1848" i="2"/>
  <c r="J1893" i="2"/>
  <c r="K1893" i="2"/>
  <c r="J1008" i="2"/>
  <c r="K1008" i="2"/>
  <c r="J330" i="2"/>
  <c r="K330" i="2"/>
  <c r="J26" i="2"/>
  <c r="K26" i="2"/>
  <c r="J1675" i="2"/>
  <c r="K1675" i="2"/>
  <c r="J462" i="2"/>
  <c r="K462" i="2"/>
  <c r="J460" i="2"/>
  <c r="K460" i="2"/>
  <c r="J444" i="2"/>
  <c r="K444" i="2"/>
  <c r="J1522" i="2"/>
  <c r="K1522" i="2"/>
  <c r="J1246" i="2"/>
  <c r="K1246" i="2"/>
  <c r="J675" i="2"/>
  <c r="K675" i="2"/>
  <c r="J694" i="2"/>
  <c r="K694" i="2"/>
  <c r="J673" i="2"/>
  <c r="K673" i="2"/>
  <c r="J1033" i="2"/>
  <c r="K1033" i="2"/>
  <c r="J1572" i="2"/>
  <c r="K1572" i="2"/>
  <c r="J927" i="2"/>
  <c r="K927" i="2"/>
  <c r="J943" i="2"/>
  <c r="K943" i="2"/>
  <c r="J197" i="2"/>
  <c r="K197" i="2"/>
  <c r="J696" i="2"/>
  <c r="K696" i="2"/>
  <c r="J1525" i="2"/>
  <c r="K1525" i="2"/>
  <c r="K1060" i="2"/>
  <c r="J1060" i="2"/>
  <c r="J1076" i="2"/>
  <c r="K1076" i="2"/>
  <c r="J682" i="2"/>
  <c r="K682" i="2"/>
  <c r="J171" i="2"/>
  <c r="K171" i="2"/>
  <c r="J843" i="2"/>
  <c r="K843" i="2"/>
  <c r="J1660" i="2"/>
  <c r="K1660" i="2"/>
  <c r="J857" i="2"/>
  <c r="K857" i="2"/>
  <c r="J1618" i="2"/>
  <c r="K1618" i="2"/>
  <c r="J1634" i="2"/>
  <c r="K1634" i="2"/>
  <c r="J1679" i="2"/>
  <c r="K1679" i="2"/>
  <c r="J1208" i="2"/>
  <c r="K1208" i="2"/>
  <c r="J1897" i="2"/>
  <c r="K1897" i="2"/>
  <c r="J1129" i="2"/>
  <c r="K1129" i="2"/>
  <c r="J1145" i="2"/>
  <c r="K1145" i="2"/>
  <c r="J1328" i="2"/>
  <c r="K1328" i="2"/>
  <c r="J1729" i="2"/>
  <c r="K1729" i="2"/>
  <c r="J362" i="2"/>
  <c r="K362" i="2"/>
  <c r="J569" i="2"/>
  <c r="K569" i="2"/>
  <c r="J522" i="2"/>
  <c r="K522" i="2"/>
  <c r="J1881" i="2"/>
  <c r="K1881" i="2"/>
  <c r="J699" i="2"/>
  <c r="K699" i="2"/>
  <c r="J226" i="2"/>
  <c r="K226" i="2"/>
  <c r="J475" i="2"/>
  <c r="K475" i="2"/>
  <c r="J459" i="2"/>
  <c r="K459" i="2"/>
  <c r="K690" i="2"/>
  <c r="J690" i="2"/>
  <c r="J730" i="2"/>
  <c r="K730" i="2"/>
  <c r="J1294" i="2"/>
  <c r="K1294" i="2"/>
  <c r="J884" i="2"/>
  <c r="K884" i="2"/>
  <c r="J1371" i="2"/>
  <c r="K1371" i="2"/>
  <c r="J1390" i="2"/>
  <c r="K1390" i="2"/>
  <c r="J316" i="2"/>
  <c r="K316" i="2"/>
  <c r="J989" i="2"/>
  <c r="K989" i="2"/>
  <c r="J1653" i="2"/>
  <c r="K1653" i="2"/>
  <c r="J1188" i="2"/>
  <c r="K1188" i="2"/>
  <c r="J822" i="2"/>
  <c r="K822" i="2"/>
  <c r="J832" i="2"/>
  <c r="K832" i="2"/>
  <c r="J794" i="2"/>
  <c r="K794" i="2"/>
  <c r="J431" i="2"/>
  <c r="K431" i="2"/>
  <c r="J1576" i="2"/>
  <c r="K1576" i="2"/>
  <c r="J1592" i="2"/>
  <c r="K1592" i="2"/>
  <c r="J1637" i="2"/>
  <c r="K1637" i="2"/>
  <c r="J1091" i="2"/>
  <c r="K1091" i="2"/>
  <c r="J469" i="2"/>
  <c r="K469" i="2"/>
  <c r="J1529" i="2"/>
  <c r="K1529" i="2"/>
  <c r="J1545" i="2"/>
  <c r="K1545" i="2"/>
  <c r="J802" i="2"/>
  <c r="K802" i="2"/>
  <c r="J1998" i="2"/>
  <c r="K1998" i="2"/>
  <c r="J467" i="2"/>
  <c r="K467" i="2"/>
  <c r="J298" i="2"/>
  <c r="K298" i="2"/>
  <c r="J18" i="2"/>
  <c r="K18" i="2"/>
  <c r="J1615" i="2"/>
  <c r="K1615" i="2"/>
  <c r="J1570" i="2"/>
  <c r="K1570" i="2"/>
  <c r="J100" i="2"/>
  <c r="K100" i="2"/>
  <c r="J499" i="2"/>
  <c r="K499" i="2"/>
  <c r="J1330" i="2"/>
  <c r="K1330" i="2"/>
  <c r="J1017" i="2"/>
  <c r="K1017" i="2"/>
  <c r="J213" i="2"/>
  <c r="K213" i="2"/>
  <c r="J88" i="2"/>
  <c r="K88" i="2"/>
  <c r="J1159" i="2"/>
  <c r="K1159" i="2"/>
  <c r="J99" i="2"/>
  <c r="K99" i="2"/>
  <c r="J1898" i="2"/>
  <c r="K1898" i="2"/>
  <c r="K1384" i="2"/>
  <c r="J1384" i="2"/>
  <c r="J240" i="2"/>
  <c r="K240" i="2"/>
  <c r="J661" i="2"/>
  <c r="K661" i="2"/>
  <c r="J575" i="2"/>
  <c r="K575" i="2"/>
  <c r="J535" i="2"/>
  <c r="K535" i="2"/>
  <c r="J478" i="2"/>
  <c r="K478" i="2"/>
  <c r="J561" i="2"/>
  <c r="K561" i="2"/>
  <c r="J168" i="2"/>
  <c r="K168" i="2"/>
  <c r="J355" i="2"/>
  <c r="K355" i="2"/>
  <c r="J805" i="2"/>
  <c r="K805" i="2"/>
  <c r="J556" i="2"/>
  <c r="K556" i="2"/>
  <c r="J788" i="2"/>
  <c r="K788" i="2"/>
  <c r="J502" i="2"/>
  <c r="K502" i="2"/>
  <c r="J304" i="2"/>
  <c r="K304" i="2"/>
  <c r="J114" i="2"/>
  <c r="K114" i="2"/>
  <c r="J579" i="2"/>
  <c r="K579" i="2"/>
  <c r="J521" i="2"/>
  <c r="K521" i="2"/>
  <c r="J505" i="2"/>
  <c r="K505" i="2"/>
  <c r="J377" i="2"/>
  <c r="K377" i="2"/>
  <c r="J752" i="2"/>
  <c r="K752" i="2"/>
  <c r="J68" i="2"/>
  <c r="K68" i="2"/>
  <c r="J1817" i="2"/>
  <c r="K1817" i="2"/>
  <c r="J303" i="2"/>
  <c r="K303" i="2"/>
  <c r="J320" i="2"/>
  <c r="K320" i="2"/>
  <c r="J49" i="2"/>
  <c r="K49" i="2"/>
  <c r="J132" i="2"/>
  <c r="K132" i="2"/>
  <c r="J84" i="2"/>
  <c r="K84" i="2"/>
  <c r="J131" i="2"/>
  <c r="K131" i="2"/>
  <c r="J383" i="2"/>
  <c r="K383" i="2"/>
  <c r="J784" i="2"/>
  <c r="K784" i="2"/>
  <c r="J873" i="2"/>
  <c r="K873" i="2"/>
  <c r="J142" i="2"/>
  <c r="K142" i="2"/>
  <c r="J736" i="2"/>
  <c r="K736" i="2"/>
  <c r="J47" i="2"/>
  <c r="K47" i="2"/>
  <c r="J149" i="2"/>
  <c r="K149" i="2"/>
  <c r="J419" i="2"/>
  <c r="K419" i="2"/>
  <c r="J19" i="2"/>
  <c r="K19" i="2"/>
  <c r="J507" i="2"/>
  <c r="K507" i="2"/>
  <c r="J700" i="2"/>
  <c r="K700" i="2"/>
  <c r="J113" i="2"/>
  <c r="K113" i="2"/>
  <c r="J81" i="2"/>
  <c r="K81" i="2"/>
  <c r="J285" i="2"/>
  <c r="K285" i="2"/>
  <c r="J174" i="2"/>
  <c r="K174" i="2"/>
  <c r="J720" i="2"/>
  <c r="K720" i="2"/>
  <c r="J576" i="2"/>
  <c r="K576" i="2"/>
  <c r="J102" i="2"/>
  <c r="K102" i="2"/>
  <c r="J104" i="2"/>
  <c r="K104" i="2"/>
  <c r="J542" i="2"/>
  <c r="K542" i="2"/>
  <c r="J31" i="2"/>
  <c r="K31" i="2"/>
  <c r="M16" i="1" l="1"/>
  <c r="O15" i="1"/>
  <c r="P15" i="1" s="1"/>
  <c r="M17" i="1" l="1"/>
  <c r="O16" i="1"/>
  <c r="P16" i="1" s="1"/>
  <c r="M18" i="1" l="1"/>
  <c r="O17" i="1"/>
  <c r="P17" i="1" s="1"/>
  <c r="M19" i="1" l="1"/>
  <c r="O18" i="1"/>
  <c r="P18" i="1" s="1"/>
  <c r="M20" i="1" l="1"/>
  <c r="O19" i="1"/>
  <c r="P19" i="1" s="1"/>
  <c r="M21" i="1" l="1"/>
  <c r="O20" i="1"/>
  <c r="P20" i="1" s="1"/>
  <c r="M22" i="1" l="1"/>
  <c r="O21" i="1"/>
  <c r="P21" i="1" s="1"/>
  <c r="M23" i="1" l="1"/>
  <c r="O22" i="1"/>
  <c r="P22" i="1" s="1"/>
  <c r="M24" i="1" l="1"/>
  <c r="O23" i="1"/>
  <c r="P23" i="1" s="1"/>
  <c r="M25" i="1" l="1"/>
  <c r="O24" i="1"/>
  <c r="P24" i="1" s="1"/>
  <c r="M26" i="1" l="1"/>
  <c r="O25" i="1"/>
  <c r="P25" i="1" s="1"/>
  <c r="M27" i="1" l="1"/>
  <c r="O26" i="1"/>
  <c r="P26" i="1" s="1"/>
  <c r="M28" i="1" l="1"/>
  <c r="O27" i="1"/>
  <c r="P27" i="1" s="1"/>
  <c r="M29" i="1" l="1"/>
  <c r="O28" i="1"/>
  <c r="P28" i="1" s="1"/>
  <c r="M30" i="1" l="1"/>
  <c r="O29" i="1"/>
  <c r="P29" i="1" s="1"/>
  <c r="M31" i="1" l="1"/>
  <c r="O30" i="1"/>
  <c r="P30" i="1" s="1"/>
  <c r="M32" i="1" l="1"/>
  <c r="O31" i="1"/>
  <c r="P31" i="1" s="1"/>
  <c r="M33" i="1" l="1"/>
  <c r="O32" i="1"/>
  <c r="P32" i="1" s="1"/>
  <c r="M34" i="1" l="1"/>
  <c r="O33" i="1"/>
  <c r="P33" i="1" s="1"/>
  <c r="M35" i="1" l="1"/>
  <c r="O34" i="1"/>
  <c r="P34" i="1" s="1"/>
  <c r="M36" i="1" l="1"/>
  <c r="O35" i="1"/>
  <c r="P35" i="1" s="1"/>
  <c r="M37" i="1" l="1"/>
  <c r="O36" i="1"/>
  <c r="P36" i="1" s="1"/>
  <c r="M38" i="1" l="1"/>
  <c r="O37" i="1"/>
  <c r="P37" i="1" s="1"/>
  <c r="M39" i="1" l="1"/>
  <c r="O38" i="1"/>
  <c r="P38" i="1" s="1"/>
  <c r="M40" i="1" l="1"/>
  <c r="O39" i="1"/>
  <c r="P39" i="1" s="1"/>
  <c r="M41" i="1" l="1"/>
  <c r="O40" i="1"/>
  <c r="P40" i="1" s="1"/>
  <c r="M42" i="1" l="1"/>
  <c r="O41" i="1"/>
  <c r="P41" i="1" s="1"/>
  <c r="M43" i="1" l="1"/>
  <c r="O42" i="1"/>
  <c r="P42" i="1" s="1"/>
  <c r="M44" i="1" l="1"/>
  <c r="O43" i="1"/>
  <c r="P43" i="1" s="1"/>
  <c r="M45" i="1" l="1"/>
  <c r="O44" i="1"/>
  <c r="P44" i="1" s="1"/>
  <c r="M46" i="1" l="1"/>
  <c r="O45" i="1"/>
  <c r="P45" i="1" s="1"/>
  <c r="M47" i="1" l="1"/>
  <c r="O46" i="1"/>
  <c r="P46" i="1" s="1"/>
  <c r="M48" i="1" l="1"/>
  <c r="O47" i="1"/>
  <c r="P47" i="1" s="1"/>
  <c r="M49" i="1" l="1"/>
  <c r="O48" i="1"/>
  <c r="P48" i="1" s="1"/>
  <c r="M50" i="1" l="1"/>
  <c r="O49" i="1"/>
  <c r="P49" i="1" s="1"/>
  <c r="M51" i="1" l="1"/>
  <c r="O50" i="1"/>
  <c r="P50" i="1" s="1"/>
  <c r="M52" i="1" l="1"/>
  <c r="O51" i="1"/>
  <c r="P51" i="1" s="1"/>
  <c r="M53" i="1" l="1"/>
  <c r="O52" i="1"/>
  <c r="P52" i="1" s="1"/>
  <c r="M54" i="1" l="1"/>
  <c r="O53" i="1"/>
  <c r="P53" i="1" s="1"/>
  <c r="M55" i="1" l="1"/>
  <c r="O54" i="1"/>
  <c r="P54" i="1" s="1"/>
  <c r="M56" i="1" l="1"/>
  <c r="O55" i="1"/>
  <c r="P55" i="1" s="1"/>
  <c r="M57" i="1" l="1"/>
  <c r="O56" i="1"/>
  <c r="P56" i="1" s="1"/>
  <c r="M58" i="1" l="1"/>
  <c r="O57" i="1"/>
  <c r="P57" i="1" s="1"/>
  <c r="M59" i="1" l="1"/>
  <c r="O58" i="1"/>
  <c r="P58" i="1" s="1"/>
  <c r="M60" i="1" l="1"/>
  <c r="O59" i="1"/>
  <c r="P59" i="1" s="1"/>
  <c r="M61" i="1" l="1"/>
  <c r="O60" i="1"/>
  <c r="P60" i="1" s="1"/>
  <c r="M62" i="1" l="1"/>
  <c r="O61" i="1"/>
  <c r="P61" i="1" s="1"/>
  <c r="M63" i="1" l="1"/>
  <c r="O62" i="1"/>
  <c r="P62" i="1" s="1"/>
  <c r="M64" i="1" l="1"/>
  <c r="O63" i="1"/>
  <c r="P63" i="1" s="1"/>
  <c r="M65" i="1" l="1"/>
  <c r="O64" i="1"/>
  <c r="P64" i="1" s="1"/>
  <c r="M66" i="1" l="1"/>
  <c r="O65" i="1"/>
  <c r="P65" i="1" s="1"/>
  <c r="M67" i="1" l="1"/>
  <c r="O66" i="1"/>
  <c r="P66" i="1" s="1"/>
  <c r="M68" i="1" l="1"/>
  <c r="O67" i="1"/>
  <c r="P67" i="1" s="1"/>
  <c r="M69" i="1" l="1"/>
  <c r="O68" i="1"/>
  <c r="P68" i="1" s="1"/>
  <c r="M70" i="1" l="1"/>
  <c r="O69" i="1"/>
  <c r="P69" i="1" s="1"/>
  <c r="M71" i="1" l="1"/>
  <c r="O70" i="1"/>
  <c r="P70" i="1" s="1"/>
  <c r="M72" i="1" l="1"/>
  <c r="O71" i="1"/>
  <c r="P71" i="1" s="1"/>
  <c r="M73" i="1" l="1"/>
  <c r="O72" i="1"/>
  <c r="P72" i="1" s="1"/>
  <c r="M74" i="1" l="1"/>
  <c r="O73" i="1"/>
  <c r="P73" i="1" s="1"/>
  <c r="M75" i="1" l="1"/>
  <c r="O74" i="1"/>
  <c r="P74" i="1" s="1"/>
  <c r="M76" i="1" l="1"/>
  <c r="O75" i="1"/>
  <c r="P75" i="1" s="1"/>
  <c r="M77" i="1" l="1"/>
  <c r="O76" i="1"/>
  <c r="P76" i="1" s="1"/>
  <c r="M78" i="1" l="1"/>
  <c r="O77" i="1"/>
  <c r="P77" i="1" s="1"/>
  <c r="M79" i="1" l="1"/>
  <c r="O78" i="1"/>
  <c r="P78" i="1" s="1"/>
  <c r="M80" i="1" l="1"/>
  <c r="O79" i="1"/>
  <c r="P79" i="1" s="1"/>
  <c r="M81" i="1" l="1"/>
  <c r="O80" i="1"/>
  <c r="P80" i="1" s="1"/>
  <c r="M82" i="1" l="1"/>
  <c r="O81" i="1"/>
  <c r="P81" i="1" s="1"/>
  <c r="M83" i="1" l="1"/>
  <c r="O82" i="1"/>
  <c r="P82" i="1" s="1"/>
  <c r="M84" i="1" l="1"/>
  <c r="O83" i="1"/>
  <c r="P83" i="1" s="1"/>
  <c r="M85" i="1" l="1"/>
  <c r="O84" i="1"/>
  <c r="P84" i="1" s="1"/>
  <c r="M86" i="1" l="1"/>
  <c r="O85" i="1"/>
  <c r="P85" i="1" s="1"/>
  <c r="M87" i="1" l="1"/>
  <c r="O86" i="1"/>
  <c r="P86" i="1" s="1"/>
  <c r="M88" i="1" l="1"/>
  <c r="O87" i="1"/>
  <c r="P87" i="1" s="1"/>
  <c r="M89" i="1" l="1"/>
  <c r="O88" i="1"/>
  <c r="P88" i="1" s="1"/>
  <c r="M90" i="1" l="1"/>
  <c r="O89" i="1"/>
  <c r="P89" i="1" s="1"/>
  <c r="M91" i="1" l="1"/>
  <c r="O90" i="1"/>
  <c r="P90" i="1" s="1"/>
  <c r="M92" i="1" l="1"/>
  <c r="O91" i="1"/>
  <c r="P91" i="1" s="1"/>
  <c r="M93" i="1" l="1"/>
  <c r="O92" i="1"/>
  <c r="P92" i="1" s="1"/>
  <c r="M94" i="1" l="1"/>
  <c r="O93" i="1"/>
  <c r="P93" i="1" s="1"/>
  <c r="M95" i="1" l="1"/>
  <c r="O94" i="1"/>
  <c r="P94" i="1" s="1"/>
  <c r="M96" i="1" l="1"/>
  <c r="O95" i="1"/>
  <c r="P95" i="1" s="1"/>
  <c r="M97" i="1" l="1"/>
  <c r="O96" i="1"/>
  <c r="P96" i="1" s="1"/>
  <c r="M98" i="1" l="1"/>
  <c r="O97" i="1"/>
  <c r="P97" i="1" s="1"/>
  <c r="M99" i="1" l="1"/>
  <c r="O98" i="1"/>
  <c r="P98" i="1" s="1"/>
  <c r="M100" i="1" l="1"/>
  <c r="O99" i="1"/>
  <c r="P99" i="1" s="1"/>
  <c r="M101" i="1" l="1"/>
  <c r="O100" i="1"/>
  <c r="P100" i="1" s="1"/>
  <c r="M102" i="1" l="1"/>
  <c r="O101" i="1"/>
  <c r="P101" i="1" s="1"/>
  <c r="M103" i="1" l="1"/>
  <c r="O102" i="1"/>
  <c r="P102" i="1" s="1"/>
  <c r="M104" i="1" l="1"/>
  <c r="O103" i="1"/>
  <c r="P103" i="1" s="1"/>
  <c r="M105" i="1" l="1"/>
  <c r="O104" i="1"/>
  <c r="P104" i="1" s="1"/>
  <c r="M106" i="1" l="1"/>
  <c r="O105" i="1"/>
  <c r="P105" i="1" s="1"/>
  <c r="M107" i="1" l="1"/>
  <c r="O106" i="1"/>
  <c r="P106" i="1" s="1"/>
  <c r="M108" i="1" l="1"/>
  <c r="O107" i="1"/>
  <c r="P107" i="1" s="1"/>
  <c r="M109" i="1" l="1"/>
  <c r="O108" i="1"/>
  <c r="P108" i="1" s="1"/>
  <c r="M110" i="1" l="1"/>
  <c r="O109" i="1"/>
  <c r="P109" i="1" s="1"/>
  <c r="M111" i="1" l="1"/>
  <c r="O110" i="1"/>
  <c r="P110" i="1" s="1"/>
  <c r="M112" i="1" l="1"/>
  <c r="O111" i="1"/>
  <c r="P111" i="1" s="1"/>
  <c r="M113" i="1" l="1"/>
  <c r="O112" i="1"/>
  <c r="P112" i="1" s="1"/>
  <c r="M114" i="1" l="1"/>
  <c r="O113" i="1"/>
  <c r="P113" i="1" s="1"/>
  <c r="M115" i="1" l="1"/>
  <c r="O114" i="1"/>
  <c r="P114" i="1" s="1"/>
  <c r="M116" i="1" l="1"/>
  <c r="O115" i="1"/>
  <c r="P115" i="1" s="1"/>
  <c r="M117" i="1" l="1"/>
  <c r="O116" i="1"/>
  <c r="P116" i="1" s="1"/>
  <c r="M118" i="1" l="1"/>
  <c r="O117" i="1"/>
  <c r="P117" i="1" s="1"/>
  <c r="M119" i="1" l="1"/>
  <c r="O118" i="1"/>
  <c r="P118" i="1" s="1"/>
  <c r="M120" i="1" l="1"/>
  <c r="O119" i="1"/>
  <c r="P119" i="1" s="1"/>
  <c r="M121" i="1" l="1"/>
  <c r="O120" i="1"/>
  <c r="P120" i="1" s="1"/>
  <c r="M122" i="1" l="1"/>
  <c r="O121" i="1"/>
  <c r="P121" i="1" s="1"/>
  <c r="M123" i="1" l="1"/>
  <c r="O122" i="1"/>
  <c r="P122" i="1" s="1"/>
  <c r="M124" i="1" l="1"/>
  <c r="O123" i="1"/>
  <c r="P123" i="1" s="1"/>
  <c r="M125" i="1" l="1"/>
  <c r="O124" i="1"/>
  <c r="P124" i="1" s="1"/>
  <c r="M126" i="1" l="1"/>
  <c r="O125" i="1"/>
  <c r="P125" i="1" s="1"/>
  <c r="M127" i="1" l="1"/>
  <c r="O126" i="1"/>
  <c r="P126" i="1" s="1"/>
  <c r="M128" i="1" l="1"/>
  <c r="O127" i="1"/>
  <c r="P127" i="1" s="1"/>
  <c r="M129" i="1" l="1"/>
  <c r="O128" i="1"/>
  <c r="P128" i="1" s="1"/>
  <c r="M130" i="1" l="1"/>
  <c r="O129" i="1"/>
  <c r="P129" i="1" s="1"/>
  <c r="M131" i="1" l="1"/>
  <c r="O130" i="1"/>
  <c r="P130" i="1" s="1"/>
  <c r="M132" i="1" l="1"/>
  <c r="O131" i="1"/>
  <c r="P131" i="1" s="1"/>
  <c r="M133" i="1" l="1"/>
  <c r="O132" i="1"/>
  <c r="P132" i="1" s="1"/>
  <c r="M134" i="1" l="1"/>
  <c r="O133" i="1"/>
  <c r="P133" i="1" s="1"/>
  <c r="M135" i="1" l="1"/>
  <c r="O134" i="1"/>
  <c r="P134" i="1" s="1"/>
  <c r="M136" i="1" l="1"/>
  <c r="O135" i="1"/>
  <c r="P135" i="1" s="1"/>
  <c r="M137" i="1" l="1"/>
  <c r="O136" i="1"/>
  <c r="P136" i="1" s="1"/>
  <c r="M138" i="1" l="1"/>
  <c r="O137" i="1"/>
  <c r="P137" i="1" s="1"/>
  <c r="M139" i="1" l="1"/>
  <c r="O138" i="1"/>
  <c r="P138" i="1" s="1"/>
  <c r="M140" i="1" l="1"/>
  <c r="O139" i="1"/>
  <c r="P139" i="1" s="1"/>
  <c r="M141" i="1" l="1"/>
  <c r="O140" i="1"/>
  <c r="P140" i="1" s="1"/>
  <c r="M142" i="1" l="1"/>
  <c r="O141" i="1"/>
  <c r="P141" i="1" s="1"/>
  <c r="M143" i="1" l="1"/>
  <c r="O142" i="1"/>
  <c r="P142" i="1" s="1"/>
  <c r="M144" i="1" l="1"/>
  <c r="O143" i="1"/>
  <c r="P143" i="1" s="1"/>
  <c r="M145" i="1" l="1"/>
  <c r="O144" i="1"/>
  <c r="P144" i="1" s="1"/>
  <c r="M146" i="1" l="1"/>
  <c r="O145" i="1"/>
  <c r="P145" i="1" s="1"/>
  <c r="M147" i="1" l="1"/>
  <c r="O146" i="1"/>
  <c r="P146" i="1" s="1"/>
  <c r="M148" i="1" l="1"/>
  <c r="O147" i="1"/>
  <c r="P147" i="1" s="1"/>
  <c r="M149" i="1" l="1"/>
  <c r="O148" i="1"/>
  <c r="P148" i="1" s="1"/>
  <c r="M150" i="1" l="1"/>
  <c r="O149" i="1"/>
  <c r="P149" i="1" s="1"/>
  <c r="M151" i="1" l="1"/>
  <c r="O150" i="1"/>
  <c r="P150" i="1" s="1"/>
  <c r="M152" i="1" l="1"/>
  <c r="O151" i="1"/>
  <c r="P151" i="1" s="1"/>
  <c r="M153" i="1" l="1"/>
  <c r="O152" i="1"/>
  <c r="P152" i="1" s="1"/>
  <c r="M154" i="1" l="1"/>
  <c r="O153" i="1"/>
  <c r="P153" i="1" s="1"/>
  <c r="M155" i="1" l="1"/>
  <c r="O154" i="1"/>
  <c r="P154" i="1" s="1"/>
  <c r="M156" i="1" l="1"/>
  <c r="O155" i="1"/>
  <c r="P155" i="1" s="1"/>
  <c r="M157" i="1" l="1"/>
  <c r="O156" i="1"/>
  <c r="P156" i="1" s="1"/>
  <c r="M158" i="1" l="1"/>
  <c r="O157" i="1"/>
  <c r="P157" i="1" s="1"/>
  <c r="M159" i="1" l="1"/>
  <c r="O158" i="1"/>
  <c r="P158" i="1" s="1"/>
  <c r="M160" i="1" l="1"/>
  <c r="O159" i="1"/>
  <c r="P159" i="1" s="1"/>
  <c r="M161" i="1" l="1"/>
  <c r="O160" i="1"/>
  <c r="P160" i="1" s="1"/>
  <c r="M162" i="1" l="1"/>
  <c r="O161" i="1"/>
  <c r="P161" i="1" s="1"/>
  <c r="M163" i="1" l="1"/>
  <c r="O162" i="1"/>
  <c r="P162" i="1" s="1"/>
  <c r="M164" i="1" l="1"/>
  <c r="O163" i="1"/>
  <c r="P163" i="1" s="1"/>
  <c r="M165" i="1" l="1"/>
  <c r="O164" i="1"/>
  <c r="P164" i="1" s="1"/>
  <c r="M166" i="1" l="1"/>
  <c r="O165" i="1"/>
  <c r="P165" i="1" s="1"/>
  <c r="M167" i="1" l="1"/>
  <c r="O166" i="1"/>
  <c r="P166" i="1" s="1"/>
  <c r="M168" i="1" l="1"/>
  <c r="O167" i="1"/>
  <c r="P167" i="1" s="1"/>
  <c r="M169" i="1" l="1"/>
  <c r="O168" i="1"/>
  <c r="P168" i="1" s="1"/>
  <c r="M170" i="1" l="1"/>
  <c r="O169" i="1"/>
  <c r="P169" i="1" s="1"/>
  <c r="M171" i="1" l="1"/>
  <c r="O170" i="1"/>
  <c r="P170" i="1" s="1"/>
  <c r="M172" i="1" l="1"/>
  <c r="O171" i="1"/>
  <c r="P171" i="1" s="1"/>
  <c r="M173" i="1" l="1"/>
  <c r="O172" i="1"/>
  <c r="P172" i="1" s="1"/>
  <c r="M174" i="1" l="1"/>
  <c r="O173" i="1"/>
  <c r="P173" i="1" s="1"/>
  <c r="M175" i="1" l="1"/>
  <c r="O174" i="1"/>
  <c r="P174" i="1" s="1"/>
  <c r="M176" i="1" l="1"/>
  <c r="O175" i="1"/>
  <c r="P175" i="1" s="1"/>
  <c r="M177" i="1" l="1"/>
  <c r="O176" i="1"/>
  <c r="P176" i="1" s="1"/>
  <c r="M178" i="1" l="1"/>
  <c r="O177" i="1"/>
  <c r="P177" i="1" s="1"/>
  <c r="M179" i="1" l="1"/>
  <c r="O178" i="1"/>
  <c r="P178" i="1" s="1"/>
  <c r="M180" i="1" l="1"/>
  <c r="O179" i="1"/>
  <c r="P179" i="1" s="1"/>
  <c r="M181" i="1" l="1"/>
  <c r="O180" i="1"/>
  <c r="P180" i="1" s="1"/>
  <c r="M182" i="1" l="1"/>
  <c r="O181" i="1"/>
  <c r="P181" i="1" s="1"/>
  <c r="M183" i="1" l="1"/>
  <c r="O182" i="1"/>
  <c r="P182" i="1" s="1"/>
  <c r="M184" i="1" l="1"/>
  <c r="O183" i="1"/>
  <c r="P183" i="1" s="1"/>
  <c r="M185" i="1" l="1"/>
  <c r="O184" i="1"/>
  <c r="P184" i="1" s="1"/>
  <c r="M186" i="1" l="1"/>
  <c r="O185" i="1"/>
  <c r="P185" i="1" s="1"/>
  <c r="M187" i="1" l="1"/>
  <c r="O186" i="1"/>
  <c r="P186" i="1" s="1"/>
  <c r="M188" i="1" l="1"/>
  <c r="O187" i="1"/>
  <c r="P187" i="1" s="1"/>
  <c r="M189" i="1" l="1"/>
  <c r="O188" i="1"/>
  <c r="P188" i="1" s="1"/>
  <c r="M190" i="1" l="1"/>
  <c r="O189" i="1"/>
  <c r="P189" i="1" s="1"/>
  <c r="M191" i="1" l="1"/>
  <c r="O190" i="1"/>
  <c r="P190" i="1" s="1"/>
  <c r="M192" i="1" l="1"/>
  <c r="O191" i="1"/>
  <c r="P191" i="1" s="1"/>
  <c r="M193" i="1" l="1"/>
  <c r="O192" i="1"/>
  <c r="P192" i="1" s="1"/>
  <c r="M194" i="1" l="1"/>
  <c r="O193" i="1"/>
  <c r="P193" i="1" s="1"/>
  <c r="M195" i="1" l="1"/>
  <c r="O194" i="1"/>
  <c r="P194" i="1" s="1"/>
  <c r="M196" i="1" l="1"/>
  <c r="O195" i="1"/>
  <c r="P195" i="1" s="1"/>
  <c r="M197" i="1" l="1"/>
  <c r="O196" i="1"/>
  <c r="P196" i="1" s="1"/>
  <c r="M198" i="1" l="1"/>
  <c r="O197" i="1"/>
  <c r="P197" i="1" s="1"/>
  <c r="M199" i="1" l="1"/>
  <c r="O198" i="1"/>
  <c r="P198" i="1" s="1"/>
  <c r="M200" i="1" l="1"/>
  <c r="O199" i="1"/>
  <c r="P199" i="1" s="1"/>
  <c r="M201" i="1" l="1"/>
  <c r="O200" i="1"/>
  <c r="P200" i="1" s="1"/>
  <c r="M202" i="1" l="1"/>
  <c r="O201" i="1"/>
  <c r="P201" i="1" s="1"/>
  <c r="M203" i="1" l="1"/>
  <c r="O202" i="1"/>
  <c r="P202" i="1" s="1"/>
  <c r="M204" i="1" l="1"/>
  <c r="O203" i="1"/>
  <c r="P203" i="1" s="1"/>
  <c r="M205" i="1" l="1"/>
  <c r="O204" i="1"/>
  <c r="P204" i="1" s="1"/>
  <c r="M206" i="1" l="1"/>
  <c r="O205" i="1"/>
  <c r="P205" i="1" s="1"/>
  <c r="M207" i="1" l="1"/>
  <c r="O206" i="1"/>
  <c r="P206" i="1" s="1"/>
  <c r="M208" i="1" l="1"/>
  <c r="O207" i="1"/>
  <c r="P207" i="1" s="1"/>
  <c r="M209" i="1" l="1"/>
  <c r="O208" i="1"/>
  <c r="P208" i="1" s="1"/>
  <c r="M210" i="1" l="1"/>
  <c r="O209" i="1"/>
  <c r="P209" i="1" s="1"/>
  <c r="M211" i="1" l="1"/>
  <c r="O210" i="1"/>
  <c r="P210" i="1" s="1"/>
  <c r="M212" i="1" l="1"/>
  <c r="O211" i="1"/>
  <c r="P211" i="1" s="1"/>
  <c r="M213" i="1" l="1"/>
  <c r="O212" i="1"/>
  <c r="P212" i="1" s="1"/>
  <c r="M214" i="1" l="1"/>
  <c r="O213" i="1"/>
  <c r="P213" i="1" s="1"/>
  <c r="M215" i="1" l="1"/>
  <c r="O214" i="1"/>
  <c r="P214" i="1" s="1"/>
  <c r="M216" i="1" l="1"/>
  <c r="O215" i="1"/>
  <c r="P215" i="1" s="1"/>
  <c r="M217" i="1" l="1"/>
  <c r="O216" i="1"/>
  <c r="P216" i="1" s="1"/>
  <c r="M218" i="1" l="1"/>
  <c r="O217" i="1"/>
  <c r="P217" i="1" s="1"/>
  <c r="M219" i="1" l="1"/>
  <c r="O218" i="1"/>
  <c r="P218" i="1" s="1"/>
  <c r="M220" i="1" l="1"/>
  <c r="O219" i="1"/>
  <c r="P219" i="1" s="1"/>
  <c r="M221" i="1" l="1"/>
  <c r="O220" i="1"/>
  <c r="P220" i="1" s="1"/>
  <c r="M222" i="1" l="1"/>
  <c r="O221" i="1"/>
  <c r="P221" i="1" s="1"/>
  <c r="M223" i="1" l="1"/>
  <c r="O222" i="1"/>
  <c r="P222" i="1" s="1"/>
  <c r="M224" i="1" l="1"/>
  <c r="O223" i="1"/>
  <c r="P223" i="1" s="1"/>
  <c r="M225" i="1" l="1"/>
  <c r="O224" i="1"/>
  <c r="P224" i="1" s="1"/>
  <c r="M226" i="1" l="1"/>
  <c r="O225" i="1"/>
  <c r="P225" i="1" s="1"/>
  <c r="M227" i="1" l="1"/>
  <c r="O226" i="1"/>
  <c r="P226" i="1" s="1"/>
  <c r="M228" i="1" l="1"/>
  <c r="O227" i="1"/>
  <c r="P227" i="1" s="1"/>
  <c r="M229" i="1" l="1"/>
  <c r="O228" i="1"/>
  <c r="P228" i="1" s="1"/>
  <c r="M230" i="1" l="1"/>
  <c r="O229" i="1"/>
  <c r="P229" i="1" s="1"/>
  <c r="M231" i="1" l="1"/>
  <c r="O230" i="1"/>
  <c r="P230" i="1" s="1"/>
  <c r="M232" i="1" l="1"/>
  <c r="O231" i="1"/>
  <c r="P231" i="1" s="1"/>
  <c r="M233" i="1" l="1"/>
  <c r="O232" i="1"/>
  <c r="P232" i="1" s="1"/>
  <c r="M234" i="1" l="1"/>
  <c r="O233" i="1"/>
  <c r="P233" i="1" s="1"/>
  <c r="M235" i="1" l="1"/>
  <c r="O234" i="1"/>
  <c r="P234" i="1" s="1"/>
  <c r="M236" i="1" l="1"/>
  <c r="O235" i="1"/>
  <c r="P235" i="1" s="1"/>
  <c r="M237" i="1" l="1"/>
  <c r="O236" i="1"/>
  <c r="P236" i="1" s="1"/>
  <c r="M238" i="1" l="1"/>
  <c r="O237" i="1"/>
  <c r="P237" i="1" s="1"/>
  <c r="M239" i="1" l="1"/>
  <c r="O238" i="1"/>
  <c r="P238" i="1" s="1"/>
  <c r="M240" i="1" l="1"/>
  <c r="O239" i="1"/>
  <c r="P239" i="1" s="1"/>
  <c r="M241" i="1" l="1"/>
  <c r="O240" i="1"/>
  <c r="P240" i="1" s="1"/>
  <c r="M242" i="1" l="1"/>
  <c r="O241" i="1"/>
  <c r="P241" i="1" s="1"/>
  <c r="M243" i="1" l="1"/>
  <c r="O242" i="1"/>
  <c r="P242" i="1" s="1"/>
  <c r="M244" i="1" l="1"/>
  <c r="O243" i="1"/>
  <c r="P243" i="1" s="1"/>
  <c r="M245" i="1" l="1"/>
  <c r="O244" i="1"/>
  <c r="P244" i="1" s="1"/>
  <c r="M246" i="1" l="1"/>
  <c r="O245" i="1"/>
  <c r="P245" i="1" s="1"/>
  <c r="M247" i="1" l="1"/>
  <c r="O246" i="1"/>
  <c r="P246" i="1" s="1"/>
  <c r="M248" i="1" l="1"/>
  <c r="O247" i="1"/>
  <c r="P247" i="1" s="1"/>
  <c r="M249" i="1" l="1"/>
  <c r="O248" i="1"/>
  <c r="P248" i="1" s="1"/>
  <c r="M250" i="1" l="1"/>
  <c r="O249" i="1"/>
  <c r="P249" i="1" s="1"/>
  <c r="M251" i="1" l="1"/>
  <c r="O250" i="1"/>
  <c r="P250" i="1" s="1"/>
  <c r="M252" i="1" l="1"/>
  <c r="O251" i="1"/>
  <c r="P251" i="1" s="1"/>
  <c r="M253" i="1" l="1"/>
  <c r="O252" i="1"/>
  <c r="P252" i="1" s="1"/>
  <c r="M254" i="1" l="1"/>
  <c r="O253" i="1"/>
  <c r="P253" i="1" s="1"/>
  <c r="M255" i="1" l="1"/>
  <c r="O254" i="1"/>
  <c r="P254" i="1" s="1"/>
  <c r="M256" i="1" l="1"/>
  <c r="O255" i="1"/>
  <c r="P255" i="1" s="1"/>
  <c r="M257" i="1" l="1"/>
  <c r="O256" i="1"/>
  <c r="P256" i="1" s="1"/>
  <c r="M258" i="1" l="1"/>
  <c r="O257" i="1"/>
  <c r="P257" i="1" s="1"/>
  <c r="M259" i="1" l="1"/>
  <c r="O258" i="1"/>
  <c r="P258" i="1" s="1"/>
  <c r="M260" i="1" l="1"/>
  <c r="O259" i="1"/>
  <c r="P259" i="1" s="1"/>
  <c r="M261" i="1" l="1"/>
  <c r="O260" i="1"/>
  <c r="P260" i="1" s="1"/>
  <c r="M262" i="1" l="1"/>
  <c r="O261" i="1"/>
  <c r="P261" i="1" s="1"/>
  <c r="M263" i="1" l="1"/>
  <c r="O262" i="1"/>
  <c r="P262" i="1" s="1"/>
  <c r="M264" i="1" l="1"/>
  <c r="O263" i="1"/>
  <c r="P263" i="1" s="1"/>
  <c r="M265" i="1" l="1"/>
  <c r="O264" i="1"/>
  <c r="P264" i="1" s="1"/>
  <c r="M266" i="1" l="1"/>
  <c r="O265" i="1"/>
  <c r="P265" i="1" s="1"/>
  <c r="M267" i="1" l="1"/>
  <c r="O266" i="1"/>
  <c r="P266" i="1" s="1"/>
  <c r="M268" i="1" l="1"/>
  <c r="O267" i="1"/>
  <c r="P267" i="1" s="1"/>
  <c r="M269" i="1" l="1"/>
  <c r="O268" i="1"/>
  <c r="P268" i="1" s="1"/>
  <c r="M270" i="1" l="1"/>
  <c r="O269" i="1"/>
  <c r="P269" i="1" s="1"/>
  <c r="M271" i="1" l="1"/>
  <c r="O270" i="1"/>
  <c r="P270" i="1" s="1"/>
  <c r="M272" i="1" l="1"/>
  <c r="O271" i="1"/>
  <c r="P271" i="1" s="1"/>
  <c r="M273" i="1" l="1"/>
  <c r="O272" i="1"/>
  <c r="P272" i="1" s="1"/>
  <c r="M274" i="1" l="1"/>
  <c r="O273" i="1"/>
  <c r="P273" i="1" s="1"/>
  <c r="M275" i="1" l="1"/>
  <c r="O274" i="1"/>
  <c r="P274" i="1" s="1"/>
  <c r="M276" i="1" l="1"/>
  <c r="O275" i="1"/>
  <c r="P275" i="1" s="1"/>
  <c r="M277" i="1" l="1"/>
  <c r="O276" i="1"/>
  <c r="P276" i="1" s="1"/>
  <c r="M278" i="1" l="1"/>
  <c r="O277" i="1"/>
  <c r="P277" i="1" s="1"/>
  <c r="M279" i="1" l="1"/>
  <c r="O278" i="1"/>
  <c r="P278" i="1" s="1"/>
  <c r="M280" i="1" l="1"/>
  <c r="O279" i="1"/>
  <c r="P279" i="1" s="1"/>
  <c r="M281" i="1" l="1"/>
  <c r="O280" i="1"/>
  <c r="P280" i="1" s="1"/>
  <c r="M282" i="1" l="1"/>
  <c r="O281" i="1"/>
  <c r="P281" i="1" s="1"/>
  <c r="M283" i="1" l="1"/>
  <c r="O282" i="1"/>
  <c r="P282" i="1" s="1"/>
  <c r="M284" i="1" l="1"/>
  <c r="O283" i="1"/>
  <c r="P283" i="1" s="1"/>
  <c r="M285" i="1" l="1"/>
  <c r="O284" i="1"/>
  <c r="P284" i="1" s="1"/>
  <c r="M286" i="1" l="1"/>
  <c r="O285" i="1"/>
  <c r="P285" i="1" s="1"/>
  <c r="M287" i="1" l="1"/>
  <c r="O286" i="1"/>
  <c r="P286" i="1" s="1"/>
  <c r="M288" i="1" l="1"/>
  <c r="O287" i="1"/>
  <c r="P287" i="1" s="1"/>
  <c r="M289" i="1" l="1"/>
  <c r="O288" i="1"/>
  <c r="P288" i="1" s="1"/>
  <c r="M290" i="1" l="1"/>
  <c r="O289" i="1"/>
  <c r="P289" i="1" s="1"/>
  <c r="M291" i="1" l="1"/>
  <c r="O290" i="1"/>
  <c r="P290" i="1" s="1"/>
  <c r="M292" i="1" l="1"/>
  <c r="O291" i="1"/>
  <c r="P291" i="1" s="1"/>
  <c r="M293" i="1" l="1"/>
  <c r="O292" i="1"/>
  <c r="P292" i="1" s="1"/>
  <c r="M294" i="1" l="1"/>
  <c r="O293" i="1"/>
  <c r="P293" i="1" s="1"/>
  <c r="M295" i="1" l="1"/>
  <c r="O294" i="1"/>
  <c r="P294" i="1" s="1"/>
  <c r="M296" i="1" l="1"/>
  <c r="O295" i="1"/>
  <c r="P295" i="1" s="1"/>
  <c r="M297" i="1" l="1"/>
  <c r="O296" i="1"/>
  <c r="P296" i="1" s="1"/>
  <c r="M298" i="1" l="1"/>
  <c r="O297" i="1"/>
  <c r="P297" i="1" s="1"/>
  <c r="M299" i="1" l="1"/>
  <c r="O298" i="1"/>
  <c r="P298" i="1" s="1"/>
  <c r="M300" i="1" l="1"/>
  <c r="O299" i="1"/>
  <c r="P299" i="1" s="1"/>
  <c r="M301" i="1" l="1"/>
  <c r="O300" i="1"/>
  <c r="P300" i="1" s="1"/>
  <c r="M302" i="1" l="1"/>
  <c r="O301" i="1"/>
  <c r="P301" i="1" s="1"/>
  <c r="M303" i="1" l="1"/>
  <c r="O302" i="1"/>
  <c r="P302" i="1" s="1"/>
  <c r="M304" i="1" l="1"/>
  <c r="O303" i="1"/>
  <c r="P303" i="1" s="1"/>
  <c r="M305" i="1" l="1"/>
  <c r="O304" i="1"/>
  <c r="P304" i="1" s="1"/>
  <c r="M306" i="1" l="1"/>
  <c r="O305" i="1"/>
  <c r="P305" i="1" s="1"/>
  <c r="M307" i="1" l="1"/>
  <c r="O306" i="1"/>
  <c r="P306" i="1" s="1"/>
  <c r="M308" i="1" l="1"/>
  <c r="O307" i="1"/>
  <c r="P307" i="1" s="1"/>
  <c r="M309" i="1" l="1"/>
  <c r="O308" i="1"/>
  <c r="P308" i="1" s="1"/>
  <c r="M310" i="1" l="1"/>
  <c r="O309" i="1"/>
  <c r="P309" i="1" s="1"/>
  <c r="M311" i="1" l="1"/>
  <c r="O310" i="1"/>
  <c r="P310" i="1" s="1"/>
  <c r="M312" i="1" l="1"/>
  <c r="O311" i="1"/>
  <c r="P311" i="1" s="1"/>
  <c r="M313" i="1" l="1"/>
  <c r="O312" i="1"/>
  <c r="P312" i="1" s="1"/>
  <c r="M314" i="1" l="1"/>
  <c r="O313" i="1"/>
  <c r="P313" i="1" s="1"/>
  <c r="M315" i="1" l="1"/>
  <c r="O314" i="1"/>
  <c r="P314" i="1" s="1"/>
  <c r="M316" i="1" l="1"/>
  <c r="O315" i="1"/>
  <c r="P315" i="1" s="1"/>
  <c r="M317" i="1" l="1"/>
  <c r="O316" i="1"/>
  <c r="P316" i="1" s="1"/>
  <c r="M318" i="1" l="1"/>
  <c r="O317" i="1"/>
  <c r="P317" i="1" s="1"/>
  <c r="M319" i="1" l="1"/>
  <c r="O318" i="1"/>
  <c r="P318" i="1" s="1"/>
  <c r="M320" i="1" l="1"/>
  <c r="O319" i="1"/>
  <c r="P319" i="1" s="1"/>
  <c r="M321" i="1" l="1"/>
  <c r="O320" i="1"/>
  <c r="P320" i="1" s="1"/>
  <c r="M322" i="1" l="1"/>
  <c r="O321" i="1"/>
  <c r="P321" i="1" s="1"/>
  <c r="M323" i="1" l="1"/>
  <c r="O322" i="1"/>
  <c r="P322" i="1" s="1"/>
  <c r="M324" i="1" l="1"/>
  <c r="O323" i="1"/>
  <c r="P323" i="1" s="1"/>
  <c r="M325" i="1" l="1"/>
  <c r="O324" i="1"/>
  <c r="P324" i="1" s="1"/>
  <c r="M326" i="1" l="1"/>
  <c r="O325" i="1"/>
  <c r="P325" i="1" s="1"/>
  <c r="M327" i="1" l="1"/>
  <c r="O326" i="1"/>
  <c r="P326" i="1" s="1"/>
  <c r="M328" i="1" l="1"/>
  <c r="O327" i="1"/>
  <c r="P327" i="1" s="1"/>
  <c r="M329" i="1" l="1"/>
  <c r="O328" i="1"/>
  <c r="P328" i="1" s="1"/>
  <c r="M330" i="1" l="1"/>
  <c r="O329" i="1"/>
  <c r="P329" i="1" s="1"/>
  <c r="M331" i="1" l="1"/>
  <c r="O330" i="1"/>
  <c r="P330" i="1" s="1"/>
  <c r="M332" i="1" l="1"/>
  <c r="O331" i="1"/>
  <c r="P331" i="1" s="1"/>
  <c r="M333" i="1" l="1"/>
  <c r="O332" i="1"/>
  <c r="P332" i="1" s="1"/>
  <c r="M334" i="1" l="1"/>
  <c r="O333" i="1"/>
  <c r="P333" i="1" s="1"/>
  <c r="M335" i="1" l="1"/>
  <c r="O334" i="1"/>
  <c r="P334" i="1" s="1"/>
  <c r="M336" i="1" l="1"/>
  <c r="O335" i="1"/>
  <c r="P335" i="1" s="1"/>
  <c r="M337" i="1" l="1"/>
  <c r="O336" i="1"/>
  <c r="P336" i="1" s="1"/>
  <c r="M338" i="1" l="1"/>
  <c r="O337" i="1"/>
  <c r="P337" i="1" s="1"/>
  <c r="M339" i="1" l="1"/>
  <c r="O338" i="1"/>
  <c r="P338" i="1" s="1"/>
  <c r="M340" i="1" l="1"/>
  <c r="O339" i="1"/>
  <c r="P339" i="1" s="1"/>
  <c r="M341" i="1" l="1"/>
  <c r="O340" i="1"/>
  <c r="P340" i="1" s="1"/>
  <c r="M342" i="1" l="1"/>
  <c r="O341" i="1"/>
  <c r="P341" i="1" s="1"/>
  <c r="M343" i="1" l="1"/>
  <c r="O342" i="1"/>
  <c r="P342" i="1" s="1"/>
  <c r="M344" i="1" l="1"/>
  <c r="O343" i="1"/>
  <c r="P343" i="1" s="1"/>
  <c r="M345" i="1" l="1"/>
  <c r="O344" i="1"/>
  <c r="P344" i="1" s="1"/>
  <c r="M346" i="1" l="1"/>
  <c r="O345" i="1"/>
  <c r="P345" i="1" s="1"/>
  <c r="M347" i="1" l="1"/>
  <c r="O346" i="1"/>
  <c r="P346" i="1" s="1"/>
  <c r="M348" i="1" l="1"/>
  <c r="O347" i="1"/>
  <c r="P347" i="1" s="1"/>
  <c r="M349" i="1" l="1"/>
  <c r="O348" i="1"/>
  <c r="P348" i="1" s="1"/>
  <c r="M350" i="1" l="1"/>
  <c r="O349" i="1"/>
  <c r="P349" i="1" s="1"/>
  <c r="M351" i="1" l="1"/>
  <c r="O350" i="1"/>
  <c r="P350" i="1" s="1"/>
  <c r="M352" i="1" l="1"/>
  <c r="O351" i="1"/>
  <c r="P351" i="1" s="1"/>
  <c r="M353" i="1" l="1"/>
  <c r="O352" i="1"/>
  <c r="P352" i="1" s="1"/>
  <c r="M354" i="1" l="1"/>
  <c r="O353" i="1"/>
  <c r="P353" i="1" s="1"/>
  <c r="M355" i="1" l="1"/>
  <c r="O354" i="1"/>
  <c r="P354" i="1" s="1"/>
  <c r="M356" i="1" l="1"/>
  <c r="O355" i="1"/>
  <c r="P355" i="1" s="1"/>
  <c r="M357" i="1" l="1"/>
  <c r="O356" i="1"/>
  <c r="P356" i="1" s="1"/>
  <c r="M358" i="1" l="1"/>
  <c r="O357" i="1"/>
  <c r="P357" i="1" s="1"/>
  <c r="M359" i="1" l="1"/>
  <c r="O358" i="1"/>
  <c r="P358" i="1" s="1"/>
  <c r="M360" i="1" l="1"/>
  <c r="O359" i="1"/>
  <c r="P359" i="1" s="1"/>
  <c r="M361" i="1" l="1"/>
  <c r="O360" i="1"/>
  <c r="P360" i="1" s="1"/>
  <c r="M362" i="1" l="1"/>
  <c r="O361" i="1"/>
  <c r="P361" i="1" s="1"/>
  <c r="M363" i="1" l="1"/>
  <c r="O362" i="1"/>
  <c r="P362" i="1" s="1"/>
  <c r="M364" i="1" l="1"/>
  <c r="O363" i="1"/>
  <c r="P363" i="1" s="1"/>
  <c r="M365" i="1" l="1"/>
  <c r="O364" i="1"/>
  <c r="P364" i="1" s="1"/>
  <c r="M366" i="1" l="1"/>
  <c r="O365" i="1"/>
  <c r="P365" i="1" s="1"/>
  <c r="M367" i="1" l="1"/>
  <c r="O366" i="1"/>
  <c r="P366" i="1" s="1"/>
  <c r="M368" i="1" l="1"/>
  <c r="O367" i="1"/>
  <c r="P367" i="1" s="1"/>
  <c r="M369" i="1" l="1"/>
  <c r="O368" i="1"/>
  <c r="P368" i="1" s="1"/>
  <c r="M370" i="1" l="1"/>
  <c r="O369" i="1"/>
  <c r="P369" i="1" s="1"/>
  <c r="M371" i="1" l="1"/>
  <c r="O370" i="1"/>
  <c r="P370" i="1" s="1"/>
  <c r="M372" i="1" l="1"/>
  <c r="O371" i="1"/>
  <c r="P371" i="1" s="1"/>
  <c r="M373" i="1" l="1"/>
  <c r="O372" i="1"/>
  <c r="P372" i="1" s="1"/>
  <c r="M374" i="1" l="1"/>
  <c r="O373" i="1"/>
  <c r="P373" i="1" s="1"/>
  <c r="M375" i="1" l="1"/>
  <c r="O374" i="1"/>
  <c r="P374" i="1" s="1"/>
  <c r="M376" i="1" l="1"/>
  <c r="O375" i="1"/>
  <c r="P375" i="1" s="1"/>
  <c r="M377" i="1" l="1"/>
  <c r="O376" i="1"/>
  <c r="P376" i="1" s="1"/>
  <c r="M378" i="1" l="1"/>
  <c r="O377" i="1"/>
  <c r="P377" i="1" s="1"/>
  <c r="M379" i="1" l="1"/>
  <c r="O378" i="1"/>
  <c r="P378" i="1" s="1"/>
  <c r="M380" i="1" l="1"/>
  <c r="O379" i="1"/>
  <c r="P379" i="1" s="1"/>
  <c r="M381" i="1" l="1"/>
  <c r="O380" i="1"/>
  <c r="P380" i="1" s="1"/>
  <c r="M382" i="1" l="1"/>
  <c r="O381" i="1"/>
  <c r="P381" i="1" s="1"/>
  <c r="M383" i="1" l="1"/>
  <c r="O382" i="1"/>
  <c r="P382" i="1" s="1"/>
  <c r="M384" i="1" l="1"/>
  <c r="O383" i="1"/>
  <c r="P383" i="1" s="1"/>
  <c r="M385" i="1" l="1"/>
  <c r="O384" i="1"/>
  <c r="P384" i="1" s="1"/>
  <c r="M386" i="1" l="1"/>
  <c r="O385" i="1"/>
  <c r="P385" i="1" s="1"/>
  <c r="M387" i="1" l="1"/>
  <c r="O386" i="1"/>
  <c r="P386" i="1" s="1"/>
  <c r="M388" i="1" l="1"/>
  <c r="O387" i="1"/>
  <c r="P387" i="1" s="1"/>
  <c r="M389" i="1" l="1"/>
  <c r="O388" i="1"/>
  <c r="P388" i="1" s="1"/>
  <c r="M390" i="1" l="1"/>
  <c r="O389" i="1"/>
  <c r="P389" i="1" s="1"/>
  <c r="M391" i="1" l="1"/>
  <c r="O390" i="1"/>
  <c r="P390" i="1" s="1"/>
  <c r="M392" i="1" l="1"/>
  <c r="O391" i="1"/>
  <c r="P391" i="1" s="1"/>
  <c r="M393" i="1" l="1"/>
  <c r="O392" i="1"/>
  <c r="P392" i="1" s="1"/>
  <c r="M394" i="1" l="1"/>
  <c r="O393" i="1"/>
  <c r="P393" i="1" s="1"/>
  <c r="M395" i="1" l="1"/>
  <c r="O394" i="1"/>
  <c r="P394" i="1" s="1"/>
  <c r="M396" i="1" l="1"/>
  <c r="O395" i="1"/>
  <c r="P395" i="1" s="1"/>
  <c r="M397" i="1" l="1"/>
  <c r="O396" i="1"/>
  <c r="P396" i="1" s="1"/>
  <c r="M398" i="1" l="1"/>
  <c r="O397" i="1"/>
  <c r="P397" i="1" s="1"/>
  <c r="M399" i="1" l="1"/>
  <c r="O398" i="1"/>
  <c r="P398" i="1" s="1"/>
  <c r="M400" i="1" l="1"/>
  <c r="O399" i="1"/>
  <c r="P399" i="1" s="1"/>
  <c r="M401" i="1" l="1"/>
  <c r="O400" i="1"/>
  <c r="P400" i="1" s="1"/>
  <c r="M402" i="1" l="1"/>
  <c r="O401" i="1"/>
  <c r="P401" i="1" s="1"/>
  <c r="M403" i="1" l="1"/>
  <c r="O402" i="1"/>
  <c r="P402" i="1" s="1"/>
  <c r="M404" i="1" l="1"/>
  <c r="O403" i="1"/>
  <c r="P403" i="1" s="1"/>
  <c r="M405" i="1" l="1"/>
  <c r="O404" i="1"/>
  <c r="P404" i="1" s="1"/>
  <c r="M406" i="1" l="1"/>
  <c r="O405" i="1"/>
  <c r="P405" i="1" s="1"/>
  <c r="M407" i="1" l="1"/>
  <c r="O406" i="1"/>
  <c r="P406" i="1" s="1"/>
  <c r="M408" i="1" l="1"/>
  <c r="O407" i="1"/>
  <c r="P407" i="1" s="1"/>
  <c r="M409" i="1" l="1"/>
  <c r="O408" i="1"/>
  <c r="P408" i="1" s="1"/>
  <c r="M410" i="1" l="1"/>
  <c r="O409" i="1"/>
  <c r="P409" i="1" s="1"/>
  <c r="M411" i="1" l="1"/>
  <c r="O410" i="1"/>
  <c r="P410" i="1" s="1"/>
  <c r="M412" i="1" l="1"/>
  <c r="O411" i="1"/>
  <c r="P411" i="1" s="1"/>
  <c r="M413" i="1" l="1"/>
  <c r="O412" i="1"/>
  <c r="P412" i="1" s="1"/>
  <c r="M414" i="1" l="1"/>
  <c r="O413" i="1"/>
  <c r="P413" i="1" s="1"/>
  <c r="M415" i="1" l="1"/>
  <c r="O414" i="1"/>
  <c r="P414" i="1" s="1"/>
  <c r="M416" i="1" l="1"/>
  <c r="O415" i="1"/>
  <c r="P415" i="1" s="1"/>
  <c r="M417" i="1" l="1"/>
  <c r="O416" i="1"/>
  <c r="P416" i="1" s="1"/>
  <c r="M418" i="1" l="1"/>
  <c r="O417" i="1"/>
  <c r="P417" i="1" s="1"/>
  <c r="M419" i="1" l="1"/>
  <c r="O418" i="1"/>
  <c r="P418" i="1" s="1"/>
  <c r="M420" i="1" l="1"/>
  <c r="O419" i="1"/>
  <c r="P419" i="1" s="1"/>
  <c r="M421" i="1" l="1"/>
  <c r="O420" i="1"/>
  <c r="P420" i="1" s="1"/>
  <c r="M422" i="1" l="1"/>
  <c r="O421" i="1"/>
  <c r="P421" i="1" s="1"/>
  <c r="M423" i="1" l="1"/>
  <c r="O422" i="1"/>
  <c r="P422" i="1" s="1"/>
  <c r="M424" i="1" l="1"/>
  <c r="O423" i="1"/>
  <c r="P423" i="1" s="1"/>
  <c r="M425" i="1" l="1"/>
  <c r="O424" i="1"/>
  <c r="P424" i="1" s="1"/>
  <c r="M426" i="1" l="1"/>
  <c r="O425" i="1"/>
  <c r="P425" i="1" s="1"/>
  <c r="M427" i="1" l="1"/>
  <c r="O426" i="1"/>
  <c r="P426" i="1" s="1"/>
  <c r="M428" i="1" l="1"/>
  <c r="O427" i="1"/>
  <c r="P427" i="1" s="1"/>
  <c r="M429" i="1" l="1"/>
  <c r="O428" i="1"/>
  <c r="P428" i="1" s="1"/>
  <c r="M430" i="1" l="1"/>
  <c r="O429" i="1"/>
  <c r="P429" i="1" s="1"/>
  <c r="M431" i="1" l="1"/>
  <c r="O430" i="1"/>
  <c r="P430" i="1" s="1"/>
  <c r="M432" i="1" l="1"/>
  <c r="O431" i="1"/>
  <c r="P431" i="1" s="1"/>
  <c r="M433" i="1" l="1"/>
  <c r="O432" i="1"/>
  <c r="P432" i="1" s="1"/>
  <c r="M434" i="1" l="1"/>
  <c r="O433" i="1"/>
  <c r="P433" i="1" s="1"/>
  <c r="M435" i="1" l="1"/>
  <c r="O434" i="1"/>
  <c r="P434" i="1" s="1"/>
  <c r="M436" i="1" l="1"/>
  <c r="O435" i="1"/>
  <c r="P435" i="1" s="1"/>
  <c r="M437" i="1" l="1"/>
  <c r="O436" i="1"/>
  <c r="P436" i="1" s="1"/>
  <c r="M438" i="1" l="1"/>
  <c r="O437" i="1"/>
  <c r="P437" i="1" s="1"/>
  <c r="M439" i="1" l="1"/>
  <c r="O438" i="1"/>
  <c r="P438" i="1" s="1"/>
  <c r="M440" i="1" l="1"/>
  <c r="O439" i="1"/>
  <c r="P439" i="1" s="1"/>
  <c r="M441" i="1" l="1"/>
  <c r="O440" i="1"/>
  <c r="P440" i="1" s="1"/>
  <c r="M442" i="1" l="1"/>
  <c r="O441" i="1"/>
  <c r="P441" i="1" s="1"/>
  <c r="M443" i="1" l="1"/>
  <c r="O442" i="1"/>
  <c r="P442" i="1" s="1"/>
  <c r="M444" i="1" l="1"/>
  <c r="O443" i="1"/>
  <c r="P443" i="1" s="1"/>
  <c r="M445" i="1" l="1"/>
  <c r="O444" i="1"/>
  <c r="P444" i="1" s="1"/>
  <c r="M446" i="1" l="1"/>
  <c r="O445" i="1"/>
  <c r="P445" i="1" s="1"/>
  <c r="M447" i="1" l="1"/>
  <c r="O446" i="1"/>
  <c r="P446" i="1" s="1"/>
  <c r="M448" i="1" l="1"/>
  <c r="O447" i="1"/>
  <c r="P447" i="1" s="1"/>
  <c r="M449" i="1" l="1"/>
  <c r="O448" i="1"/>
  <c r="P448" i="1" s="1"/>
  <c r="M450" i="1" l="1"/>
  <c r="O449" i="1"/>
  <c r="P449" i="1" s="1"/>
  <c r="M451" i="1" l="1"/>
  <c r="O450" i="1"/>
  <c r="P450" i="1" s="1"/>
  <c r="M452" i="1" l="1"/>
  <c r="O451" i="1"/>
  <c r="P451" i="1" s="1"/>
  <c r="M453" i="1" l="1"/>
  <c r="O452" i="1"/>
  <c r="P452" i="1" s="1"/>
  <c r="M454" i="1" l="1"/>
  <c r="O453" i="1"/>
  <c r="P453" i="1" s="1"/>
  <c r="M455" i="1" l="1"/>
  <c r="O454" i="1"/>
  <c r="P454" i="1" s="1"/>
  <c r="M456" i="1" l="1"/>
  <c r="O455" i="1"/>
  <c r="P455" i="1" s="1"/>
  <c r="M457" i="1" l="1"/>
  <c r="O456" i="1"/>
  <c r="P456" i="1" s="1"/>
  <c r="M458" i="1" l="1"/>
  <c r="O457" i="1"/>
  <c r="P457" i="1" s="1"/>
  <c r="M459" i="1" l="1"/>
  <c r="O458" i="1"/>
  <c r="P458" i="1" s="1"/>
  <c r="M460" i="1" l="1"/>
  <c r="O459" i="1"/>
  <c r="P459" i="1" s="1"/>
  <c r="M461" i="1" l="1"/>
  <c r="O460" i="1"/>
  <c r="P460" i="1" s="1"/>
  <c r="M462" i="1" l="1"/>
  <c r="O461" i="1"/>
  <c r="P461" i="1" s="1"/>
  <c r="M463" i="1" l="1"/>
  <c r="O462" i="1"/>
  <c r="P462" i="1" s="1"/>
  <c r="M464" i="1" l="1"/>
  <c r="O463" i="1"/>
  <c r="P463" i="1" s="1"/>
  <c r="M465" i="1" l="1"/>
  <c r="O464" i="1"/>
  <c r="P464" i="1" s="1"/>
  <c r="M466" i="1" l="1"/>
  <c r="O465" i="1"/>
  <c r="P465" i="1" s="1"/>
  <c r="M467" i="1" l="1"/>
  <c r="O466" i="1"/>
  <c r="P466" i="1" s="1"/>
  <c r="M468" i="1" l="1"/>
  <c r="O467" i="1"/>
  <c r="P467" i="1" s="1"/>
  <c r="M469" i="1" l="1"/>
  <c r="O468" i="1"/>
  <c r="P468" i="1" s="1"/>
  <c r="M470" i="1" l="1"/>
  <c r="O469" i="1"/>
  <c r="P469" i="1" s="1"/>
  <c r="M471" i="1" l="1"/>
  <c r="O470" i="1"/>
  <c r="P470" i="1" s="1"/>
  <c r="M472" i="1" l="1"/>
  <c r="O471" i="1"/>
  <c r="P471" i="1" s="1"/>
  <c r="M473" i="1" l="1"/>
  <c r="O472" i="1"/>
  <c r="P472" i="1" s="1"/>
  <c r="M474" i="1" l="1"/>
  <c r="O473" i="1"/>
  <c r="P473" i="1" s="1"/>
  <c r="M475" i="1" l="1"/>
  <c r="O474" i="1"/>
  <c r="P474" i="1" s="1"/>
  <c r="M476" i="1" l="1"/>
  <c r="O475" i="1"/>
  <c r="P475" i="1" s="1"/>
  <c r="M477" i="1" l="1"/>
  <c r="O476" i="1"/>
  <c r="P476" i="1" s="1"/>
  <c r="M478" i="1" l="1"/>
  <c r="O477" i="1"/>
  <c r="P477" i="1" s="1"/>
  <c r="M479" i="1" l="1"/>
  <c r="O478" i="1"/>
  <c r="P478" i="1" s="1"/>
  <c r="M480" i="1" l="1"/>
  <c r="O479" i="1"/>
  <c r="P479" i="1" s="1"/>
  <c r="M481" i="1" l="1"/>
  <c r="O480" i="1"/>
  <c r="P480" i="1" s="1"/>
  <c r="M482" i="1" l="1"/>
  <c r="O481" i="1"/>
  <c r="P481" i="1" s="1"/>
  <c r="M483" i="1" l="1"/>
  <c r="O482" i="1"/>
  <c r="P482" i="1" s="1"/>
  <c r="M484" i="1" l="1"/>
  <c r="O483" i="1"/>
  <c r="P483" i="1" s="1"/>
  <c r="M485" i="1" l="1"/>
  <c r="O484" i="1"/>
  <c r="P484" i="1" s="1"/>
  <c r="M486" i="1" l="1"/>
  <c r="O485" i="1"/>
  <c r="P485" i="1" s="1"/>
  <c r="M487" i="1" l="1"/>
  <c r="O486" i="1"/>
  <c r="P486" i="1" s="1"/>
  <c r="M488" i="1" l="1"/>
  <c r="O487" i="1"/>
  <c r="P487" i="1" s="1"/>
  <c r="M489" i="1" l="1"/>
  <c r="O488" i="1"/>
  <c r="P488" i="1" s="1"/>
  <c r="M490" i="1" l="1"/>
  <c r="O489" i="1"/>
  <c r="P489" i="1" s="1"/>
  <c r="M491" i="1" l="1"/>
  <c r="O490" i="1"/>
  <c r="P490" i="1" s="1"/>
  <c r="M492" i="1" l="1"/>
  <c r="O491" i="1"/>
  <c r="P491" i="1" s="1"/>
  <c r="M493" i="1" l="1"/>
  <c r="O492" i="1"/>
  <c r="P492" i="1" s="1"/>
  <c r="M494" i="1" l="1"/>
  <c r="O493" i="1"/>
  <c r="P493" i="1" s="1"/>
  <c r="M495" i="1" l="1"/>
  <c r="O494" i="1"/>
  <c r="P494" i="1" s="1"/>
  <c r="M496" i="1" l="1"/>
  <c r="O495" i="1"/>
  <c r="P495" i="1" s="1"/>
  <c r="M497" i="1" l="1"/>
  <c r="O496" i="1"/>
  <c r="P496" i="1" s="1"/>
  <c r="M498" i="1" l="1"/>
  <c r="O497" i="1"/>
  <c r="P497" i="1" s="1"/>
  <c r="M499" i="1" l="1"/>
  <c r="O498" i="1"/>
  <c r="P498" i="1" s="1"/>
  <c r="M500" i="1" l="1"/>
  <c r="O499" i="1"/>
  <c r="P499" i="1" s="1"/>
  <c r="M501" i="1" l="1"/>
  <c r="O500" i="1"/>
  <c r="P500" i="1" s="1"/>
  <c r="M502" i="1" l="1"/>
  <c r="O501" i="1"/>
  <c r="P501" i="1" s="1"/>
  <c r="M503" i="1" l="1"/>
  <c r="O502" i="1"/>
  <c r="P502" i="1" s="1"/>
  <c r="M504" i="1" l="1"/>
  <c r="O503" i="1"/>
  <c r="P503" i="1" s="1"/>
  <c r="M505" i="1" l="1"/>
  <c r="O504" i="1"/>
  <c r="P504" i="1" s="1"/>
  <c r="M506" i="1" l="1"/>
  <c r="O505" i="1"/>
  <c r="P505" i="1" s="1"/>
  <c r="M507" i="1" l="1"/>
  <c r="O506" i="1"/>
  <c r="P506" i="1" s="1"/>
  <c r="M508" i="1" l="1"/>
  <c r="O507" i="1"/>
  <c r="P507" i="1" s="1"/>
  <c r="M509" i="1" l="1"/>
  <c r="O508" i="1"/>
  <c r="P508" i="1" s="1"/>
  <c r="M510" i="1" l="1"/>
  <c r="O509" i="1"/>
  <c r="P509" i="1" s="1"/>
  <c r="M511" i="1" l="1"/>
  <c r="O510" i="1"/>
  <c r="P510" i="1" s="1"/>
  <c r="M512" i="1" l="1"/>
  <c r="O511" i="1"/>
  <c r="P511" i="1" s="1"/>
  <c r="M513" i="1" l="1"/>
  <c r="O512" i="1"/>
  <c r="P512" i="1" s="1"/>
  <c r="M514" i="1" l="1"/>
  <c r="O513" i="1"/>
  <c r="P513" i="1" s="1"/>
  <c r="M515" i="1" l="1"/>
  <c r="O514" i="1"/>
  <c r="P514" i="1" s="1"/>
  <c r="M516" i="1" l="1"/>
  <c r="O515" i="1"/>
  <c r="P515" i="1" s="1"/>
  <c r="M517" i="1" l="1"/>
  <c r="O516" i="1"/>
  <c r="P516" i="1" s="1"/>
  <c r="M518" i="1" l="1"/>
  <c r="O517" i="1"/>
  <c r="P517" i="1" s="1"/>
  <c r="M519" i="1" l="1"/>
  <c r="O518" i="1"/>
  <c r="P518" i="1" s="1"/>
  <c r="M520" i="1" l="1"/>
  <c r="O519" i="1"/>
  <c r="P519" i="1" s="1"/>
  <c r="M521" i="1" l="1"/>
  <c r="O520" i="1"/>
  <c r="P520" i="1" s="1"/>
  <c r="M522" i="1" l="1"/>
  <c r="O521" i="1"/>
  <c r="P521" i="1" s="1"/>
  <c r="M523" i="1" l="1"/>
  <c r="O522" i="1"/>
  <c r="P522" i="1" s="1"/>
  <c r="M524" i="1" l="1"/>
  <c r="O523" i="1"/>
  <c r="P523" i="1" s="1"/>
  <c r="M525" i="1" l="1"/>
  <c r="O524" i="1"/>
  <c r="P524" i="1" s="1"/>
  <c r="M526" i="1" l="1"/>
  <c r="O525" i="1"/>
  <c r="P525" i="1" s="1"/>
  <c r="M527" i="1" l="1"/>
  <c r="O526" i="1"/>
  <c r="P526" i="1" s="1"/>
  <c r="M528" i="1" l="1"/>
  <c r="O527" i="1"/>
  <c r="P527" i="1" s="1"/>
  <c r="M529" i="1" l="1"/>
  <c r="O528" i="1"/>
  <c r="P528" i="1" s="1"/>
  <c r="M530" i="1" l="1"/>
  <c r="O529" i="1"/>
  <c r="P529" i="1" s="1"/>
  <c r="M531" i="1" l="1"/>
  <c r="O530" i="1"/>
  <c r="P530" i="1" s="1"/>
  <c r="M532" i="1" l="1"/>
  <c r="O531" i="1"/>
  <c r="P531" i="1" s="1"/>
  <c r="M533" i="1" l="1"/>
  <c r="O532" i="1"/>
  <c r="P532" i="1" s="1"/>
  <c r="M534" i="1" l="1"/>
  <c r="O533" i="1"/>
  <c r="P533" i="1" s="1"/>
  <c r="M535" i="1" l="1"/>
  <c r="O534" i="1"/>
  <c r="P534" i="1" s="1"/>
  <c r="M536" i="1" l="1"/>
  <c r="O535" i="1"/>
  <c r="P535" i="1" s="1"/>
  <c r="M537" i="1" l="1"/>
  <c r="O536" i="1"/>
  <c r="P536" i="1" s="1"/>
  <c r="M538" i="1" l="1"/>
  <c r="O537" i="1"/>
  <c r="P537" i="1" s="1"/>
  <c r="M539" i="1" l="1"/>
  <c r="O538" i="1"/>
  <c r="P538" i="1" s="1"/>
  <c r="M540" i="1" l="1"/>
  <c r="O539" i="1"/>
  <c r="P539" i="1" s="1"/>
  <c r="M541" i="1" l="1"/>
  <c r="O540" i="1"/>
  <c r="P540" i="1" s="1"/>
  <c r="M542" i="1" l="1"/>
  <c r="O541" i="1"/>
  <c r="P541" i="1" s="1"/>
  <c r="M543" i="1" l="1"/>
  <c r="O542" i="1"/>
  <c r="P542" i="1" s="1"/>
  <c r="M544" i="1" l="1"/>
  <c r="O543" i="1"/>
  <c r="P543" i="1" s="1"/>
  <c r="M545" i="1" l="1"/>
  <c r="O544" i="1"/>
  <c r="P544" i="1" s="1"/>
  <c r="M546" i="1" l="1"/>
  <c r="O545" i="1"/>
  <c r="P545" i="1" s="1"/>
  <c r="M547" i="1" l="1"/>
  <c r="O546" i="1"/>
  <c r="P546" i="1" s="1"/>
  <c r="M548" i="1" l="1"/>
  <c r="O547" i="1"/>
  <c r="P547" i="1" s="1"/>
  <c r="M549" i="1" l="1"/>
  <c r="O548" i="1"/>
  <c r="P548" i="1" s="1"/>
  <c r="M550" i="1" l="1"/>
  <c r="O549" i="1"/>
  <c r="P549" i="1" s="1"/>
  <c r="M551" i="1" l="1"/>
  <c r="O550" i="1"/>
  <c r="P550" i="1" s="1"/>
  <c r="M552" i="1" l="1"/>
  <c r="O551" i="1"/>
  <c r="P551" i="1" s="1"/>
  <c r="M553" i="1" l="1"/>
  <c r="O552" i="1"/>
  <c r="P552" i="1" s="1"/>
  <c r="M554" i="1" l="1"/>
  <c r="O553" i="1"/>
  <c r="P553" i="1" s="1"/>
  <c r="M555" i="1" l="1"/>
  <c r="O554" i="1"/>
  <c r="P554" i="1" s="1"/>
  <c r="M556" i="1" l="1"/>
  <c r="O555" i="1"/>
  <c r="P555" i="1" s="1"/>
  <c r="M557" i="1" l="1"/>
  <c r="O556" i="1"/>
  <c r="P556" i="1" s="1"/>
  <c r="M558" i="1" l="1"/>
  <c r="O557" i="1"/>
  <c r="P557" i="1" s="1"/>
  <c r="M559" i="1" l="1"/>
  <c r="O558" i="1"/>
  <c r="P558" i="1" s="1"/>
  <c r="M560" i="1" l="1"/>
  <c r="O559" i="1"/>
  <c r="P559" i="1" s="1"/>
  <c r="M561" i="1" l="1"/>
  <c r="O560" i="1"/>
  <c r="P560" i="1" s="1"/>
  <c r="M562" i="1" l="1"/>
  <c r="O561" i="1"/>
  <c r="P561" i="1" s="1"/>
  <c r="M563" i="1" l="1"/>
  <c r="O562" i="1"/>
  <c r="P562" i="1" s="1"/>
  <c r="M564" i="1" l="1"/>
  <c r="O563" i="1"/>
  <c r="P563" i="1" s="1"/>
  <c r="M565" i="1" l="1"/>
  <c r="O564" i="1"/>
  <c r="P564" i="1" s="1"/>
  <c r="M566" i="1" l="1"/>
  <c r="O565" i="1"/>
  <c r="P565" i="1" s="1"/>
  <c r="M567" i="1" l="1"/>
  <c r="O566" i="1"/>
  <c r="P566" i="1" s="1"/>
  <c r="M568" i="1" l="1"/>
  <c r="O567" i="1"/>
  <c r="P567" i="1" s="1"/>
  <c r="M569" i="1" l="1"/>
  <c r="O568" i="1"/>
  <c r="P568" i="1" s="1"/>
  <c r="M570" i="1" l="1"/>
  <c r="O569" i="1"/>
  <c r="P569" i="1" s="1"/>
  <c r="M571" i="1" l="1"/>
  <c r="O570" i="1"/>
  <c r="P570" i="1" s="1"/>
  <c r="M572" i="1" l="1"/>
  <c r="O571" i="1"/>
  <c r="P571" i="1" s="1"/>
  <c r="M573" i="1" l="1"/>
  <c r="O572" i="1"/>
  <c r="P572" i="1" s="1"/>
  <c r="M574" i="1" l="1"/>
  <c r="O573" i="1"/>
  <c r="P573" i="1" s="1"/>
  <c r="M575" i="1" l="1"/>
  <c r="O574" i="1"/>
  <c r="P574" i="1" s="1"/>
  <c r="M576" i="1" l="1"/>
  <c r="O575" i="1"/>
  <c r="P575" i="1" s="1"/>
  <c r="M577" i="1" l="1"/>
  <c r="O576" i="1"/>
  <c r="P576" i="1" s="1"/>
  <c r="M578" i="1" l="1"/>
  <c r="O577" i="1"/>
  <c r="P577" i="1" s="1"/>
  <c r="M579" i="1" l="1"/>
  <c r="O578" i="1"/>
  <c r="P578" i="1" s="1"/>
  <c r="M580" i="1" l="1"/>
  <c r="O579" i="1"/>
  <c r="P579" i="1" s="1"/>
  <c r="M581" i="1" l="1"/>
  <c r="O580" i="1"/>
  <c r="P580" i="1" s="1"/>
  <c r="M582" i="1" l="1"/>
  <c r="O581" i="1"/>
  <c r="P581" i="1" s="1"/>
  <c r="M583" i="1" l="1"/>
  <c r="O582" i="1"/>
  <c r="P582" i="1" s="1"/>
  <c r="M584" i="1" l="1"/>
  <c r="O583" i="1"/>
  <c r="P583" i="1" s="1"/>
  <c r="M585" i="1" l="1"/>
  <c r="O584" i="1"/>
  <c r="P584" i="1" s="1"/>
  <c r="M586" i="1" l="1"/>
  <c r="O585" i="1"/>
  <c r="P585" i="1" s="1"/>
  <c r="M587" i="1" l="1"/>
  <c r="O586" i="1"/>
  <c r="P586" i="1" s="1"/>
  <c r="M588" i="1" l="1"/>
  <c r="O587" i="1"/>
  <c r="P587" i="1" s="1"/>
  <c r="M589" i="1" l="1"/>
  <c r="O588" i="1"/>
  <c r="P588" i="1" s="1"/>
  <c r="M590" i="1" l="1"/>
  <c r="O589" i="1"/>
  <c r="P589" i="1" s="1"/>
  <c r="M591" i="1" l="1"/>
  <c r="O590" i="1"/>
  <c r="P590" i="1" s="1"/>
  <c r="M592" i="1" l="1"/>
  <c r="O591" i="1"/>
  <c r="P591" i="1" s="1"/>
  <c r="M593" i="1" l="1"/>
  <c r="O592" i="1"/>
  <c r="P592" i="1" s="1"/>
  <c r="M594" i="1" l="1"/>
  <c r="O593" i="1"/>
  <c r="P593" i="1" s="1"/>
  <c r="M595" i="1" l="1"/>
  <c r="O594" i="1"/>
  <c r="P594" i="1" s="1"/>
  <c r="M596" i="1" l="1"/>
  <c r="O595" i="1"/>
  <c r="P595" i="1" s="1"/>
  <c r="M597" i="1" l="1"/>
  <c r="O596" i="1"/>
  <c r="P596" i="1" s="1"/>
  <c r="M598" i="1" l="1"/>
  <c r="O597" i="1"/>
  <c r="P597" i="1" s="1"/>
  <c r="M599" i="1" l="1"/>
  <c r="O598" i="1"/>
  <c r="P598" i="1" s="1"/>
  <c r="M600" i="1" l="1"/>
  <c r="O599" i="1"/>
  <c r="P599" i="1" s="1"/>
  <c r="M601" i="1" l="1"/>
  <c r="O600" i="1"/>
  <c r="P600" i="1" s="1"/>
  <c r="M602" i="1" l="1"/>
  <c r="O601" i="1"/>
  <c r="P601" i="1" s="1"/>
  <c r="M603" i="1" l="1"/>
  <c r="O602" i="1"/>
  <c r="P602" i="1" s="1"/>
  <c r="M604" i="1" l="1"/>
  <c r="O603" i="1"/>
  <c r="P603" i="1" s="1"/>
  <c r="M605" i="1" l="1"/>
  <c r="O604" i="1"/>
  <c r="P604" i="1" s="1"/>
  <c r="M606" i="1" l="1"/>
  <c r="O605" i="1"/>
  <c r="P605" i="1" s="1"/>
  <c r="M607" i="1" l="1"/>
  <c r="O606" i="1"/>
  <c r="P606" i="1" s="1"/>
  <c r="M608" i="1" l="1"/>
  <c r="O607" i="1"/>
  <c r="P607" i="1" s="1"/>
  <c r="M609" i="1" l="1"/>
  <c r="O608" i="1"/>
  <c r="P608" i="1" s="1"/>
  <c r="M610" i="1" l="1"/>
  <c r="O609" i="1"/>
  <c r="P609" i="1" s="1"/>
  <c r="M611" i="1" l="1"/>
  <c r="O610" i="1"/>
  <c r="P610" i="1" s="1"/>
  <c r="M612" i="1" l="1"/>
  <c r="O611" i="1"/>
  <c r="P611" i="1" s="1"/>
  <c r="M613" i="1" l="1"/>
  <c r="O612" i="1"/>
  <c r="P612" i="1" s="1"/>
  <c r="M614" i="1" l="1"/>
  <c r="O613" i="1"/>
  <c r="P613" i="1" s="1"/>
  <c r="M615" i="1" l="1"/>
  <c r="O614" i="1"/>
  <c r="P614" i="1" s="1"/>
  <c r="M616" i="1" l="1"/>
  <c r="O615" i="1"/>
  <c r="P615" i="1" s="1"/>
  <c r="M617" i="1" l="1"/>
  <c r="O616" i="1"/>
  <c r="P616" i="1" s="1"/>
  <c r="M618" i="1" l="1"/>
  <c r="O617" i="1"/>
  <c r="P617" i="1" s="1"/>
  <c r="M619" i="1" l="1"/>
  <c r="O618" i="1"/>
  <c r="P618" i="1" s="1"/>
  <c r="M620" i="1" l="1"/>
  <c r="O619" i="1"/>
  <c r="P619" i="1" s="1"/>
  <c r="M621" i="1" l="1"/>
  <c r="O620" i="1"/>
  <c r="P620" i="1" s="1"/>
  <c r="M622" i="1" l="1"/>
  <c r="O621" i="1"/>
  <c r="P621" i="1" s="1"/>
  <c r="M623" i="1" l="1"/>
  <c r="O622" i="1"/>
  <c r="P622" i="1" s="1"/>
  <c r="M624" i="1" l="1"/>
  <c r="O623" i="1"/>
  <c r="P623" i="1" s="1"/>
  <c r="M625" i="1" l="1"/>
  <c r="O624" i="1"/>
  <c r="P624" i="1" s="1"/>
  <c r="M626" i="1" l="1"/>
  <c r="O625" i="1"/>
  <c r="P625" i="1" s="1"/>
  <c r="M627" i="1" l="1"/>
  <c r="O626" i="1"/>
  <c r="P626" i="1" s="1"/>
  <c r="M628" i="1" l="1"/>
  <c r="O627" i="1"/>
  <c r="P627" i="1" s="1"/>
  <c r="M629" i="1" l="1"/>
  <c r="O628" i="1"/>
  <c r="P628" i="1" s="1"/>
  <c r="M630" i="1" l="1"/>
  <c r="O629" i="1"/>
  <c r="P629" i="1" s="1"/>
  <c r="M631" i="1" l="1"/>
  <c r="O630" i="1"/>
  <c r="P630" i="1" s="1"/>
  <c r="M632" i="1" l="1"/>
  <c r="O631" i="1"/>
  <c r="P631" i="1" s="1"/>
  <c r="M633" i="1" l="1"/>
  <c r="O632" i="1"/>
  <c r="P632" i="1" s="1"/>
  <c r="M634" i="1" l="1"/>
  <c r="O633" i="1"/>
  <c r="P633" i="1" s="1"/>
  <c r="M635" i="1" l="1"/>
  <c r="O634" i="1"/>
  <c r="P634" i="1" s="1"/>
  <c r="M636" i="1" l="1"/>
  <c r="O635" i="1"/>
  <c r="P635" i="1" s="1"/>
  <c r="M637" i="1" l="1"/>
  <c r="O636" i="1"/>
  <c r="P636" i="1" s="1"/>
  <c r="M638" i="1" l="1"/>
  <c r="O637" i="1"/>
  <c r="P637" i="1" s="1"/>
  <c r="M639" i="1" l="1"/>
  <c r="O638" i="1"/>
  <c r="P638" i="1" s="1"/>
  <c r="M640" i="1" l="1"/>
  <c r="O639" i="1"/>
  <c r="P639" i="1" s="1"/>
  <c r="M641" i="1" l="1"/>
  <c r="O640" i="1"/>
  <c r="P640" i="1" s="1"/>
  <c r="M642" i="1" l="1"/>
  <c r="O641" i="1"/>
  <c r="P641" i="1" s="1"/>
  <c r="M643" i="1" l="1"/>
  <c r="O642" i="1"/>
  <c r="P642" i="1" s="1"/>
  <c r="M644" i="1" l="1"/>
  <c r="O643" i="1"/>
  <c r="P643" i="1" s="1"/>
  <c r="M645" i="1" l="1"/>
  <c r="O644" i="1"/>
  <c r="P644" i="1" s="1"/>
  <c r="M646" i="1" l="1"/>
  <c r="O645" i="1"/>
  <c r="P645" i="1" s="1"/>
  <c r="M647" i="1" l="1"/>
  <c r="O646" i="1"/>
  <c r="P646" i="1" s="1"/>
  <c r="M648" i="1" l="1"/>
  <c r="O647" i="1"/>
  <c r="P647" i="1" s="1"/>
  <c r="M649" i="1" l="1"/>
  <c r="O648" i="1"/>
  <c r="P648" i="1" s="1"/>
  <c r="M650" i="1" l="1"/>
  <c r="O649" i="1"/>
  <c r="P649" i="1" s="1"/>
  <c r="M651" i="1" l="1"/>
  <c r="O650" i="1"/>
  <c r="P650" i="1" s="1"/>
  <c r="M652" i="1" l="1"/>
  <c r="O651" i="1"/>
  <c r="P651" i="1" s="1"/>
  <c r="M653" i="1" l="1"/>
  <c r="O652" i="1"/>
  <c r="P652" i="1" s="1"/>
  <c r="M654" i="1" l="1"/>
  <c r="O653" i="1"/>
  <c r="P653" i="1" s="1"/>
  <c r="M655" i="1" l="1"/>
  <c r="O654" i="1"/>
  <c r="P654" i="1" s="1"/>
  <c r="M656" i="1" l="1"/>
  <c r="O655" i="1"/>
  <c r="P655" i="1" s="1"/>
  <c r="M657" i="1" l="1"/>
  <c r="O656" i="1"/>
  <c r="P656" i="1" s="1"/>
  <c r="M658" i="1" l="1"/>
  <c r="O657" i="1"/>
  <c r="P657" i="1" s="1"/>
  <c r="M659" i="1" l="1"/>
  <c r="O658" i="1"/>
  <c r="P658" i="1" s="1"/>
  <c r="M660" i="1" l="1"/>
  <c r="O659" i="1"/>
  <c r="P659" i="1" s="1"/>
  <c r="M661" i="1" l="1"/>
  <c r="O660" i="1"/>
  <c r="P660" i="1" s="1"/>
  <c r="M662" i="1" l="1"/>
  <c r="O661" i="1"/>
  <c r="P661" i="1" s="1"/>
  <c r="M663" i="1" l="1"/>
  <c r="O662" i="1"/>
  <c r="P662" i="1" s="1"/>
  <c r="M664" i="1" l="1"/>
  <c r="O663" i="1"/>
  <c r="P663" i="1" s="1"/>
  <c r="M665" i="1" l="1"/>
  <c r="O664" i="1"/>
  <c r="P664" i="1" s="1"/>
  <c r="M666" i="1" l="1"/>
  <c r="O665" i="1"/>
  <c r="P665" i="1" s="1"/>
  <c r="M667" i="1" l="1"/>
  <c r="O666" i="1"/>
  <c r="P666" i="1" s="1"/>
  <c r="M668" i="1" l="1"/>
  <c r="O667" i="1"/>
  <c r="P667" i="1" s="1"/>
  <c r="M669" i="1" l="1"/>
  <c r="O668" i="1"/>
  <c r="P668" i="1" s="1"/>
  <c r="M670" i="1" l="1"/>
  <c r="O669" i="1"/>
  <c r="P669" i="1" s="1"/>
  <c r="M671" i="1" l="1"/>
  <c r="O670" i="1"/>
  <c r="P670" i="1" s="1"/>
  <c r="M672" i="1" l="1"/>
  <c r="O671" i="1"/>
  <c r="P671" i="1" s="1"/>
  <c r="M673" i="1" l="1"/>
  <c r="O672" i="1"/>
  <c r="P672" i="1" s="1"/>
  <c r="M674" i="1" l="1"/>
  <c r="O673" i="1"/>
  <c r="P673" i="1" s="1"/>
  <c r="M675" i="1" l="1"/>
  <c r="O674" i="1"/>
  <c r="P674" i="1" s="1"/>
  <c r="M676" i="1" l="1"/>
  <c r="O675" i="1"/>
  <c r="P675" i="1" s="1"/>
  <c r="M677" i="1" l="1"/>
  <c r="O676" i="1"/>
  <c r="P676" i="1" s="1"/>
  <c r="M678" i="1" l="1"/>
  <c r="O677" i="1"/>
  <c r="P677" i="1" s="1"/>
  <c r="M679" i="1" l="1"/>
  <c r="O678" i="1"/>
  <c r="P678" i="1" s="1"/>
  <c r="M680" i="1" l="1"/>
  <c r="O679" i="1"/>
  <c r="P679" i="1" s="1"/>
  <c r="M681" i="1" l="1"/>
  <c r="O680" i="1"/>
  <c r="P680" i="1" s="1"/>
  <c r="M682" i="1" l="1"/>
  <c r="O681" i="1"/>
  <c r="P681" i="1" s="1"/>
  <c r="M683" i="1" l="1"/>
  <c r="O682" i="1"/>
  <c r="P682" i="1" s="1"/>
  <c r="M684" i="1" l="1"/>
  <c r="O683" i="1"/>
  <c r="P683" i="1" s="1"/>
  <c r="M685" i="1" l="1"/>
  <c r="O684" i="1"/>
  <c r="P684" i="1" s="1"/>
  <c r="M686" i="1" l="1"/>
  <c r="O685" i="1"/>
  <c r="P685" i="1" s="1"/>
  <c r="M687" i="1" l="1"/>
  <c r="O686" i="1"/>
  <c r="P686" i="1" s="1"/>
  <c r="M688" i="1" l="1"/>
  <c r="O687" i="1"/>
  <c r="P687" i="1" s="1"/>
  <c r="M689" i="1" l="1"/>
  <c r="O688" i="1"/>
  <c r="P688" i="1" s="1"/>
  <c r="M690" i="1" l="1"/>
  <c r="O689" i="1"/>
  <c r="P689" i="1" s="1"/>
  <c r="M691" i="1" l="1"/>
  <c r="O690" i="1"/>
  <c r="P690" i="1" s="1"/>
  <c r="M692" i="1" l="1"/>
  <c r="O691" i="1"/>
  <c r="P691" i="1" s="1"/>
  <c r="M693" i="1" l="1"/>
  <c r="O692" i="1"/>
  <c r="P692" i="1" s="1"/>
  <c r="M694" i="1" l="1"/>
  <c r="O693" i="1"/>
  <c r="P693" i="1" s="1"/>
  <c r="M695" i="1" l="1"/>
  <c r="O694" i="1"/>
  <c r="P694" i="1" s="1"/>
  <c r="M696" i="1" l="1"/>
  <c r="O695" i="1"/>
  <c r="P695" i="1" s="1"/>
  <c r="M697" i="1" l="1"/>
  <c r="O696" i="1"/>
  <c r="P696" i="1" s="1"/>
  <c r="M698" i="1" l="1"/>
  <c r="O697" i="1"/>
  <c r="P697" i="1" s="1"/>
  <c r="M699" i="1" l="1"/>
  <c r="O698" i="1"/>
  <c r="P698" i="1" s="1"/>
  <c r="M700" i="1" l="1"/>
  <c r="O699" i="1"/>
  <c r="P699" i="1" s="1"/>
  <c r="M701" i="1" l="1"/>
  <c r="O700" i="1"/>
  <c r="P700" i="1" s="1"/>
  <c r="M702" i="1" l="1"/>
  <c r="O701" i="1"/>
  <c r="P701" i="1" s="1"/>
  <c r="M703" i="1" l="1"/>
  <c r="O702" i="1"/>
  <c r="P702" i="1" s="1"/>
  <c r="M704" i="1" l="1"/>
  <c r="O703" i="1"/>
  <c r="P703" i="1" s="1"/>
  <c r="M705" i="1" l="1"/>
  <c r="O704" i="1"/>
  <c r="P704" i="1" s="1"/>
  <c r="M706" i="1" l="1"/>
  <c r="O705" i="1"/>
  <c r="P705" i="1" s="1"/>
  <c r="M707" i="1" l="1"/>
  <c r="O706" i="1"/>
  <c r="P706" i="1" s="1"/>
  <c r="M708" i="1" l="1"/>
  <c r="O707" i="1"/>
  <c r="P707" i="1" s="1"/>
  <c r="M709" i="1" l="1"/>
  <c r="O708" i="1"/>
  <c r="P708" i="1" s="1"/>
  <c r="M710" i="1" l="1"/>
  <c r="O709" i="1"/>
  <c r="P709" i="1" s="1"/>
  <c r="M711" i="1" l="1"/>
  <c r="O710" i="1"/>
  <c r="P710" i="1" s="1"/>
  <c r="M712" i="1" l="1"/>
  <c r="O711" i="1"/>
  <c r="P711" i="1" s="1"/>
  <c r="M713" i="1" l="1"/>
  <c r="O712" i="1"/>
  <c r="P712" i="1" s="1"/>
  <c r="M714" i="1" l="1"/>
  <c r="O713" i="1"/>
  <c r="P713" i="1" s="1"/>
  <c r="M715" i="1" l="1"/>
  <c r="O714" i="1"/>
  <c r="P714" i="1" s="1"/>
  <c r="M716" i="1" l="1"/>
  <c r="O715" i="1"/>
  <c r="P715" i="1" s="1"/>
  <c r="M717" i="1" l="1"/>
  <c r="O716" i="1"/>
  <c r="P716" i="1" s="1"/>
  <c r="M718" i="1" l="1"/>
  <c r="O717" i="1"/>
  <c r="P717" i="1" s="1"/>
  <c r="M719" i="1" l="1"/>
  <c r="O718" i="1"/>
  <c r="P718" i="1" s="1"/>
  <c r="M720" i="1" l="1"/>
  <c r="O719" i="1"/>
  <c r="P719" i="1" s="1"/>
  <c r="M721" i="1" l="1"/>
  <c r="O720" i="1"/>
  <c r="P720" i="1" s="1"/>
  <c r="M722" i="1" l="1"/>
  <c r="O721" i="1"/>
  <c r="P721" i="1" s="1"/>
  <c r="M723" i="1" l="1"/>
  <c r="O722" i="1"/>
  <c r="P722" i="1" s="1"/>
  <c r="M724" i="1" l="1"/>
  <c r="O723" i="1"/>
  <c r="P723" i="1" s="1"/>
  <c r="M725" i="1" l="1"/>
  <c r="O724" i="1"/>
  <c r="P724" i="1" s="1"/>
  <c r="M726" i="1" l="1"/>
  <c r="O725" i="1"/>
  <c r="P725" i="1" s="1"/>
  <c r="M727" i="1" l="1"/>
  <c r="O726" i="1"/>
  <c r="P726" i="1" s="1"/>
  <c r="M728" i="1" l="1"/>
  <c r="O727" i="1"/>
  <c r="P727" i="1" s="1"/>
  <c r="M729" i="1" l="1"/>
  <c r="O728" i="1"/>
  <c r="P728" i="1" s="1"/>
  <c r="M730" i="1" l="1"/>
  <c r="O729" i="1"/>
  <c r="P729" i="1" s="1"/>
  <c r="M731" i="1" l="1"/>
  <c r="O730" i="1"/>
  <c r="P730" i="1" s="1"/>
  <c r="M732" i="1" l="1"/>
  <c r="O731" i="1"/>
  <c r="P731" i="1" s="1"/>
  <c r="M733" i="1" l="1"/>
  <c r="O732" i="1"/>
  <c r="P732" i="1" s="1"/>
  <c r="M734" i="1" l="1"/>
  <c r="O733" i="1"/>
  <c r="P733" i="1" s="1"/>
  <c r="M735" i="1" l="1"/>
  <c r="O734" i="1"/>
  <c r="P734" i="1" s="1"/>
  <c r="M736" i="1" l="1"/>
  <c r="O735" i="1"/>
  <c r="P735" i="1" s="1"/>
  <c r="M737" i="1" l="1"/>
  <c r="O736" i="1"/>
  <c r="P736" i="1" s="1"/>
  <c r="M738" i="1" l="1"/>
  <c r="O737" i="1"/>
  <c r="P737" i="1" s="1"/>
  <c r="M739" i="1" l="1"/>
  <c r="O738" i="1"/>
  <c r="P738" i="1" s="1"/>
  <c r="M740" i="1" l="1"/>
  <c r="O739" i="1"/>
  <c r="P739" i="1" s="1"/>
  <c r="M741" i="1" l="1"/>
  <c r="O740" i="1"/>
  <c r="P740" i="1" s="1"/>
  <c r="M742" i="1" l="1"/>
  <c r="O741" i="1"/>
  <c r="P741" i="1" s="1"/>
  <c r="M743" i="1" l="1"/>
  <c r="O742" i="1"/>
  <c r="P742" i="1" s="1"/>
  <c r="M744" i="1" l="1"/>
  <c r="O743" i="1"/>
  <c r="P743" i="1" s="1"/>
  <c r="M745" i="1" l="1"/>
  <c r="O744" i="1"/>
  <c r="P744" i="1" s="1"/>
  <c r="M746" i="1" l="1"/>
  <c r="O745" i="1"/>
  <c r="P745" i="1" s="1"/>
  <c r="M747" i="1" l="1"/>
  <c r="O746" i="1"/>
  <c r="P746" i="1" s="1"/>
  <c r="M748" i="1" l="1"/>
  <c r="O747" i="1"/>
  <c r="P747" i="1" s="1"/>
  <c r="M749" i="1" l="1"/>
  <c r="O748" i="1"/>
  <c r="P748" i="1" s="1"/>
  <c r="M750" i="1" l="1"/>
  <c r="O749" i="1"/>
  <c r="P749" i="1" s="1"/>
  <c r="M751" i="1" l="1"/>
  <c r="O750" i="1"/>
  <c r="P750" i="1" s="1"/>
  <c r="M752" i="1" l="1"/>
  <c r="O751" i="1"/>
  <c r="P751" i="1" s="1"/>
  <c r="M753" i="1" l="1"/>
  <c r="O752" i="1"/>
  <c r="P752" i="1" s="1"/>
  <c r="M754" i="1" l="1"/>
  <c r="O753" i="1"/>
  <c r="P753" i="1" s="1"/>
  <c r="M755" i="1" l="1"/>
  <c r="O754" i="1"/>
  <c r="P754" i="1" s="1"/>
  <c r="M756" i="1" l="1"/>
  <c r="O755" i="1"/>
  <c r="P755" i="1" s="1"/>
  <c r="M757" i="1" l="1"/>
  <c r="O756" i="1"/>
  <c r="P756" i="1" s="1"/>
  <c r="M758" i="1" l="1"/>
  <c r="O757" i="1"/>
  <c r="P757" i="1" s="1"/>
  <c r="M759" i="1" l="1"/>
  <c r="O758" i="1"/>
  <c r="P758" i="1" s="1"/>
  <c r="M760" i="1" l="1"/>
  <c r="O759" i="1"/>
  <c r="P759" i="1" s="1"/>
  <c r="M761" i="1" l="1"/>
  <c r="O760" i="1"/>
  <c r="P760" i="1" s="1"/>
  <c r="M762" i="1" l="1"/>
  <c r="O761" i="1"/>
  <c r="P761" i="1" s="1"/>
  <c r="M763" i="1" l="1"/>
  <c r="O762" i="1"/>
  <c r="P762" i="1" s="1"/>
  <c r="M764" i="1" l="1"/>
  <c r="O763" i="1"/>
  <c r="P763" i="1" s="1"/>
  <c r="M765" i="1" l="1"/>
  <c r="O764" i="1"/>
  <c r="P764" i="1" s="1"/>
  <c r="M766" i="1" l="1"/>
  <c r="O765" i="1"/>
  <c r="P765" i="1" s="1"/>
  <c r="M767" i="1" l="1"/>
  <c r="O766" i="1"/>
  <c r="P766" i="1" s="1"/>
  <c r="M768" i="1" l="1"/>
  <c r="O767" i="1"/>
  <c r="P767" i="1" s="1"/>
  <c r="M769" i="1" l="1"/>
  <c r="O768" i="1"/>
  <c r="P768" i="1" s="1"/>
  <c r="M770" i="1" l="1"/>
  <c r="O769" i="1"/>
  <c r="P769" i="1" s="1"/>
  <c r="M771" i="1" l="1"/>
  <c r="O770" i="1"/>
  <c r="P770" i="1" s="1"/>
  <c r="M772" i="1" l="1"/>
  <c r="O771" i="1"/>
  <c r="P771" i="1" s="1"/>
  <c r="M773" i="1" l="1"/>
  <c r="O772" i="1"/>
  <c r="P772" i="1" s="1"/>
  <c r="M774" i="1" l="1"/>
  <c r="O773" i="1"/>
  <c r="P773" i="1" s="1"/>
  <c r="M775" i="1" l="1"/>
  <c r="O774" i="1"/>
  <c r="P774" i="1" s="1"/>
  <c r="M776" i="1" l="1"/>
  <c r="O775" i="1"/>
  <c r="P775" i="1" s="1"/>
  <c r="M777" i="1" l="1"/>
  <c r="O776" i="1"/>
  <c r="P776" i="1" s="1"/>
  <c r="M778" i="1" l="1"/>
  <c r="O777" i="1"/>
  <c r="P777" i="1" s="1"/>
  <c r="M779" i="1" l="1"/>
  <c r="O778" i="1"/>
  <c r="P778" i="1" s="1"/>
  <c r="M780" i="1" l="1"/>
  <c r="O779" i="1"/>
  <c r="P779" i="1" s="1"/>
  <c r="M781" i="1" l="1"/>
  <c r="O780" i="1"/>
  <c r="P780" i="1" s="1"/>
  <c r="M782" i="1" l="1"/>
  <c r="O781" i="1"/>
  <c r="P781" i="1" s="1"/>
  <c r="M783" i="1" l="1"/>
  <c r="O782" i="1"/>
  <c r="P782" i="1" s="1"/>
  <c r="M784" i="1" l="1"/>
  <c r="O783" i="1"/>
  <c r="P783" i="1" s="1"/>
  <c r="M785" i="1" l="1"/>
  <c r="O784" i="1"/>
  <c r="P784" i="1" s="1"/>
  <c r="M786" i="1" l="1"/>
  <c r="O785" i="1"/>
  <c r="P785" i="1" s="1"/>
  <c r="M787" i="1" l="1"/>
  <c r="O786" i="1"/>
  <c r="P786" i="1" s="1"/>
  <c r="M788" i="1" l="1"/>
  <c r="O787" i="1"/>
  <c r="P787" i="1" s="1"/>
  <c r="M789" i="1" l="1"/>
  <c r="O788" i="1"/>
  <c r="P788" i="1" s="1"/>
  <c r="M790" i="1" l="1"/>
  <c r="O789" i="1"/>
  <c r="P789" i="1" s="1"/>
  <c r="M791" i="1" l="1"/>
  <c r="O790" i="1"/>
  <c r="P790" i="1" s="1"/>
  <c r="M792" i="1" l="1"/>
  <c r="O791" i="1"/>
  <c r="P791" i="1" s="1"/>
  <c r="M793" i="1" l="1"/>
  <c r="O792" i="1"/>
  <c r="P792" i="1" s="1"/>
  <c r="M794" i="1" l="1"/>
  <c r="O793" i="1"/>
  <c r="P793" i="1" s="1"/>
  <c r="M795" i="1" l="1"/>
  <c r="O794" i="1"/>
  <c r="P794" i="1" s="1"/>
  <c r="M796" i="1" l="1"/>
  <c r="O795" i="1"/>
  <c r="P795" i="1" s="1"/>
  <c r="M797" i="1" l="1"/>
  <c r="O796" i="1"/>
  <c r="P796" i="1" s="1"/>
  <c r="M798" i="1" l="1"/>
  <c r="O797" i="1"/>
  <c r="P797" i="1" s="1"/>
  <c r="M799" i="1" l="1"/>
  <c r="O798" i="1"/>
  <c r="P798" i="1" s="1"/>
  <c r="M800" i="1" l="1"/>
  <c r="O799" i="1"/>
  <c r="P799" i="1" s="1"/>
  <c r="M801" i="1" l="1"/>
  <c r="O800" i="1"/>
  <c r="P800" i="1" s="1"/>
  <c r="M802" i="1" l="1"/>
  <c r="O801" i="1"/>
  <c r="P801" i="1" s="1"/>
  <c r="M803" i="1" l="1"/>
  <c r="O802" i="1"/>
  <c r="P802" i="1" s="1"/>
  <c r="M804" i="1" l="1"/>
  <c r="O803" i="1"/>
  <c r="P803" i="1" s="1"/>
  <c r="M805" i="1" l="1"/>
  <c r="O804" i="1"/>
  <c r="P804" i="1" s="1"/>
  <c r="M806" i="1" l="1"/>
  <c r="O805" i="1"/>
  <c r="P805" i="1" s="1"/>
  <c r="M807" i="1" l="1"/>
  <c r="O806" i="1"/>
  <c r="P806" i="1" s="1"/>
  <c r="M808" i="1" l="1"/>
  <c r="O807" i="1"/>
  <c r="P807" i="1" s="1"/>
  <c r="M809" i="1" l="1"/>
  <c r="O808" i="1"/>
  <c r="P808" i="1" s="1"/>
  <c r="M810" i="1" l="1"/>
  <c r="O809" i="1"/>
  <c r="P809" i="1" s="1"/>
  <c r="M811" i="1" l="1"/>
  <c r="O810" i="1"/>
  <c r="P810" i="1" s="1"/>
  <c r="M812" i="1" l="1"/>
  <c r="O811" i="1"/>
  <c r="P811" i="1" s="1"/>
  <c r="M813" i="1" l="1"/>
  <c r="O812" i="1"/>
  <c r="P812" i="1" s="1"/>
  <c r="M814" i="1" l="1"/>
  <c r="O813" i="1"/>
  <c r="P813" i="1" s="1"/>
  <c r="M815" i="1" l="1"/>
  <c r="O814" i="1"/>
  <c r="P814" i="1" s="1"/>
  <c r="M816" i="1" l="1"/>
  <c r="O815" i="1"/>
  <c r="P815" i="1" s="1"/>
  <c r="M817" i="1" l="1"/>
  <c r="O816" i="1"/>
  <c r="P816" i="1" s="1"/>
  <c r="M818" i="1" l="1"/>
  <c r="O817" i="1"/>
  <c r="P817" i="1" s="1"/>
  <c r="M819" i="1" l="1"/>
  <c r="O818" i="1"/>
  <c r="P818" i="1" s="1"/>
  <c r="M820" i="1" l="1"/>
  <c r="O819" i="1"/>
  <c r="P819" i="1" s="1"/>
  <c r="M821" i="1" l="1"/>
  <c r="O820" i="1"/>
  <c r="P820" i="1" s="1"/>
  <c r="M822" i="1" l="1"/>
  <c r="O821" i="1"/>
  <c r="P821" i="1" s="1"/>
  <c r="M823" i="1" l="1"/>
  <c r="O822" i="1"/>
  <c r="P822" i="1" s="1"/>
  <c r="M824" i="1" l="1"/>
  <c r="O823" i="1"/>
  <c r="P823" i="1" s="1"/>
  <c r="M825" i="1" l="1"/>
  <c r="O824" i="1"/>
  <c r="P824" i="1" s="1"/>
  <c r="M826" i="1" l="1"/>
  <c r="O825" i="1"/>
  <c r="P825" i="1" s="1"/>
  <c r="M827" i="1" l="1"/>
  <c r="O826" i="1"/>
  <c r="P826" i="1" s="1"/>
  <c r="M828" i="1" l="1"/>
  <c r="O827" i="1"/>
  <c r="P827" i="1" s="1"/>
  <c r="M829" i="1" l="1"/>
  <c r="O828" i="1"/>
  <c r="P828" i="1" s="1"/>
  <c r="M830" i="1" l="1"/>
  <c r="O829" i="1"/>
  <c r="P829" i="1" s="1"/>
  <c r="M831" i="1" l="1"/>
  <c r="O830" i="1"/>
  <c r="P830" i="1" s="1"/>
  <c r="M832" i="1" l="1"/>
  <c r="O831" i="1"/>
  <c r="P831" i="1" s="1"/>
  <c r="M833" i="1" l="1"/>
  <c r="O832" i="1"/>
  <c r="P832" i="1" s="1"/>
  <c r="M834" i="1" l="1"/>
  <c r="O833" i="1"/>
  <c r="P833" i="1" s="1"/>
  <c r="M835" i="1" l="1"/>
  <c r="O834" i="1"/>
  <c r="P834" i="1" s="1"/>
  <c r="M836" i="1" l="1"/>
  <c r="O835" i="1"/>
  <c r="P835" i="1" s="1"/>
  <c r="M837" i="1" l="1"/>
  <c r="O836" i="1"/>
  <c r="P836" i="1" s="1"/>
  <c r="M838" i="1" l="1"/>
  <c r="O837" i="1"/>
  <c r="P837" i="1" s="1"/>
  <c r="M839" i="1" l="1"/>
  <c r="O838" i="1"/>
  <c r="P838" i="1" s="1"/>
  <c r="M840" i="1" l="1"/>
  <c r="O839" i="1"/>
  <c r="P839" i="1" s="1"/>
  <c r="M841" i="1" l="1"/>
  <c r="O840" i="1"/>
  <c r="P840" i="1" s="1"/>
  <c r="M842" i="1" l="1"/>
  <c r="O841" i="1"/>
  <c r="P841" i="1" s="1"/>
  <c r="M843" i="1" l="1"/>
  <c r="O842" i="1"/>
  <c r="P842" i="1" s="1"/>
  <c r="M844" i="1" l="1"/>
  <c r="O843" i="1"/>
  <c r="P843" i="1" s="1"/>
  <c r="M845" i="1" l="1"/>
  <c r="O844" i="1"/>
  <c r="P844" i="1" s="1"/>
  <c r="M846" i="1" l="1"/>
  <c r="O845" i="1"/>
  <c r="P845" i="1" s="1"/>
  <c r="M847" i="1" l="1"/>
  <c r="O846" i="1"/>
  <c r="P846" i="1" s="1"/>
  <c r="M848" i="1" l="1"/>
  <c r="O847" i="1"/>
  <c r="P847" i="1" s="1"/>
  <c r="M849" i="1" l="1"/>
  <c r="O848" i="1"/>
  <c r="P848" i="1" s="1"/>
  <c r="M850" i="1" l="1"/>
  <c r="O849" i="1"/>
  <c r="P849" i="1" s="1"/>
  <c r="M851" i="1" l="1"/>
  <c r="O850" i="1"/>
  <c r="P850" i="1" s="1"/>
  <c r="M852" i="1" l="1"/>
  <c r="O851" i="1"/>
  <c r="P851" i="1" s="1"/>
  <c r="M853" i="1" l="1"/>
  <c r="O852" i="1"/>
  <c r="P852" i="1" s="1"/>
  <c r="M854" i="1" l="1"/>
  <c r="O853" i="1"/>
  <c r="P853" i="1" s="1"/>
  <c r="M855" i="1" l="1"/>
  <c r="O854" i="1"/>
  <c r="P854" i="1" s="1"/>
  <c r="M856" i="1" l="1"/>
  <c r="O855" i="1"/>
  <c r="P855" i="1" s="1"/>
  <c r="M857" i="1" l="1"/>
  <c r="O856" i="1"/>
  <c r="P856" i="1" s="1"/>
  <c r="M858" i="1" l="1"/>
  <c r="O857" i="1"/>
  <c r="P857" i="1" s="1"/>
  <c r="M859" i="1" l="1"/>
  <c r="O858" i="1"/>
  <c r="P858" i="1" s="1"/>
  <c r="M860" i="1" l="1"/>
  <c r="O859" i="1"/>
  <c r="P859" i="1" s="1"/>
  <c r="M861" i="1" l="1"/>
  <c r="O860" i="1"/>
  <c r="P860" i="1" s="1"/>
  <c r="M862" i="1" l="1"/>
  <c r="O861" i="1"/>
  <c r="P861" i="1" s="1"/>
  <c r="M863" i="1" l="1"/>
  <c r="O862" i="1"/>
  <c r="P862" i="1" s="1"/>
  <c r="M864" i="1" l="1"/>
  <c r="O863" i="1"/>
  <c r="P863" i="1" s="1"/>
  <c r="M865" i="1" l="1"/>
  <c r="O864" i="1"/>
  <c r="P864" i="1" s="1"/>
  <c r="M866" i="1" l="1"/>
  <c r="O865" i="1"/>
  <c r="P865" i="1" s="1"/>
  <c r="M867" i="1" l="1"/>
  <c r="O866" i="1"/>
  <c r="P866" i="1" s="1"/>
  <c r="M868" i="1" l="1"/>
  <c r="O867" i="1"/>
  <c r="P867" i="1" s="1"/>
  <c r="M869" i="1" l="1"/>
  <c r="O868" i="1"/>
  <c r="P868" i="1" s="1"/>
  <c r="M870" i="1" l="1"/>
  <c r="O869" i="1"/>
  <c r="P869" i="1" s="1"/>
  <c r="M871" i="1" l="1"/>
  <c r="O870" i="1"/>
  <c r="P870" i="1" s="1"/>
  <c r="M872" i="1" l="1"/>
  <c r="O871" i="1"/>
  <c r="P871" i="1" s="1"/>
  <c r="M873" i="1" l="1"/>
  <c r="O872" i="1"/>
  <c r="P872" i="1" s="1"/>
  <c r="M874" i="1" l="1"/>
  <c r="O873" i="1"/>
  <c r="P873" i="1" s="1"/>
  <c r="M875" i="1" l="1"/>
  <c r="O874" i="1"/>
  <c r="P874" i="1" s="1"/>
  <c r="M876" i="1" l="1"/>
  <c r="O875" i="1"/>
  <c r="P875" i="1" s="1"/>
  <c r="M877" i="1" l="1"/>
  <c r="O876" i="1"/>
  <c r="P876" i="1" s="1"/>
  <c r="M878" i="1" l="1"/>
  <c r="O877" i="1"/>
  <c r="P877" i="1" s="1"/>
  <c r="M879" i="1" l="1"/>
  <c r="O878" i="1"/>
  <c r="P878" i="1" s="1"/>
  <c r="M880" i="1" l="1"/>
  <c r="O879" i="1"/>
  <c r="P879" i="1" s="1"/>
  <c r="M881" i="1" l="1"/>
  <c r="O880" i="1"/>
  <c r="P880" i="1" s="1"/>
  <c r="M882" i="1" l="1"/>
  <c r="O881" i="1"/>
  <c r="P881" i="1" s="1"/>
  <c r="M883" i="1" l="1"/>
  <c r="O882" i="1"/>
  <c r="P882" i="1" s="1"/>
  <c r="M884" i="1" l="1"/>
  <c r="O883" i="1"/>
  <c r="P883" i="1" s="1"/>
  <c r="M885" i="1" l="1"/>
  <c r="O884" i="1"/>
  <c r="P884" i="1" s="1"/>
  <c r="M886" i="1" l="1"/>
  <c r="O885" i="1"/>
  <c r="P885" i="1" s="1"/>
  <c r="M887" i="1" l="1"/>
  <c r="O886" i="1"/>
  <c r="P886" i="1" s="1"/>
  <c r="M888" i="1" l="1"/>
  <c r="O887" i="1"/>
  <c r="P887" i="1" s="1"/>
  <c r="M889" i="1" l="1"/>
  <c r="O888" i="1"/>
  <c r="P888" i="1" s="1"/>
  <c r="M890" i="1" l="1"/>
  <c r="O889" i="1"/>
  <c r="P889" i="1" s="1"/>
  <c r="M891" i="1" l="1"/>
  <c r="O890" i="1"/>
  <c r="P890" i="1" s="1"/>
  <c r="M892" i="1" l="1"/>
  <c r="O891" i="1"/>
  <c r="P891" i="1" s="1"/>
  <c r="M893" i="1" l="1"/>
  <c r="O892" i="1"/>
  <c r="P892" i="1" s="1"/>
  <c r="M894" i="1" l="1"/>
  <c r="O893" i="1"/>
  <c r="P893" i="1" s="1"/>
  <c r="M895" i="1" l="1"/>
  <c r="O894" i="1"/>
  <c r="P894" i="1" s="1"/>
  <c r="M896" i="1" l="1"/>
  <c r="O895" i="1"/>
  <c r="P895" i="1" s="1"/>
  <c r="M897" i="1" l="1"/>
  <c r="O896" i="1"/>
  <c r="P896" i="1" s="1"/>
  <c r="M898" i="1" l="1"/>
  <c r="O897" i="1"/>
  <c r="P897" i="1" s="1"/>
  <c r="M899" i="1" l="1"/>
  <c r="O898" i="1"/>
  <c r="P898" i="1" s="1"/>
  <c r="M900" i="1" l="1"/>
  <c r="O899" i="1"/>
  <c r="P899" i="1" s="1"/>
  <c r="M901" i="1" l="1"/>
  <c r="O900" i="1"/>
  <c r="P900" i="1" s="1"/>
  <c r="M902" i="1" l="1"/>
  <c r="O901" i="1"/>
  <c r="P901" i="1" s="1"/>
  <c r="M903" i="1" l="1"/>
  <c r="O902" i="1"/>
  <c r="P902" i="1" s="1"/>
  <c r="M904" i="1" l="1"/>
  <c r="O903" i="1"/>
  <c r="P903" i="1" s="1"/>
  <c r="M905" i="1" l="1"/>
  <c r="O904" i="1"/>
  <c r="P904" i="1" s="1"/>
  <c r="M906" i="1" l="1"/>
  <c r="O905" i="1"/>
  <c r="P905" i="1" s="1"/>
  <c r="M907" i="1" l="1"/>
  <c r="O906" i="1"/>
  <c r="P906" i="1" s="1"/>
  <c r="M908" i="1" l="1"/>
  <c r="O907" i="1"/>
  <c r="P907" i="1" s="1"/>
  <c r="M909" i="1" l="1"/>
  <c r="O908" i="1"/>
  <c r="P908" i="1" s="1"/>
  <c r="M910" i="1" l="1"/>
  <c r="O909" i="1"/>
  <c r="P909" i="1" s="1"/>
  <c r="M911" i="1" l="1"/>
  <c r="O910" i="1"/>
  <c r="P910" i="1" s="1"/>
  <c r="M912" i="1" l="1"/>
  <c r="O911" i="1"/>
  <c r="P911" i="1" s="1"/>
  <c r="M913" i="1" l="1"/>
  <c r="O912" i="1"/>
  <c r="P912" i="1" s="1"/>
  <c r="M914" i="1" l="1"/>
  <c r="O913" i="1"/>
  <c r="P913" i="1" s="1"/>
  <c r="M915" i="1" l="1"/>
  <c r="O914" i="1"/>
  <c r="P914" i="1" s="1"/>
  <c r="M916" i="1" l="1"/>
  <c r="O915" i="1"/>
  <c r="P915" i="1" s="1"/>
  <c r="M917" i="1" l="1"/>
  <c r="O916" i="1"/>
  <c r="P916" i="1" s="1"/>
  <c r="M918" i="1" l="1"/>
  <c r="O917" i="1"/>
  <c r="P917" i="1" s="1"/>
  <c r="M919" i="1" l="1"/>
  <c r="O918" i="1"/>
  <c r="P918" i="1" s="1"/>
  <c r="M920" i="1" l="1"/>
  <c r="O919" i="1"/>
  <c r="P919" i="1" s="1"/>
  <c r="M921" i="1" l="1"/>
  <c r="O920" i="1"/>
  <c r="P920" i="1" s="1"/>
  <c r="M922" i="1" l="1"/>
  <c r="O921" i="1"/>
  <c r="P921" i="1" s="1"/>
  <c r="M923" i="1" l="1"/>
  <c r="O922" i="1"/>
  <c r="P922" i="1" s="1"/>
  <c r="M924" i="1" l="1"/>
  <c r="O923" i="1"/>
  <c r="P923" i="1" s="1"/>
  <c r="M925" i="1" l="1"/>
  <c r="O924" i="1"/>
  <c r="P924" i="1" s="1"/>
  <c r="M926" i="1" l="1"/>
  <c r="O925" i="1"/>
  <c r="P925" i="1" s="1"/>
  <c r="M927" i="1" l="1"/>
  <c r="O926" i="1"/>
  <c r="P926" i="1" s="1"/>
  <c r="M928" i="1" l="1"/>
  <c r="O927" i="1"/>
  <c r="P927" i="1" s="1"/>
  <c r="M929" i="1" l="1"/>
  <c r="O928" i="1"/>
  <c r="P928" i="1" s="1"/>
  <c r="M930" i="1" l="1"/>
  <c r="O929" i="1"/>
  <c r="P929" i="1" s="1"/>
  <c r="M931" i="1" l="1"/>
  <c r="O930" i="1"/>
  <c r="P930" i="1" s="1"/>
  <c r="M932" i="1" l="1"/>
  <c r="O931" i="1"/>
  <c r="P931" i="1" s="1"/>
  <c r="M933" i="1" l="1"/>
  <c r="O932" i="1"/>
  <c r="P932" i="1" s="1"/>
  <c r="M934" i="1" l="1"/>
  <c r="O933" i="1"/>
  <c r="P933" i="1" s="1"/>
  <c r="M935" i="1" l="1"/>
  <c r="O934" i="1"/>
  <c r="P934" i="1" s="1"/>
  <c r="M936" i="1" l="1"/>
  <c r="O935" i="1"/>
  <c r="P935" i="1" s="1"/>
  <c r="M937" i="1" l="1"/>
  <c r="O936" i="1"/>
  <c r="P936" i="1" s="1"/>
  <c r="M938" i="1" l="1"/>
  <c r="O937" i="1"/>
  <c r="P937" i="1" s="1"/>
  <c r="M939" i="1" l="1"/>
  <c r="O938" i="1"/>
  <c r="P938" i="1" s="1"/>
  <c r="M940" i="1" l="1"/>
  <c r="O939" i="1"/>
  <c r="P939" i="1" s="1"/>
  <c r="M941" i="1" l="1"/>
  <c r="O940" i="1"/>
  <c r="P940" i="1" s="1"/>
  <c r="M942" i="1" l="1"/>
  <c r="O941" i="1"/>
  <c r="P941" i="1" s="1"/>
  <c r="M943" i="1" l="1"/>
  <c r="O942" i="1"/>
  <c r="P942" i="1" s="1"/>
  <c r="M944" i="1" l="1"/>
  <c r="O943" i="1"/>
  <c r="P943" i="1" s="1"/>
  <c r="M945" i="1" l="1"/>
  <c r="O944" i="1"/>
  <c r="P944" i="1" s="1"/>
  <c r="M946" i="1" l="1"/>
  <c r="O945" i="1"/>
  <c r="P945" i="1" s="1"/>
  <c r="M947" i="1" l="1"/>
  <c r="O946" i="1"/>
  <c r="P946" i="1" s="1"/>
  <c r="M948" i="1" l="1"/>
  <c r="O947" i="1"/>
  <c r="P947" i="1" s="1"/>
  <c r="M949" i="1" l="1"/>
  <c r="O948" i="1"/>
  <c r="P948" i="1" s="1"/>
  <c r="M950" i="1" l="1"/>
  <c r="O949" i="1"/>
  <c r="P949" i="1" s="1"/>
  <c r="M951" i="1" l="1"/>
  <c r="O950" i="1"/>
  <c r="P950" i="1" s="1"/>
  <c r="M952" i="1" l="1"/>
  <c r="O951" i="1"/>
  <c r="P951" i="1" s="1"/>
  <c r="M953" i="1" l="1"/>
  <c r="O952" i="1"/>
  <c r="P952" i="1" s="1"/>
  <c r="M954" i="1" l="1"/>
  <c r="O953" i="1"/>
  <c r="P953" i="1" s="1"/>
  <c r="M955" i="1" l="1"/>
  <c r="O954" i="1"/>
  <c r="P954" i="1" s="1"/>
  <c r="M956" i="1" l="1"/>
  <c r="O955" i="1"/>
  <c r="P955" i="1" s="1"/>
  <c r="M957" i="1" l="1"/>
  <c r="O956" i="1"/>
  <c r="P956" i="1" s="1"/>
  <c r="M958" i="1" l="1"/>
  <c r="O957" i="1"/>
  <c r="P957" i="1" s="1"/>
  <c r="M959" i="1" l="1"/>
  <c r="O958" i="1"/>
  <c r="P958" i="1" s="1"/>
  <c r="M960" i="1" l="1"/>
  <c r="O959" i="1"/>
  <c r="P959" i="1" s="1"/>
  <c r="M961" i="1" l="1"/>
  <c r="O960" i="1"/>
  <c r="P960" i="1" s="1"/>
  <c r="M962" i="1" l="1"/>
  <c r="O961" i="1"/>
  <c r="P961" i="1" s="1"/>
  <c r="M963" i="1" l="1"/>
  <c r="O962" i="1"/>
  <c r="P962" i="1" s="1"/>
  <c r="M964" i="1" l="1"/>
  <c r="O963" i="1"/>
  <c r="P963" i="1" s="1"/>
  <c r="M965" i="1" l="1"/>
  <c r="O964" i="1"/>
  <c r="P964" i="1" s="1"/>
  <c r="M966" i="1" l="1"/>
  <c r="O965" i="1"/>
  <c r="P965" i="1" s="1"/>
  <c r="M967" i="1" l="1"/>
  <c r="O966" i="1"/>
  <c r="P966" i="1" s="1"/>
  <c r="M968" i="1" l="1"/>
  <c r="O967" i="1"/>
  <c r="P967" i="1" s="1"/>
  <c r="M969" i="1" l="1"/>
  <c r="O968" i="1"/>
  <c r="P968" i="1" s="1"/>
  <c r="M970" i="1" l="1"/>
  <c r="O969" i="1"/>
  <c r="P969" i="1" s="1"/>
  <c r="M971" i="1" l="1"/>
  <c r="O970" i="1"/>
  <c r="P970" i="1" s="1"/>
  <c r="M972" i="1" l="1"/>
  <c r="O971" i="1"/>
  <c r="P971" i="1" s="1"/>
  <c r="M973" i="1" l="1"/>
  <c r="O972" i="1"/>
  <c r="P972" i="1" s="1"/>
  <c r="M974" i="1" l="1"/>
  <c r="O973" i="1"/>
  <c r="P973" i="1" s="1"/>
  <c r="M975" i="1" l="1"/>
  <c r="O974" i="1"/>
  <c r="P974" i="1" s="1"/>
  <c r="M976" i="1" l="1"/>
  <c r="O975" i="1"/>
  <c r="P975" i="1" s="1"/>
  <c r="M977" i="1" l="1"/>
  <c r="O976" i="1"/>
  <c r="P976" i="1" s="1"/>
  <c r="M978" i="1" l="1"/>
  <c r="O977" i="1"/>
  <c r="P977" i="1" s="1"/>
  <c r="M979" i="1" l="1"/>
  <c r="O978" i="1"/>
  <c r="P978" i="1" s="1"/>
  <c r="M980" i="1" l="1"/>
  <c r="O979" i="1"/>
  <c r="P979" i="1" s="1"/>
  <c r="M981" i="1" l="1"/>
  <c r="O980" i="1"/>
  <c r="P980" i="1" s="1"/>
  <c r="M982" i="1" l="1"/>
  <c r="O981" i="1"/>
  <c r="P981" i="1" s="1"/>
  <c r="M983" i="1" l="1"/>
  <c r="O982" i="1"/>
  <c r="P982" i="1" s="1"/>
  <c r="M984" i="1" l="1"/>
  <c r="O983" i="1"/>
  <c r="P983" i="1" s="1"/>
  <c r="M985" i="1" l="1"/>
  <c r="O984" i="1"/>
  <c r="P984" i="1" s="1"/>
  <c r="M986" i="1" l="1"/>
  <c r="O985" i="1"/>
  <c r="P985" i="1" s="1"/>
  <c r="M987" i="1" l="1"/>
  <c r="O986" i="1"/>
  <c r="P986" i="1" s="1"/>
  <c r="M988" i="1" l="1"/>
  <c r="O987" i="1"/>
  <c r="P987" i="1" s="1"/>
  <c r="M989" i="1" l="1"/>
  <c r="O988" i="1"/>
  <c r="P988" i="1" s="1"/>
  <c r="M990" i="1" l="1"/>
  <c r="O989" i="1"/>
  <c r="P989" i="1" s="1"/>
  <c r="M991" i="1" l="1"/>
  <c r="O990" i="1"/>
  <c r="P990" i="1" s="1"/>
  <c r="M992" i="1" l="1"/>
  <c r="O991" i="1"/>
  <c r="P991" i="1" s="1"/>
  <c r="M993" i="1" l="1"/>
  <c r="O992" i="1"/>
  <c r="P992" i="1" s="1"/>
  <c r="M994" i="1" l="1"/>
  <c r="O993" i="1"/>
  <c r="P993" i="1" s="1"/>
  <c r="M995" i="1" l="1"/>
  <c r="O994" i="1"/>
  <c r="P994" i="1" s="1"/>
  <c r="M996" i="1" l="1"/>
  <c r="O995" i="1"/>
  <c r="P995" i="1" s="1"/>
  <c r="M997" i="1" l="1"/>
  <c r="O996" i="1"/>
  <c r="P996" i="1" s="1"/>
  <c r="M998" i="1" l="1"/>
  <c r="O997" i="1"/>
  <c r="P997" i="1" s="1"/>
  <c r="M999" i="1" l="1"/>
  <c r="O998" i="1"/>
  <c r="P998" i="1" s="1"/>
  <c r="M1000" i="1" l="1"/>
  <c r="O999" i="1"/>
  <c r="P999" i="1" s="1"/>
  <c r="M1001" i="1" l="1"/>
  <c r="O1000" i="1"/>
  <c r="P1000" i="1" s="1"/>
  <c r="M1002" i="1" l="1"/>
  <c r="O1001" i="1"/>
  <c r="P1001" i="1" s="1"/>
  <c r="M1003" i="1" l="1"/>
  <c r="O1002" i="1"/>
  <c r="P1002" i="1" s="1"/>
  <c r="M1004" i="1" l="1"/>
  <c r="O1003" i="1"/>
  <c r="P1003" i="1" s="1"/>
  <c r="M1005" i="1" l="1"/>
  <c r="O1004" i="1"/>
  <c r="P1004" i="1" s="1"/>
  <c r="M1006" i="1" l="1"/>
  <c r="O1005" i="1"/>
  <c r="P1005" i="1" s="1"/>
  <c r="M1007" i="1" l="1"/>
  <c r="O1006" i="1"/>
  <c r="P1006" i="1" s="1"/>
  <c r="M1008" i="1" l="1"/>
  <c r="O1007" i="1"/>
  <c r="P1007" i="1" s="1"/>
  <c r="M1009" i="1" l="1"/>
  <c r="O1008" i="1"/>
  <c r="P1008" i="1" s="1"/>
  <c r="M1010" i="1" l="1"/>
  <c r="O1009" i="1"/>
  <c r="P1009" i="1" s="1"/>
  <c r="M1011" i="1" l="1"/>
  <c r="O1010" i="1"/>
  <c r="P1010" i="1" s="1"/>
  <c r="M1012" i="1" l="1"/>
  <c r="O1011" i="1"/>
  <c r="P1011" i="1" s="1"/>
  <c r="M1013" i="1" l="1"/>
  <c r="O1012" i="1"/>
  <c r="P1012" i="1" s="1"/>
  <c r="M1014" i="1" l="1"/>
  <c r="O1013" i="1"/>
  <c r="P1013" i="1" s="1"/>
  <c r="M1015" i="1" l="1"/>
  <c r="O1014" i="1"/>
  <c r="P1014" i="1" s="1"/>
  <c r="M1016" i="1" l="1"/>
  <c r="O1015" i="1"/>
  <c r="P1015" i="1" s="1"/>
  <c r="M1017" i="1" l="1"/>
  <c r="O1016" i="1"/>
  <c r="P1016" i="1" s="1"/>
  <c r="M1018" i="1" l="1"/>
  <c r="O1017" i="1"/>
  <c r="P1017" i="1" s="1"/>
  <c r="M1019" i="1" l="1"/>
  <c r="O1018" i="1"/>
  <c r="P1018" i="1" s="1"/>
  <c r="M1020" i="1" l="1"/>
  <c r="O1019" i="1"/>
  <c r="P1019" i="1" s="1"/>
  <c r="M1021" i="1" l="1"/>
  <c r="O1020" i="1"/>
  <c r="P1020" i="1" s="1"/>
  <c r="M1022" i="1" l="1"/>
  <c r="O1021" i="1"/>
  <c r="P1021" i="1" s="1"/>
  <c r="M1023" i="1" l="1"/>
  <c r="O1022" i="1"/>
  <c r="P1022" i="1" s="1"/>
  <c r="M1024" i="1" l="1"/>
  <c r="O1023" i="1"/>
  <c r="P1023" i="1" s="1"/>
  <c r="M1025" i="1" l="1"/>
  <c r="O1024" i="1"/>
  <c r="P1024" i="1" s="1"/>
  <c r="M1026" i="1" l="1"/>
  <c r="O1025" i="1"/>
  <c r="P1025" i="1" s="1"/>
  <c r="M1027" i="1" l="1"/>
  <c r="O1026" i="1"/>
  <c r="P1026" i="1" s="1"/>
  <c r="M1028" i="1" l="1"/>
  <c r="O1027" i="1"/>
  <c r="P1027" i="1" s="1"/>
  <c r="M1029" i="1" l="1"/>
  <c r="O1028" i="1"/>
  <c r="P1028" i="1" s="1"/>
  <c r="M1030" i="1" l="1"/>
  <c r="O1029" i="1"/>
  <c r="P1029" i="1" s="1"/>
  <c r="M1031" i="1" l="1"/>
  <c r="O1030" i="1"/>
  <c r="P1030" i="1" s="1"/>
  <c r="M1032" i="1" l="1"/>
  <c r="O1031" i="1"/>
  <c r="P1031" i="1" s="1"/>
  <c r="M1033" i="1" l="1"/>
  <c r="O1032" i="1"/>
  <c r="P1032" i="1" s="1"/>
  <c r="M1034" i="1" l="1"/>
  <c r="O1033" i="1"/>
  <c r="P1033" i="1" s="1"/>
  <c r="M1035" i="1" l="1"/>
  <c r="O1034" i="1"/>
  <c r="P1034" i="1" s="1"/>
  <c r="M1036" i="1" l="1"/>
  <c r="O1035" i="1"/>
  <c r="P1035" i="1" s="1"/>
  <c r="M1037" i="1" l="1"/>
  <c r="O1036" i="1"/>
  <c r="P1036" i="1" s="1"/>
  <c r="M1038" i="1" l="1"/>
  <c r="O1037" i="1"/>
  <c r="P1037" i="1" s="1"/>
  <c r="M1039" i="1" l="1"/>
  <c r="O1038" i="1"/>
  <c r="P1038" i="1" s="1"/>
  <c r="M1040" i="1" l="1"/>
  <c r="O1039" i="1"/>
  <c r="P1039" i="1" s="1"/>
  <c r="M1041" i="1" l="1"/>
  <c r="O1040" i="1"/>
  <c r="P1040" i="1" s="1"/>
  <c r="M1042" i="1" l="1"/>
  <c r="O1041" i="1"/>
  <c r="P1041" i="1" s="1"/>
  <c r="M1043" i="1" l="1"/>
  <c r="O1042" i="1"/>
  <c r="P1042" i="1" s="1"/>
  <c r="M1044" i="1" l="1"/>
  <c r="O1043" i="1"/>
  <c r="P1043" i="1" s="1"/>
  <c r="M1045" i="1" l="1"/>
  <c r="O1044" i="1"/>
  <c r="P1044" i="1" s="1"/>
  <c r="M1046" i="1" l="1"/>
  <c r="O1045" i="1"/>
  <c r="P1045" i="1" s="1"/>
  <c r="M1047" i="1" l="1"/>
  <c r="O1046" i="1"/>
  <c r="P1046" i="1" s="1"/>
  <c r="M1048" i="1" l="1"/>
  <c r="O1047" i="1"/>
  <c r="P1047" i="1" s="1"/>
  <c r="M1049" i="1" l="1"/>
  <c r="O1048" i="1"/>
  <c r="P1048" i="1" s="1"/>
  <c r="M1050" i="1" l="1"/>
  <c r="O1049" i="1"/>
  <c r="P1049" i="1" s="1"/>
  <c r="M1051" i="1" l="1"/>
  <c r="O1050" i="1"/>
  <c r="P1050" i="1" s="1"/>
  <c r="M1052" i="1" l="1"/>
  <c r="O1051" i="1"/>
  <c r="P1051" i="1" s="1"/>
  <c r="M1053" i="1" l="1"/>
  <c r="O1052" i="1"/>
  <c r="P1052" i="1" s="1"/>
  <c r="M1054" i="1" l="1"/>
  <c r="O1053" i="1"/>
  <c r="P1053" i="1" s="1"/>
  <c r="M1055" i="1" l="1"/>
  <c r="O1054" i="1"/>
  <c r="P1054" i="1" s="1"/>
  <c r="M1056" i="1" l="1"/>
  <c r="O1055" i="1"/>
  <c r="P1055" i="1" s="1"/>
  <c r="M1057" i="1" l="1"/>
  <c r="O1056" i="1"/>
  <c r="P1056" i="1" s="1"/>
  <c r="M1058" i="1" l="1"/>
  <c r="O1057" i="1"/>
  <c r="P1057" i="1" s="1"/>
  <c r="M1059" i="1" l="1"/>
  <c r="O1058" i="1"/>
  <c r="P1058" i="1" s="1"/>
  <c r="M1060" i="1" l="1"/>
  <c r="O1059" i="1"/>
  <c r="P1059" i="1" s="1"/>
  <c r="M1061" i="1" l="1"/>
  <c r="O1060" i="1"/>
  <c r="P1060" i="1" s="1"/>
  <c r="M1062" i="1" l="1"/>
  <c r="O1061" i="1"/>
  <c r="P1061" i="1" s="1"/>
  <c r="M1063" i="1" l="1"/>
  <c r="O1062" i="1"/>
  <c r="P1062" i="1" s="1"/>
  <c r="M1064" i="1" l="1"/>
  <c r="O1063" i="1"/>
  <c r="P1063" i="1" s="1"/>
  <c r="M1065" i="1" l="1"/>
  <c r="O1064" i="1"/>
  <c r="P1064" i="1" s="1"/>
  <c r="M1066" i="1" l="1"/>
  <c r="O1065" i="1"/>
  <c r="P1065" i="1" s="1"/>
  <c r="M1067" i="1" l="1"/>
  <c r="O1066" i="1"/>
  <c r="P1066" i="1" s="1"/>
  <c r="M1068" i="1" l="1"/>
  <c r="O1067" i="1"/>
  <c r="P1067" i="1" s="1"/>
  <c r="M1069" i="1" l="1"/>
  <c r="O1068" i="1"/>
  <c r="P1068" i="1" s="1"/>
  <c r="M1070" i="1" l="1"/>
  <c r="O1069" i="1"/>
  <c r="P1069" i="1" s="1"/>
  <c r="M1071" i="1" l="1"/>
  <c r="O1070" i="1"/>
  <c r="P1070" i="1" s="1"/>
  <c r="M1072" i="1" l="1"/>
  <c r="O1071" i="1"/>
  <c r="P1071" i="1" s="1"/>
  <c r="M1073" i="1" l="1"/>
  <c r="O1072" i="1"/>
  <c r="P1072" i="1" s="1"/>
  <c r="M1074" i="1" l="1"/>
  <c r="O1073" i="1"/>
  <c r="P1073" i="1" s="1"/>
  <c r="M1075" i="1" l="1"/>
  <c r="O1074" i="1"/>
  <c r="P1074" i="1" s="1"/>
  <c r="M1076" i="1" l="1"/>
  <c r="O1075" i="1"/>
  <c r="P1075" i="1" s="1"/>
  <c r="M1077" i="1" l="1"/>
  <c r="O1076" i="1"/>
  <c r="P1076" i="1" s="1"/>
  <c r="M1078" i="1" l="1"/>
  <c r="O1077" i="1"/>
  <c r="P1077" i="1" s="1"/>
  <c r="M1079" i="1" l="1"/>
  <c r="O1078" i="1"/>
  <c r="P1078" i="1" s="1"/>
  <c r="M1080" i="1" l="1"/>
  <c r="O1079" i="1"/>
  <c r="P1079" i="1" s="1"/>
  <c r="M1081" i="1" l="1"/>
  <c r="O1080" i="1"/>
  <c r="P1080" i="1" s="1"/>
  <c r="M1082" i="1" l="1"/>
  <c r="O1081" i="1"/>
  <c r="P1081" i="1" s="1"/>
  <c r="M1083" i="1" l="1"/>
  <c r="O1082" i="1"/>
  <c r="P1082" i="1" s="1"/>
  <c r="M1084" i="1" l="1"/>
  <c r="O1083" i="1"/>
  <c r="P1083" i="1" s="1"/>
  <c r="M1085" i="1" l="1"/>
  <c r="O1084" i="1"/>
  <c r="P1084" i="1" s="1"/>
  <c r="M1086" i="1" l="1"/>
  <c r="O1085" i="1"/>
  <c r="P1085" i="1" s="1"/>
  <c r="M1087" i="1" l="1"/>
  <c r="O1086" i="1"/>
  <c r="P1086" i="1" s="1"/>
  <c r="M1088" i="1" l="1"/>
  <c r="O1087" i="1"/>
  <c r="P1087" i="1" s="1"/>
  <c r="M1089" i="1" l="1"/>
  <c r="O1088" i="1"/>
  <c r="P1088" i="1" s="1"/>
  <c r="M1090" i="1" l="1"/>
  <c r="O1089" i="1"/>
  <c r="P1089" i="1" s="1"/>
  <c r="M1091" i="1" l="1"/>
  <c r="O1090" i="1"/>
  <c r="P1090" i="1" s="1"/>
  <c r="M1092" i="1" l="1"/>
  <c r="O1091" i="1"/>
  <c r="P1091" i="1" s="1"/>
  <c r="M1093" i="1" l="1"/>
  <c r="O1092" i="1"/>
  <c r="P1092" i="1" s="1"/>
  <c r="M1094" i="1" l="1"/>
  <c r="O1093" i="1"/>
  <c r="P1093" i="1" s="1"/>
  <c r="M1095" i="1" l="1"/>
  <c r="O1094" i="1"/>
  <c r="P1094" i="1" s="1"/>
  <c r="M1096" i="1" l="1"/>
  <c r="O1095" i="1"/>
  <c r="P1095" i="1" s="1"/>
  <c r="M1097" i="1" l="1"/>
  <c r="O1096" i="1"/>
  <c r="P1096" i="1" s="1"/>
  <c r="M1098" i="1" l="1"/>
  <c r="O1097" i="1"/>
  <c r="P1097" i="1" s="1"/>
  <c r="M1099" i="1" l="1"/>
  <c r="O1098" i="1"/>
  <c r="P1098" i="1" s="1"/>
  <c r="M1100" i="1" l="1"/>
  <c r="O1099" i="1"/>
  <c r="P1099" i="1" s="1"/>
  <c r="M1101" i="1" l="1"/>
  <c r="O1100" i="1"/>
  <c r="P1100" i="1" s="1"/>
  <c r="M1102" i="1" l="1"/>
  <c r="O1101" i="1"/>
  <c r="P1101" i="1" s="1"/>
  <c r="M1103" i="1" l="1"/>
  <c r="O1102" i="1"/>
  <c r="P1102" i="1" s="1"/>
  <c r="M1104" i="1" l="1"/>
  <c r="O1103" i="1"/>
  <c r="P1103" i="1" s="1"/>
  <c r="M1105" i="1" l="1"/>
  <c r="O1104" i="1"/>
  <c r="P1104" i="1" s="1"/>
  <c r="M1106" i="1" l="1"/>
  <c r="O1105" i="1"/>
  <c r="P1105" i="1" s="1"/>
  <c r="M1107" i="1" l="1"/>
  <c r="O1106" i="1"/>
  <c r="P1106" i="1" s="1"/>
  <c r="M1108" i="1" l="1"/>
  <c r="O1107" i="1"/>
  <c r="P1107" i="1" s="1"/>
  <c r="M1109" i="1" l="1"/>
  <c r="O1108" i="1"/>
  <c r="P1108" i="1" s="1"/>
  <c r="M1110" i="1" l="1"/>
  <c r="O1109" i="1"/>
  <c r="P1109" i="1" s="1"/>
  <c r="M1111" i="1" l="1"/>
  <c r="O1110" i="1"/>
  <c r="P1110" i="1" s="1"/>
  <c r="M1112" i="1" l="1"/>
  <c r="O1111" i="1"/>
  <c r="P1111" i="1" s="1"/>
  <c r="M1113" i="1" l="1"/>
  <c r="O1112" i="1"/>
  <c r="P1112" i="1" s="1"/>
  <c r="M1114" i="1" l="1"/>
  <c r="O1113" i="1"/>
  <c r="P1113" i="1" s="1"/>
  <c r="M1115" i="1" l="1"/>
  <c r="O1114" i="1"/>
  <c r="P1114" i="1" s="1"/>
  <c r="M1116" i="1" l="1"/>
  <c r="O1115" i="1"/>
  <c r="P1115" i="1" s="1"/>
  <c r="M1117" i="1" l="1"/>
  <c r="O1116" i="1"/>
  <c r="P1116" i="1" s="1"/>
  <c r="M1118" i="1" l="1"/>
  <c r="O1117" i="1"/>
  <c r="P1117" i="1" s="1"/>
  <c r="M1119" i="1" l="1"/>
  <c r="O1118" i="1"/>
  <c r="P1118" i="1" s="1"/>
  <c r="M1120" i="1" l="1"/>
  <c r="O1119" i="1"/>
  <c r="P1119" i="1" s="1"/>
  <c r="M1121" i="1" l="1"/>
  <c r="O1120" i="1"/>
  <c r="P1120" i="1" s="1"/>
  <c r="M1122" i="1" l="1"/>
  <c r="O1121" i="1"/>
  <c r="P1121" i="1" s="1"/>
  <c r="M1123" i="1" l="1"/>
  <c r="O1122" i="1"/>
  <c r="P1122" i="1" s="1"/>
  <c r="M1124" i="1" l="1"/>
  <c r="O1123" i="1"/>
  <c r="P1123" i="1" s="1"/>
  <c r="M1125" i="1" l="1"/>
  <c r="O1124" i="1"/>
  <c r="P1124" i="1" s="1"/>
  <c r="M1126" i="1" l="1"/>
  <c r="O1125" i="1"/>
  <c r="P1125" i="1" s="1"/>
  <c r="M1127" i="1" l="1"/>
  <c r="O1126" i="1"/>
  <c r="P1126" i="1" s="1"/>
  <c r="M1128" i="1" l="1"/>
  <c r="O1127" i="1"/>
  <c r="P1127" i="1" s="1"/>
  <c r="M1129" i="1" l="1"/>
  <c r="O1128" i="1"/>
  <c r="P1128" i="1" s="1"/>
  <c r="M1130" i="1" l="1"/>
  <c r="O1129" i="1"/>
  <c r="P1129" i="1" s="1"/>
  <c r="M1131" i="1" l="1"/>
  <c r="O1130" i="1"/>
  <c r="P1130" i="1" s="1"/>
  <c r="M1132" i="1" l="1"/>
  <c r="O1131" i="1"/>
  <c r="P1131" i="1" s="1"/>
  <c r="M1133" i="1" l="1"/>
  <c r="O1132" i="1"/>
  <c r="P1132" i="1" s="1"/>
  <c r="M1134" i="1" l="1"/>
  <c r="O1133" i="1"/>
  <c r="P1133" i="1" s="1"/>
  <c r="M1135" i="1" l="1"/>
  <c r="O1134" i="1"/>
  <c r="P1134" i="1" s="1"/>
  <c r="M1136" i="1" l="1"/>
  <c r="O1135" i="1"/>
  <c r="P1135" i="1" s="1"/>
  <c r="M1137" i="1" l="1"/>
  <c r="O1136" i="1"/>
  <c r="P1136" i="1" s="1"/>
  <c r="M1138" i="1" l="1"/>
  <c r="O1137" i="1"/>
  <c r="P1137" i="1" s="1"/>
  <c r="M1139" i="1" l="1"/>
  <c r="O1138" i="1"/>
  <c r="P1138" i="1" s="1"/>
  <c r="M1140" i="1" l="1"/>
  <c r="O1139" i="1"/>
  <c r="P1139" i="1" s="1"/>
  <c r="M1141" i="1" l="1"/>
  <c r="O1140" i="1"/>
  <c r="P1140" i="1" s="1"/>
  <c r="M1142" i="1" l="1"/>
  <c r="O1141" i="1"/>
  <c r="P1141" i="1" s="1"/>
  <c r="M1143" i="1" l="1"/>
  <c r="O1142" i="1"/>
  <c r="P1142" i="1" s="1"/>
  <c r="M1144" i="1" l="1"/>
  <c r="O1143" i="1"/>
  <c r="P1143" i="1" s="1"/>
  <c r="M1145" i="1" l="1"/>
  <c r="O1144" i="1"/>
  <c r="P1144" i="1" s="1"/>
  <c r="M1146" i="1" l="1"/>
  <c r="O1145" i="1"/>
  <c r="P1145" i="1" s="1"/>
  <c r="M1147" i="1" l="1"/>
  <c r="O1146" i="1"/>
  <c r="P1146" i="1" s="1"/>
  <c r="M1148" i="1" l="1"/>
  <c r="O1147" i="1"/>
  <c r="P1147" i="1" s="1"/>
  <c r="M1149" i="1" l="1"/>
  <c r="O1148" i="1"/>
  <c r="P1148" i="1" s="1"/>
  <c r="M1150" i="1" l="1"/>
  <c r="O1149" i="1"/>
  <c r="P1149" i="1" s="1"/>
  <c r="M1151" i="1" l="1"/>
  <c r="O1150" i="1"/>
  <c r="P1150" i="1" s="1"/>
  <c r="M1152" i="1" l="1"/>
  <c r="O1151" i="1"/>
  <c r="P1151" i="1" s="1"/>
  <c r="M1153" i="1" l="1"/>
  <c r="O1152" i="1"/>
  <c r="P1152" i="1" s="1"/>
  <c r="M1154" i="1" l="1"/>
  <c r="O1153" i="1"/>
  <c r="P1153" i="1" s="1"/>
  <c r="M1155" i="1" l="1"/>
  <c r="O1154" i="1"/>
  <c r="P1154" i="1" s="1"/>
  <c r="M1156" i="1" l="1"/>
  <c r="O1155" i="1"/>
  <c r="P1155" i="1" s="1"/>
  <c r="M1157" i="1" l="1"/>
  <c r="O1156" i="1"/>
  <c r="P1156" i="1" s="1"/>
  <c r="M1158" i="1" l="1"/>
  <c r="O1157" i="1"/>
  <c r="P1157" i="1" s="1"/>
  <c r="M1159" i="1" l="1"/>
  <c r="O1158" i="1"/>
  <c r="P1158" i="1" s="1"/>
  <c r="M1160" i="1" l="1"/>
  <c r="O1159" i="1"/>
  <c r="P1159" i="1" s="1"/>
  <c r="M1161" i="1" l="1"/>
  <c r="O1160" i="1"/>
  <c r="P1160" i="1" s="1"/>
  <c r="M1162" i="1" l="1"/>
  <c r="O1161" i="1"/>
  <c r="P1161" i="1" s="1"/>
  <c r="M1163" i="1" l="1"/>
  <c r="O1162" i="1"/>
  <c r="P1162" i="1" s="1"/>
  <c r="M1164" i="1" l="1"/>
  <c r="O1163" i="1"/>
  <c r="P1163" i="1" s="1"/>
  <c r="M1165" i="1" l="1"/>
  <c r="O1164" i="1"/>
  <c r="P1164" i="1" s="1"/>
  <c r="M1166" i="1" l="1"/>
  <c r="O1165" i="1"/>
  <c r="P1165" i="1" s="1"/>
  <c r="M1167" i="1" l="1"/>
  <c r="O1166" i="1"/>
  <c r="P1166" i="1" s="1"/>
  <c r="M1168" i="1" l="1"/>
  <c r="O1167" i="1"/>
  <c r="P1167" i="1" s="1"/>
  <c r="M1169" i="1" l="1"/>
  <c r="O1168" i="1"/>
  <c r="P1168" i="1" s="1"/>
  <c r="M1170" i="1" l="1"/>
  <c r="O1169" i="1"/>
  <c r="P1169" i="1" s="1"/>
  <c r="M1171" i="1" l="1"/>
  <c r="O1170" i="1"/>
  <c r="P1170" i="1" s="1"/>
  <c r="M1172" i="1" l="1"/>
  <c r="O1171" i="1"/>
  <c r="P1171" i="1" s="1"/>
  <c r="M1173" i="1" l="1"/>
  <c r="O1172" i="1"/>
  <c r="P1172" i="1" s="1"/>
  <c r="M1174" i="1" l="1"/>
  <c r="O1173" i="1"/>
  <c r="P1173" i="1" s="1"/>
  <c r="M1175" i="1" l="1"/>
  <c r="O1174" i="1"/>
  <c r="P1174" i="1" s="1"/>
  <c r="M1176" i="1" l="1"/>
  <c r="O1175" i="1"/>
  <c r="P1175" i="1" s="1"/>
  <c r="M1177" i="1" l="1"/>
  <c r="O1176" i="1"/>
  <c r="P1176" i="1" s="1"/>
  <c r="M1178" i="1" l="1"/>
  <c r="O1177" i="1"/>
  <c r="P1177" i="1" s="1"/>
  <c r="M1179" i="1" l="1"/>
  <c r="O1178" i="1"/>
  <c r="P1178" i="1" s="1"/>
  <c r="M1180" i="1" l="1"/>
  <c r="O1179" i="1"/>
  <c r="P1179" i="1" s="1"/>
  <c r="M1181" i="1" l="1"/>
  <c r="O1180" i="1"/>
  <c r="P1180" i="1" s="1"/>
  <c r="M1182" i="1" l="1"/>
  <c r="O1181" i="1"/>
  <c r="P1181" i="1" s="1"/>
  <c r="M1183" i="1" l="1"/>
  <c r="O1182" i="1"/>
  <c r="P1182" i="1" s="1"/>
  <c r="M1184" i="1" l="1"/>
  <c r="O1183" i="1"/>
  <c r="P1183" i="1" s="1"/>
  <c r="M1185" i="1" l="1"/>
  <c r="O1184" i="1"/>
  <c r="P1184" i="1" s="1"/>
  <c r="M1186" i="1" l="1"/>
  <c r="O1185" i="1"/>
  <c r="P1185" i="1" s="1"/>
  <c r="M1187" i="1" l="1"/>
  <c r="O1186" i="1"/>
  <c r="P1186" i="1" s="1"/>
  <c r="M1188" i="1" l="1"/>
  <c r="O1187" i="1"/>
  <c r="P1187" i="1" s="1"/>
  <c r="M1189" i="1" l="1"/>
  <c r="O1188" i="1"/>
  <c r="P1188" i="1" s="1"/>
  <c r="M1190" i="1" l="1"/>
  <c r="O1189" i="1"/>
  <c r="P1189" i="1" s="1"/>
  <c r="M1191" i="1" l="1"/>
  <c r="O1190" i="1"/>
  <c r="P1190" i="1" s="1"/>
  <c r="M1192" i="1" l="1"/>
  <c r="O1191" i="1"/>
  <c r="P1191" i="1" s="1"/>
  <c r="M1193" i="1" l="1"/>
  <c r="O1192" i="1"/>
  <c r="P1192" i="1" s="1"/>
  <c r="M1194" i="1" l="1"/>
  <c r="O1193" i="1"/>
  <c r="P1193" i="1" s="1"/>
  <c r="M1195" i="1" l="1"/>
  <c r="O1194" i="1"/>
  <c r="P1194" i="1" s="1"/>
  <c r="M1196" i="1" l="1"/>
  <c r="O1195" i="1"/>
  <c r="P1195" i="1" s="1"/>
  <c r="M1197" i="1" l="1"/>
  <c r="O1196" i="1"/>
  <c r="P1196" i="1" s="1"/>
  <c r="M1198" i="1" l="1"/>
  <c r="O1197" i="1"/>
  <c r="P1197" i="1" s="1"/>
  <c r="M1199" i="1" l="1"/>
  <c r="O1198" i="1"/>
  <c r="P1198" i="1" s="1"/>
  <c r="M1200" i="1" l="1"/>
  <c r="O1199" i="1"/>
  <c r="P1199" i="1" s="1"/>
  <c r="M1201" i="1" l="1"/>
  <c r="O1200" i="1"/>
  <c r="P1200" i="1" s="1"/>
  <c r="M1202" i="1" l="1"/>
  <c r="O1201" i="1"/>
  <c r="P1201" i="1" s="1"/>
  <c r="M1203" i="1" l="1"/>
  <c r="O1202" i="1"/>
  <c r="P1202" i="1" s="1"/>
  <c r="M1204" i="1" l="1"/>
  <c r="O1203" i="1"/>
  <c r="P1203" i="1" s="1"/>
  <c r="M1205" i="1" l="1"/>
  <c r="O1204" i="1"/>
  <c r="P1204" i="1" s="1"/>
  <c r="M1206" i="1" l="1"/>
  <c r="O1205" i="1"/>
  <c r="P1205" i="1" s="1"/>
  <c r="M1207" i="1" l="1"/>
  <c r="O1206" i="1"/>
  <c r="P1206" i="1" s="1"/>
  <c r="M1208" i="1" l="1"/>
  <c r="O1207" i="1"/>
  <c r="P1207" i="1" s="1"/>
  <c r="M1209" i="1" l="1"/>
  <c r="O1208" i="1"/>
  <c r="P1208" i="1" s="1"/>
  <c r="M1210" i="1" l="1"/>
  <c r="O1209" i="1"/>
  <c r="P1209" i="1" s="1"/>
  <c r="M1211" i="1" l="1"/>
  <c r="O1210" i="1"/>
  <c r="P1210" i="1" s="1"/>
  <c r="M1212" i="1" l="1"/>
  <c r="O1211" i="1"/>
  <c r="P1211" i="1" s="1"/>
  <c r="M1213" i="1" l="1"/>
  <c r="O1212" i="1"/>
  <c r="P1212" i="1" s="1"/>
  <c r="M1214" i="1" l="1"/>
  <c r="O1213" i="1"/>
  <c r="P1213" i="1" s="1"/>
  <c r="M1215" i="1" l="1"/>
  <c r="O1214" i="1"/>
  <c r="P1214" i="1" s="1"/>
  <c r="M1216" i="1" l="1"/>
  <c r="O1215" i="1"/>
  <c r="P1215" i="1" s="1"/>
  <c r="M1217" i="1" l="1"/>
  <c r="O1216" i="1"/>
  <c r="P1216" i="1" s="1"/>
  <c r="M1218" i="1" l="1"/>
  <c r="O1217" i="1"/>
  <c r="P1217" i="1" s="1"/>
  <c r="M1219" i="1" l="1"/>
  <c r="O1218" i="1"/>
  <c r="P1218" i="1" s="1"/>
  <c r="M1220" i="1" l="1"/>
  <c r="O1219" i="1"/>
  <c r="P1219" i="1" s="1"/>
  <c r="M1221" i="1" l="1"/>
  <c r="O1220" i="1"/>
  <c r="P1220" i="1" s="1"/>
  <c r="M1222" i="1" l="1"/>
  <c r="O1221" i="1"/>
  <c r="P1221" i="1" s="1"/>
  <c r="M1223" i="1" l="1"/>
  <c r="O1222" i="1"/>
  <c r="P1222" i="1" s="1"/>
  <c r="M1224" i="1" l="1"/>
  <c r="O1223" i="1"/>
  <c r="P1223" i="1" s="1"/>
  <c r="M1225" i="1" l="1"/>
  <c r="O1224" i="1"/>
  <c r="P1224" i="1" s="1"/>
  <c r="M1226" i="1" l="1"/>
  <c r="O1225" i="1"/>
  <c r="P1225" i="1" s="1"/>
  <c r="M1227" i="1" l="1"/>
  <c r="O1226" i="1"/>
  <c r="P1226" i="1" s="1"/>
  <c r="M1228" i="1" l="1"/>
  <c r="O1227" i="1"/>
  <c r="P1227" i="1" s="1"/>
  <c r="M1229" i="1" l="1"/>
  <c r="O1228" i="1"/>
  <c r="P1228" i="1" s="1"/>
  <c r="M1230" i="1" l="1"/>
  <c r="O1229" i="1"/>
  <c r="P1229" i="1" s="1"/>
  <c r="M1231" i="1" l="1"/>
  <c r="O1230" i="1"/>
  <c r="P1230" i="1" s="1"/>
  <c r="M1232" i="1" l="1"/>
  <c r="O1231" i="1"/>
  <c r="P1231" i="1" s="1"/>
  <c r="M1233" i="1" l="1"/>
  <c r="O1232" i="1"/>
  <c r="P1232" i="1" s="1"/>
  <c r="M1234" i="1" l="1"/>
  <c r="O1233" i="1"/>
  <c r="P1233" i="1" s="1"/>
  <c r="M1235" i="1" l="1"/>
  <c r="O1234" i="1"/>
  <c r="P1234" i="1" s="1"/>
  <c r="M1236" i="1" l="1"/>
  <c r="O1235" i="1"/>
  <c r="P1235" i="1" s="1"/>
  <c r="M1237" i="1" l="1"/>
  <c r="O1236" i="1"/>
  <c r="P1236" i="1" s="1"/>
  <c r="M1238" i="1" l="1"/>
  <c r="O1237" i="1"/>
  <c r="P1237" i="1" s="1"/>
  <c r="M1239" i="1" l="1"/>
  <c r="O1238" i="1"/>
  <c r="P1238" i="1" s="1"/>
  <c r="M1240" i="1" l="1"/>
  <c r="O1239" i="1"/>
  <c r="P1239" i="1" s="1"/>
  <c r="M1241" i="1" l="1"/>
  <c r="O1240" i="1"/>
  <c r="P1240" i="1" s="1"/>
  <c r="M1242" i="1" l="1"/>
  <c r="O1241" i="1"/>
  <c r="P1241" i="1" s="1"/>
  <c r="M1243" i="1" l="1"/>
  <c r="O1242" i="1"/>
  <c r="P1242" i="1" s="1"/>
  <c r="M1244" i="1" l="1"/>
  <c r="O1243" i="1"/>
  <c r="P1243" i="1" s="1"/>
  <c r="M1245" i="1" l="1"/>
  <c r="O1244" i="1"/>
  <c r="P1244" i="1" s="1"/>
  <c r="M1246" i="1" l="1"/>
  <c r="O1245" i="1"/>
  <c r="P1245" i="1" s="1"/>
  <c r="M1247" i="1" l="1"/>
  <c r="O1246" i="1"/>
  <c r="P1246" i="1" s="1"/>
  <c r="M1248" i="1" l="1"/>
  <c r="O1247" i="1"/>
  <c r="P1247" i="1" s="1"/>
  <c r="M1249" i="1" l="1"/>
  <c r="O1248" i="1"/>
  <c r="P1248" i="1" s="1"/>
  <c r="M1250" i="1" l="1"/>
  <c r="O1249" i="1"/>
  <c r="P1249" i="1" s="1"/>
  <c r="M1251" i="1" l="1"/>
  <c r="O1250" i="1"/>
  <c r="P1250" i="1" s="1"/>
  <c r="M1252" i="1" l="1"/>
  <c r="O1251" i="1"/>
  <c r="P1251" i="1" s="1"/>
  <c r="M1253" i="1" l="1"/>
  <c r="O1252" i="1"/>
  <c r="P1252" i="1" s="1"/>
  <c r="M1254" i="1" l="1"/>
  <c r="O1253" i="1"/>
  <c r="P1253" i="1" s="1"/>
  <c r="M1255" i="1" l="1"/>
  <c r="O1254" i="1"/>
  <c r="P1254" i="1" s="1"/>
  <c r="M1256" i="1" l="1"/>
  <c r="O1255" i="1"/>
  <c r="P1255" i="1" s="1"/>
  <c r="M1257" i="1" l="1"/>
  <c r="O1256" i="1"/>
  <c r="P1256" i="1" s="1"/>
  <c r="M1258" i="1" l="1"/>
  <c r="O1257" i="1"/>
  <c r="P1257" i="1" s="1"/>
  <c r="M1259" i="1" l="1"/>
  <c r="O1258" i="1"/>
  <c r="P1258" i="1" s="1"/>
  <c r="M1260" i="1" l="1"/>
  <c r="O1259" i="1"/>
  <c r="P1259" i="1" s="1"/>
  <c r="M1261" i="1" l="1"/>
  <c r="O1260" i="1"/>
  <c r="P1260" i="1" s="1"/>
  <c r="M1262" i="1" l="1"/>
  <c r="O1261" i="1"/>
  <c r="P1261" i="1" s="1"/>
  <c r="M1263" i="1" l="1"/>
  <c r="O1262" i="1"/>
  <c r="P1262" i="1" s="1"/>
  <c r="M1264" i="1" l="1"/>
  <c r="O1263" i="1"/>
  <c r="P1263" i="1" s="1"/>
  <c r="M1265" i="1" l="1"/>
  <c r="O1264" i="1"/>
  <c r="P1264" i="1" s="1"/>
  <c r="M1266" i="1" l="1"/>
  <c r="O1265" i="1"/>
  <c r="P1265" i="1" s="1"/>
  <c r="M1267" i="1" l="1"/>
  <c r="O1266" i="1"/>
  <c r="P1266" i="1" s="1"/>
  <c r="M1268" i="1" l="1"/>
  <c r="O1267" i="1"/>
  <c r="P1267" i="1" s="1"/>
  <c r="M1269" i="1" l="1"/>
  <c r="O1268" i="1"/>
  <c r="P1268" i="1" s="1"/>
  <c r="M1270" i="1" l="1"/>
  <c r="O1269" i="1"/>
  <c r="P1269" i="1" s="1"/>
  <c r="M1271" i="1" l="1"/>
  <c r="O1270" i="1"/>
  <c r="P1270" i="1" s="1"/>
  <c r="M1272" i="1" l="1"/>
  <c r="O1271" i="1"/>
  <c r="P1271" i="1" s="1"/>
  <c r="M1273" i="1" l="1"/>
  <c r="O1272" i="1"/>
  <c r="P1272" i="1" s="1"/>
  <c r="M1274" i="1" l="1"/>
  <c r="O1273" i="1"/>
  <c r="P1273" i="1" s="1"/>
  <c r="M1275" i="1" l="1"/>
  <c r="O1274" i="1"/>
  <c r="P1274" i="1" s="1"/>
  <c r="M1276" i="1" l="1"/>
  <c r="O1275" i="1"/>
  <c r="P1275" i="1" s="1"/>
  <c r="M1277" i="1" l="1"/>
  <c r="O1276" i="1"/>
  <c r="P1276" i="1" s="1"/>
  <c r="M1278" i="1" l="1"/>
  <c r="O1277" i="1"/>
  <c r="P1277" i="1" s="1"/>
  <c r="M1279" i="1" l="1"/>
  <c r="O1278" i="1"/>
  <c r="P1278" i="1" s="1"/>
  <c r="M1280" i="1" l="1"/>
  <c r="O1279" i="1"/>
  <c r="P1279" i="1" s="1"/>
  <c r="M1281" i="1" l="1"/>
  <c r="O1280" i="1"/>
  <c r="P1280" i="1" s="1"/>
  <c r="M1282" i="1" l="1"/>
  <c r="O1281" i="1"/>
  <c r="P1281" i="1" s="1"/>
  <c r="M1283" i="1" l="1"/>
  <c r="O1282" i="1"/>
  <c r="P1282" i="1" s="1"/>
  <c r="M1284" i="1" l="1"/>
  <c r="O1283" i="1"/>
  <c r="P1283" i="1" s="1"/>
  <c r="M1285" i="1" l="1"/>
  <c r="O1284" i="1"/>
  <c r="P1284" i="1" s="1"/>
  <c r="M1286" i="1" l="1"/>
  <c r="O1285" i="1"/>
  <c r="P1285" i="1" s="1"/>
  <c r="M1287" i="1" l="1"/>
  <c r="O1286" i="1"/>
  <c r="P1286" i="1" s="1"/>
  <c r="M1288" i="1" l="1"/>
  <c r="O1287" i="1"/>
  <c r="P1287" i="1" s="1"/>
  <c r="M1289" i="1" l="1"/>
  <c r="O1288" i="1"/>
  <c r="P1288" i="1" s="1"/>
  <c r="M1290" i="1" l="1"/>
  <c r="O1289" i="1"/>
  <c r="P1289" i="1" s="1"/>
  <c r="M1291" i="1" l="1"/>
  <c r="O1290" i="1"/>
  <c r="P1290" i="1" s="1"/>
  <c r="M1292" i="1" l="1"/>
  <c r="O1291" i="1"/>
  <c r="P1291" i="1" s="1"/>
  <c r="M1293" i="1" l="1"/>
  <c r="O1292" i="1"/>
  <c r="P1292" i="1" s="1"/>
  <c r="M1294" i="1" l="1"/>
  <c r="O1293" i="1"/>
  <c r="P1293" i="1" s="1"/>
  <c r="M1295" i="1" l="1"/>
  <c r="O1294" i="1"/>
  <c r="P1294" i="1" s="1"/>
  <c r="M1296" i="1" l="1"/>
  <c r="O1295" i="1"/>
  <c r="P1295" i="1" s="1"/>
  <c r="M1297" i="1" l="1"/>
  <c r="O1296" i="1"/>
  <c r="P1296" i="1" s="1"/>
  <c r="M1298" i="1" l="1"/>
  <c r="O1297" i="1"/>
  <c r="P1297" i="1" s="1"/>
  <c r="M1299" i="1" l="1"/>
  <c r="O1298" i="1"/>
  <c r="P1298" i="1" s="1"/>
  <c r="M1300" i="1" l="1"/>
  <c r="O1299" i="1"/>
  <c r="P1299" i="1" s="1"/>
  <c r="M1301" i="1" l="1"/>
  <c r="O1300" i="1"/>
  <c r="P1300" i="1" s="1"/>
  <c r="M1302" i="1" l="1"/>
  <c r="O1301" i="1"/>
  <c r="P1301" i="1" s="1"/>
  <c r="M1303" i="1" l="1"/>
  <c r="O1302" i="1"/>
  <c r="P1302" i="1" s="1"/>
  <c r="M1304" i="1" l="1"/>
  <c r="O1303" i="1"/>
  <c r="P1303" i="1" s="1"/>
  <c r="M1305" i="1" l="1"/>
  <c r="O1304" i="1"/>
  <c r="P1304" i="1" s="1"/>
  <c r="M1306" i="1" l="1"/>
  <c r="O1305" i="1"/>
  <c r="P1305" i="1" s="1"/>
  <c r="M1307" i="1" l="1"/>
  <c r="O1306" i="1"/>
  <c r="P1306" i="1" s="1"/>
  <c r="M1308" i="1" l="1"/>
  <c r="O1307" i="1"/>
  <c r="P1307" i="1" s="1"/>
  <c r="M1309" i="1" l="1"/>
  <c r="O1308" i="1"/>
  <c r="P1308" i="1" s="1"/>
  <c r="M1310" i="1" l="1"/>
  <c r="O1309" i="1"/>
  <c r="P1309" i="1" s="1"/>
  <c r="M1311" i="1" l="1"/>
  <c r="O1310" i="1"/>
  <c r="P1310" i="1" s="1"/>
  <c r="M1312" i="1" l="1"/>
  <c r="O1311" i="1"/>
  <c r="P1311" i="1" s="1"/>
  <c r="M1313" i="1" l="1"/>
  <c r="O1312" i="1"/>
  <c r="P1312" i="1" s="1"/>
  <c r="M1314" i="1" l="1"/>
  <c r="O1313" i="1"/>
  <c r="P1313" i="1" s="1"/>
  <c r="M1315" i="1" l="1"/>
  <c r="O1314" i="1"/>
  <c r="P1314" i="1" s="1"/>
  <c r="M1316" i="1" l="1"/>
  <c r="O1315" i="1"/>
  <c r="P1315" i="1" s="1"/>
  <c r="M1317" i="1" l="1"/>
  <c r="O1316" i="1"/>
  <c r="P1316" i="1" s="1"/>
  <c r="M1318" i="1" l="1"/>
  <c r="O1317" i="1"/>
  <c r="P1317" i="1" s="1"/>
  <c r="M1319" i="1" l="1"/>
  <c r="O1318" i="1"/>
  <c r="P1318" i="1" s="1"/>
  <c r="M1320" i="1" l="1"/>
  <c r="O1319" i="1"/>
  <c r="P1319" i="1" s="1"/>
  <c r="M1321" i="1" l="1"/>
  <c r="O1320" i="1"/>
  <c r="P1320" i="1" s="1"/>
  <c r="M1322" i="1" l="1"/>
  <c r="O1321" i="1"/>
  <c r="P1321" i="1" s="1"/>
  <c r="M1323" i="1" l="1"/>
  <c r="O1322" i="1"/>
  <c r="P1322" i="1" s="1"/>
  <c r="M1324" i="1" l="1"/>
  <c r="O1323" i="1"/>
  <c r="P1323" i="1" s="1"/>
  <c r="M1325" i="1" l="1"/>
  <c r="O1324" i="1"/>
  <c r="P1324" i="1" s="1"/>
  <c r="M1326" i="1" l="1"/>
  <c r="O1325" i="1"/>
  <c r="P1325" i="1" s="1"/>
  <c r="M1327" i="1" l="1"/>
  <c r="O1326" i="1"/>
  <c r="P1326" i="1" s="1"/>
  <c r="M1328" i="1" l="1"/>
  <c r="O1327" i="1"/>
  <c r="P1327" i="1" s="1"/>
  <c r="M1329" i="1" l="1"/>
  <c r="O1328" i="1"/>
  <c r="P1328" i="1" s="1"/>
  <c r="M1330" i="1" l="1"/>
  <c r="O1329" i="1"/>
  <c r="P1329" i="1" s="1"/>
  <c r="M1331" i="1" l="1"/>
  <c r="O1330" i="1"/>
  <c r="P1330" i="1" s="1"/>
  <c r="M1332" i="1" l="1"/>
  <c r="O1331" i="1"/>
  <c r="P1331" i="1" s="1"/>
  <c r="M1333" i="1" l="1"/>
  <c r="O1332" i="1"/>
  <c r="P1332" i="1" s="1"/>
  <c r="M1334" i="1" l="1"/>
  <c r="O1333" i="1"/>
  <c r="P1333" i="1" s="1"/>
  <c r="M1335" i="1" l="1"/>
  <c r="O1334" i="1"/>
  <c r="P1334" i="1" s="1"/>
  <c r="M1336" i="1" l="1"/>
  <c r="O1335" i="1"/>
  <c r="P1335" i="1" s="1"/>
  <c r="M1337" i="1" l="1"/>
  <c r="O1336" i="1"/>
  <c r="P1336" i="1" s="1"/>
  <c r="M1338" i="1" l="1"/>
  <c r="O1337" i="1"/>
  <c r="P1337" i="1" s="1"/>
  <c r="M1339" i="1" l="1"/>
  <c r="O1338" i="1"/>
  <c r="P1338" i="1" s="1"/>
  <c r="M1340" i="1" l="1"/>
  <c r="O1339" i="1"/>
  <c r="P1339" i="1" s="1"/>
  <c r="M1341" i="1" l="1"/>
  <c r="O1340" i="1"/>
  <c r="P1340" i="1" s="1"/>
  <c r="M1342" i="1" l="1"/>
  <c r="O1341" i="1"/>
  <c r="P1341" i="1" s="1"/>
  <c r="M1343" i="1" l="1"/>
  <c r="O1342" i="1"/>
  <c r="P1342" i="1" s="1"/>
  <c r="M1344" i="1" l="1"/>
  <c r="O1343" i="1"/>
  <c r="P1343" i="1" s="1"/>
  <c r="M1345" i="1" l="1"/>
  <c r="O1344" i="1"/>
  <c r="P1344" i="1" s="1"/>
  <c r="M1346" i="1" l="1"/>
  <c r="O1345" i="1"/>
  <c r="P1345" i="1" s="1"/>
  <c r="M1347" i="1" l="1"/>
  <c r="O1346" i="1"/>
  <c r="P1346" i="1" s="1"/>
  <c r="M1348" i="1" l="1"/>
  <c r="O1347" i="1"/>
  <c r="P1347" i="1" s="1"/>
  <c r="M1349" i="1" l="1"/>
  <c r="O1348" i="1"/>
  <c r="P1348" i="1" s="1"/>
  <c r="M1350" i="1" l="1"/>
  <c r="O1349" i="1"/>
  <c r="P1349" i="1" s="1"/>
  <c r="M1351" i="1" l="1"/>
  <c r="O1350" i="1"/>
  <c r="P1350" i="1" s="1"/>
  <c r="M1352" i="1" l="1"/>
  <c r="O1351" i="1"/>
  <c r="P1351" i="1" s="1"/>
  <c r="M1353" i="1" l="1"/>
  <c r="O1352" i="1"/>
  <c r="P1352" i="1" s="1"/>
  <c r="M1354" i="1" l="1"/>
  <c r="O1353" i="1"/>
  <c r="P1353" i="1" s="1"/>
  <c r="M1355" i="1" l="1"/>
  <c r="O1354" i="1"/>
  <c r="P1354" i="1" s="1"/>
  <c r="M1356" i="1" l="1"/>
  <c r="O1355" i="1"/>
  <c r="P1355" i="1" s="1"/>
  <c r="M1357" i="1" l="1"/>
  <c r="O1356" i="1"/>
  <c r="P1356" i="1" s="1"/>
  <c r="M1358" i="1" l="1"/>
  <c r="O1357" i="1"/>
  <c r="P1357" i="1" s="1"/>
  <c r="M1359" i="1" l="1"/>
  <c r="O1358" i="1"/>
  <c r="P1358" i="1" s="1"/>
  <c r="M1360" i="1" l="1"/>
  <c r="O1359" i="1"/>
  <c r="P1359" i="1" s="1"/>
  <c r="M1361" i="1" l="1"/>
  <c r="O1360" i="1"/>
  <c r="P1360" i="1" s="1"/>
  <c r="M1362" i="1" l="1"/>
  <c r="O1361" i="1"/>
  <c r="P1361" i="1" s="1"/>
  <c r="M1363" i="1" l="1"/>
  <c r="O1362" i="1"/>
  <c r="P1362" i="1" s="1"/>
  <c r="M1364" i="1" l="1"/>
  <c r="O1363" i="1"/>
  <c r="P1363" i="1" s="1"/>
  <c r="M1365" i="1" l="1"/>
  <c r="O1364" i="1"/>
  <c r="P1364" i="1" s="1"/>
  <c r="M1366" i="1" l="1"/>
  <c r="O1365" i="1"/>
  <c r="P1365" i="1" s="1"/>
  <c r="M1367" i="1" l="1"/>
  <c r="O1366" i="1"/>
  <c r="P1366" i="1" s="1"/>
  <c r="M1368" i="1" l="1"/>
  <c r="O1367" i="1"/>
  <c r="P1367" i="1" s="1"/>
  <c r="M1369" i="1" l="1"/>
  <c r="O1368" i="1"/>
  <c r="P1368" i="1" s="1"/>
  <c r="M1370" i="1" l="1"/>
  <c r="O1369" i="1"/>
  <c r="P1369" i="1" s="1"/>
  <c r="M1371" i="1" l="1"/>
  <c r="O1370" i="1"/>
  <c r="P1370" i="1" s="1"/>
  <c r="M1372" i="1" l="1"/>
  <c r="O1371" i="1"/>
  <c r="P1371" i="1" s="1"/>
  <c r="M1373" i="1" l="1"/>
  <c r="O1372" i="1"/>
  <c r="P1372" i="1" s="1"/>
  <c r="M1374" i="1" l="1"/>
  <c r="O1373" i="1"/>
  <c r="P1373" i="1" s="1"/>
  <c r="M1375" i="1" l="1"/>
  <c r="O1374" i="1"/>
  <c r="P1374" i="1" s="1"/>
  <c r="M1376" i="1" l="1"/>
  <c r="O1375" i="1"/>
  <c r="P1375" i="1" s="1"/>
  <c r="M1377" i="1" l="1"/>
  <c r="O1376" i="1"/>
  <c r="P1376" i="1" s="1"/>
  <c r="M1378" i="1" l="1"/>
  <c r="O1377" i="1"/>
  <c r="P1377" i="1" s="1"/>
  <c r="M1379" i="1" l="1"/>
  <c r="O1378" i="1"/>
  <c r="P1378" i="1" s="1"/>
  <c r="M1380" i="1" l="1"/>
  <c r="O1379" i="1"/>
  <c r="P1379" i="1" s="1"/>
  <c r="M1381" i="1" l="1"/>
  <c r="O1380" i="1"/>
  <c r="P1380" i="1" s="1"/>
  <c r="M1382" i="1" l="1"/>
  <c r="O1381" i="1"/>
  <c r="P1381" i="1" s="1"/>
  <c r="M1383" i="1" l="1"/>
  <c r="O1382" i="1"/>
  <c r="P1382" i="1" s="1"/>
  <c r="M1384" i="1" l="1"/>
  <c r="O1383" i="1"/>
  <c r="P1383" i="1" s="1"/>
  <c r="M1385" i="1" l="1"/>
  <c r="O1384" i="1"/>
  <c r="P1384" i="1" s="1"/>
  <c r="M1386" i="1" l="1"/>
  <c r="O1385" i="1"/>
  <c r="P1385" i="1" s="1"/>
  <c r="M1387" i="1" l="1"/>
  <c r="O1386" i="1"/>
  <c r="P1386" i="1" s="1"/>
  <c r="M1388" i="1" l="1"/>
  <c r="O1387" i="1"/>
  <c r="P1387" i="1" s="1"/>
  <c r="M1389" i="1" l="1"/>
  <c r="O1388" i="1"/>
  <c r="P1388" i="1" s="1"/>
  <c r="M1390" i="1" l="1"/>
  <c r="O1389" i="1"/>
  <c r="P1389" i="1" s="1"/>
  <c r="M1391" i="1" l="1"/>
  <c r="O1390" i="1"/>
  <c r="P1390" i="1" s="1"/>
  <c r="M1392" i="1" l="1"/>
  <c r="O1391" i="1"/>
  <c r="P1391" i="1" s="1"/>
  <c r="M1393" i="1" l="1"/>
  <c r="O1392" i="1"/>
  <c r="P1392" i="1" s="1"/>
  <c r="M1394" i="1" l="1"/>
  <c r="O1393" i="1"/>
  <c r="P1393" i="1" s="1"/>
  <c r="M1395" i="1" l="1"/>
  <c r="O1394" i="1"/>
  <c r="P1394" i="1" s="1"/>
  <c r="M1396" i="1" l="1"/>
  <c r="O1395" i="1"/>
  <c r="P1395" i="1" s="1"/>
  <c r="M1397" i="1" l="1"/>
  <c r="O1396" i="1"/>
  <c r="P1396" i="1" s="1"/>
  <c r="M1398" i="1" l="1"/>
  <c r="O1397" i="1"/>
  <c r="P1397" i="1" s="1"/>
  <c r="M1399" i="1" l="1"/>
  <c r="O1398" i="1"/>
  <c r="P1398" i="1" s="1"/>
  <c r="M1400" i="1" l="1"/>
  <c r="O1399" i="1"/>
  <c r="P1399" i="1" s="1"/>
  <c r="M1401" i="1" l="1"/>
  <c r="O1400" i="1"/>
  <c r="P1400" i="1" s="1"/>
  <c r="M1402" i="1" l="1"/>
  <c r="O1401" i="1"/>
  <c r="P1401" i="1" s="1"/>
  <c r="M1403" i="1" l="1"/>
  <c r="O1402" i="1"/>
  <c r="P1402" i="1" s="1"/>
  <c r="M1404" i="1" l="1"/>
  <c r="O1403" i="1"/>
  <c r="P1403" i="1" s="1"/>
  <c r="M1405" i="1" l="1"/>
  <c r="O1404" i="1"/>
  <c r="P1404" i="1" s="1"/>
  <c r="M1406" i="1" l="1"/>
  <c r="O1405" i="1"/>
  <c r="P1405" i="1" s="1"/>
  <c r="M1407" i="1" l="1"/>
  <c r="O1406" i="1"/>
  <c r="P1406" i="1" s="1"/>
  <c r="M1408" i="1" l="1"/>
  <c r="O1407" i="1"/>
  <c r="P1407" i="1" s="1"/>
  <c r="M1409" i="1" l="1"/>
  <c r="O1408" i="1"/>
  <c r="P1408" i="1" s="1"/>
  <c r="M1410" i="1" l="1"/>
  <c r="O1409" i="1"/>
  <c r="P1409" i="1" s="1"/>
  <c r="M1411" i="1" l="1"/>
  <c r="O1410" i="1"/>
  <c r="P1410" i="1" s="1"/>
  <c r="M1412" i="1" l="1"/>
  <c r="O1411" i="1"/>
  <c r="P1411" i="1" s="1"/>
  <c r="M1413" i="1" l="1"/>
  <c r="O1412" i="1"/>
  <c r="P1412" i="1" s="1"/>
  <c r="M1414" i="1" l="1"/>
  <c r="O1413" i="1"/>
  <c r="P1413" i="1" s="1"/>
  <c r="M1415" i="1" l="1"/>
  <c r="O1414" i="1"/>
  <c r="P1414" i="1" s="1"/>
  <c r="M1416" i="1" l="1"/>
  <c r="O1415" i="1"/>
  <c r="P1415" i="1" s="1"/>
  <c r="M1417" i="1" l="1"/>
  <c r="O1416" i="1"/>
  <c r="P1416" i="1" s="1"/>
  <c r="M1418" i="1" l="1"/>
  <c r="O1417" i="1"/>
  <c r="P1417" i="1" s="1"/>
  <c r="M1419" i="1" l="1"/>
  <c r="O1418" i="1"/>
  <c r="P1418" i="1" s="1"/>
  <c r="M1420" i="1" l="1"/>
  <c r="O1419" i="1"/>
  <c r="P1419" i="1" s="1"/>
  <c r="M1421" i="1" l="1"/>
  <c r="O1420" i="1"/>
  <c r="P1420" i="1" s="1"/>
  <c r="M1422" i="1" l="1"/>
  <c r="O1421" i="1"/>
  <c r="P1421" i="1" s="1"/>
  <c r="M1423" i="1" l="1"/>
  <c r="O1422" i="1"/>
  <c r="P1422" i="1" s="1"/>
  <c r="M1424" i="1" l="1"/>
  <c r="O1423" i="1"/>
  <c r="P1423" i="1" s="1"/>
  <c r="M1425" i="1" l="1"/>
  <c r="O1424" i="1"/>
  <c r="P1424" i="1" s="1"/>
  <c r="M1426" i="1" l="1"/>
  <c r="O1425" i="1"/>
  <c r="P1425" i="1" s="1"/>
  <c r="M1427" i="1" l="1"/>
  <c r="O1426" i="1"/>
  <c r="P1426" i="1" s="1"/>
  <c r="M1428" i="1" l="1"/>
  <c r="O1427" i="1"/>
  <c r="P1427" i="1" s="1"/>
  <c r="M1429" i="1" l="1"/>
  <c r="O1428" i="1"/>
  <c r="P1428" i="1" s="1"/>
  <c r="M1430" i="1" l="1"/>
  <c r="O1429" i="1"/>
  <c r="P1429" i="1" s="1"/>
  <c r="M1431" i="1" l="1"/>
  <c r="O1430" i="1"/>
  <c r="P1430" i="1" s="1"/>
  <c r="M1432" i="1" l="1"/>
  <c r="O1431" i="1"/>
  <c r="P1431" i="1" s="1"/>
  <c r="M1433" i="1" l="1"/>
  <c r="O1432" i="1"/>
  <c r="P1432" i="1" s="1"/>
  <c r="M1434" i="1" l="1"/>
  <c r="O1433" i="1"/>
  <c r="P1433" i="1" s="1"/>
  <c r="M1435" i="1" l="1"/>
  <c r="O1434" i="1"/>
  <c r="P1434" i="1" s="1"/>
  <c r="M1436" i="1" l="1"/>
  <c r="O1435" i="1"/>
  <c r="P1435" i="1" s="1"/>
  <c r="M1437" i="1" l="1"/>
  <c r="O1436" i="1"/>
  <c r="P1436" i="1" s="1"/>
  <c r="M1438" i="1" l="1"/>
  <c r="O1437" i="1"/>
  <c r="P1437" i="1" s="1"/>
  <c r="M1439" i="1" l="1"/>
  <c r="O1438" i="1"/>
  <c r="P1438" i="1" s="1"/>
  <c r="M1440" i="1" l="1"/>
  <c r="O1439" i="1"/>
  <c r="P1439" i="1" s="1"/>
  <c r="M1441" i="1" l="1"/>
  <c r="O1440" i="1"/>
  <c r="P1440" i="1" s="1"/>
  <c r="M1442" i="1" l="1"/>
  <c r="O1441" i="1"/>
  <c r="P1441" i="1" s="1"/>
  <c r="M1443" i="1" l="1"/>
  <c r="O1442" i="1"/>
  <c r="P1442" i="1" s="1"/>
  <c r="M1444" i="1" l="1"/>
  <c r="O1443" i="1"/>
  <c r="P1443" i="1" s="1"/>
  <c r="M1445" i="1" l="1"/>
  <c r="O1444" i="1"/>
  <c r="P1444" i="1" s="1"/>
  <c r="M1446" i="1" l="1"/>
  <c r="O1445" i="1"/>
  <c r="P1445" i="1" s="1"/>
  <c r="M1447" i="1" l="1"/>
  <c r="O1446" i="1"/>
  <c r="P1446" i="1" s="1"/>
  <c r="M1448" i="1" l="1"/>
  <c r="O1447" i="1"/>
  <c r="P1447" i="1" s="1"/>
  <c r="M1449" i="1" l="1"/>
  <c r="O1448" i="1"/>
  <c r="P1448" i="1" s="1"/>
  <c r="M1450" i="1" l="1"/>
  <c r="O1449" i="1"/>
  <c r="P1449" i="1" s="1"/>
  <c r="M1451" i="1" l="1"/>
  <c r="O1450" i="1"/>
  <c r="P1450" i="1" s="1"/>
  <c r="M1452" i="1" l="1"/>
  <c r="O1451" i="1"/>
  <c r="P1451" i="1" s="1"/>
  <c r="M1453" i="1" l="1"/>
  <c r="O1452" i="1"/>
  <c r="P1452" i="1" s="1"/>
  <c r="M1454" i="1" l="1"/>
  <c r="O1453" i="1"/>
  <c r="P1453" i="1" s="1"/>
  <c r="M1455" i="1" l="1"/>
  <c r="O1454" i="1"/>
  <c r="P1454" i="1" s="1"/>
  <c r="M1456" i="1" l="1"/>
  <c r="O1455" i="1"/>
  <c r="P1455" i="1" s="1"/>
  <c r="M1457" i="1" l="1"/>
  <c r="O1456" i="1"/>
  <c r="P1456" i="1" s="1"/>
  <c r="M1458" i="1" l="1"/>
  <c r="O1457" i="1"/>
  <c r="P1457" i="1" s="1"/>
  <c r="M1459" i="1" l="1"/>
  <c r="O1458" i="1"/>
  <c r="P1458" i="1" s="1"/>
  <c r="M1460" i="1" l="1"/>
  <c r="O1459" i="1"/>
  <c r="P1459" i="1" s="1"/>
  <c r="M1461" i="1" l="1"/>
  <c r="O1460" i="1"/>
  <c r="P1460" i="1" s="1"/>
  <c r="M1462" i="1" l="1"/>
  <c r="O1461" i="1"/>
  <c r="P1461" i="1" s="1"/>
  <c r="M1463" i="1" l="1"/>
  <c r="O1462" i="1"/>
  <c r="P1462" i="1" s="1"/>
  <c r="M1464" i="1" l="1"/>
  <c r="O1463" i="1"/>
  <c r="P1463" i="1" s="1"/>
  <c r="M1465" i="1" l="1"/>
  <c r="O1464" i="1"/>
  <c r="P1464" i="1" s="1"/>
  <c r="M1466" i="1" l="1"/>
  <c r="O1465" i="1"/>
  <c r="P1465" i="1" s="1"/>
  <c r="M1467" i="1" l="1"/>
  <c r="O1466" i="1"/>
  <c r="P1466" i="1" s="1"/>
  <c r="M1468" i="1" l="1"/>
  <c r="O1467" i="1"/>
  <c r="P1467" i="1" s="1"/>
  <c r="M1469" i="1" l="1"/>
  <c r="O1468" i="1"/>
  <c r="P1468" i="1" s="1"/>
  <c r="M1470" i="1" l="1"/>
  <c r="O1469" i="1"/>
  <c r="P1469" i="1" s="1"/>
  <c r="M1471" i="1" l="1"/>
  <c r="O1470" i="1"/>
  <c r="P1470" i="1" s="1"/>
  <c r="M1472" i="1" l="1"/>
  <c r="O1471" i="1"/>
  <c r="P1471" i="1" s="1"/>
  <c r="M1473" i="1" l="1"/>
  <c r="O1472" i="1"/>
  <c r="P1472" i="1" s="1"/>
  <c r="M1474" i="1" l="1"/>
  <c r="O1473" i="1"/>
  <c r="P1473" i="1" s="1"/>
  <c r="M1475" i="1" l="1"/>
  <c r="O1474" i="1"/>
  <c r="P1474" i="1" s="1"/>
  <c r="M1476" i="1" l="1"/>
  <c r="O1475" i="1"/>
  <c r="P1475" i="1" s="1"/>
  <c r="M1477" i="1" l="1"/>
  <c r="O1476" i="1"/>
  <c r="P1476" i="1" s="1"/>
  <c r="M1478" i="1" l="1"/>
  <c r="O1477" i="1"/>
  <c r="P1477" i="1" s="1"/>
  <c r="M1479" i="1" l="1"/>
  <c r="O1478" i="1"/>
  <c r="P1478" i="1" s="1"/>
  <c r="M1480" i="1" l="1"/>
  <c r="O1479" i="1"/>
  <c r="P1479" i="1" s="1"/>
  <c r="M1481" i="1" l="1"/>
  <c r="O1480" i="1"/>
  <c r="P1480" i="1" s="1"/>
  <c r="M1482" i="1" l="1"/>
  <c r="O1481" i="1"/>
  <c r="P1481" i="1" s="1"/>
  <c r="M1483" i="1" l="1"/>
  <c r="O1482" i="1"/>
  <c r="P1482" i="1" s="1"/>
  <c r="M1484" i="1" l="1"/>
  <c r="O1483" i="1"/>
  <c r="P1483" i="1" s="1"/>
  <c r="M1485" i="1" l="1"/>
  <c r="O1484" i="1"/>
  <c r="P1484" i="1" s="1"/>
  <c r="M1486" i="1" l="1"/>
  <c r="O1485" i="1"/>
  <c r="P1485" i="1" s="1"/>
  <c r="M1487" i="1" l="1"/>
  <c r="O1486" i="1"/>
  <c r="P1486" i="1" s="1"/>
  <c r="M1488" i="1" l="1"/>
  <c r="O1487" i="1"/>
  <c r="P1487" i="1" s="1"/>
  <c r="M1489" i="1" l="1"/>
  <c r="O1488" i="1"/>
  <c r="P1488" i="1" s="1"/>
  <c r="M1490" i="1" l="1"/>
  <c r="O1489" i="1"/>
  <c r="P1489" i="1" s="1"/>
  <c r="M1491" i="1" l="1"/>
  <c r="O1490" i="1"/>
  <c r="P1490" i="1" s="1"/>
  <c r="M1492" i="1" l="1"/>
  <c r="O1491" i="1"/>
  <c r="P1491" i="1" s="1"/>
  <c r="M1493" i="1" l="1"/>
  <c r="O1492" i="1"/>
  <c r="P1492" i="1" s="1"/>
  <c r="M1494" i="1" l="1"/>
  <c r="O1493" i="1"/>
  <c r="P1493" i="1" s="1"/>
  <c r="M1495" i="1" l="1"/>
  <c r="O1494" i="1"/>
  <c r="P1494" i="1" s="1"/>
  <c r="M1496" i="1" l="1"/>
  <c r="O1495" i="1"/>
  <c r="P1495" i="1" s="1"/>
  <c r="M1497" i="1" l="1"/>
  <c r="O1496" i="1"/>
  <c r="P1496" i="1" s="1"/>
  <c r="M1498" i="1" l="1"/>
  <c r="O1497" i="1"/>
  <c r="P1497" i="1" s="1"/>
  <c r="M1499" i="1" l="1"/>
  <c r="O1498" i="1"/>
  <c r="P1498" i="1" s="1"/>
  <c r="M1500" i="1" l="1"/>
  <c r="O1499" i="1"/>
  <c r="P1499" i="1" s="1"/>
  <c r="M1501" i="1" l="1"/>
  <c r="O1500" i="1"/>
  <c r="P1500" i="1" s="1"/>
  <c r="M1502" i="1" l="1"/>
  <c r="O1501" i="1"/>
  <c r="P1501" i="1" s="1"/>
  <c r="M1503" i="1" l="1"/>
  <c r="O1502" i="1"/>
  <c r="P1502" i="1" s="1"/>
  <c r="M1504" i="1" l="1"/>
  <c r="O1503" i="1"/>
  <c r="P1503" i="1" s="1"/>
  <c r="M1505" i="1" l="1"/>
  <c r="O1504" i="1"/>
  <c r="P1504" i="1" s="1"/>
  <c r="M1506" i="1" l="1"/>
  <c r="O1505" i="1"/>
  <c r="P1505" i="1" s="1"/>
  <c r="M1507" i="1" l="1"/>
  <c r="O1506" i="1"/>
  <c r="P1506" i="1" s="1"/>
  <c r="M1508" i="1" l="1"/>
  <c r="O1507" i="1"/>
  <c r="P1507" i="1" s="1"/>
  <c r="M1509" i="1" l="1"/>
  <c r="O1508" i="1"/>
  <c r="P1508" i="1" s="1"/>
  <c r="M1510" i="1" l="1"/>
  <c r="O1509" i="1"/>
  <c r="P1509" i="1" s="1"/>
  <c r="M1511" i="1" l="1"/>
  <c r="O1510" i="1"/>
  <c r="P1510" i="1" s="1"/>
  <c r="M1512" i="1" l="1"/>
  <c r="O1511" i="1"/>
  <c r="P1511" i="1" s="1"/>
  <c r="M1513" i="1" l="1"/>
  <c r="O1512" i="1"/>
  <c r="P1512" i="1" s="1"/>
  <c r="M1514" i="1" l="1"/>
  <c r="O1513" i="1"/>
  <c r="P1513" i="1" s="1"/>
  <c r="M1515" i="1" l="1"/>
  <c r="O1514" i="1"/>
  <c r="P1514" i="1" s="1"/>
  <c r="M1516" i="1" l="1"/>
  <c r="O1515" i="1"/>
  <c r="P1515" i="1" s="1"/>
  <c r="M1517" i="1" l="1"/>
  <c r="O1516" i="1"/>
  <c r="P1516" i="1" s="1"/>
  <c r="M1518" i="1" l="1"/>
  <c r="O1517" i="1"/>
  <c r="P1517" i="1" s="1"/>
  <c r="M1519" i="1" l="1"/>
  <c r="O1518" i="1"/>
  <c r="P1518" i="1" s="1"/>
  <c r="M1520" i="1" l="1"/>
  <c r="O1519" i="1"/>
  <c r="P1519" i="1" s="1"/>
  <c r="M1521" i="1" l="1"/>
  <c r="O1520" i="1"/>
  <c r="P1520" i="1" s="1"/>
  <c r="M1522" i="1" l="1"/>
  <c r="O1521" i="1"/>
  <c r="P1521" i="1" s="1"/>
  <c r="M1523" i="1" l="1"/>
  <c r="O1522" i="1"/>
  <c r="P1522" i="1" s="1"/>
  <c r="M1524" i="1" l="1"/>
  <c r="O1523" i="1"/>
  <c r="P1523" i="1" s="1"/>
  <c r="M1525" i="1" l="1"/>
  <c r="O1524" i="1"/>
  <c r="P1524" i="1" s="1"/>
  <c r="M1526" i="1" l="1"/>
  <c r="O1525" i="1"/>
  <c r="P1525" i="1" s="1"/>
  <c r="M1527" i="1" l="1"/>
  <c r="O1526" i="1"/>
  <c r="P1526" i="1" s="1"/>
  <c r="M1528" i="1" l="1"/>
  <c r="O1527" i="1"/>
  <c r="P1527" i="1" s="1"/>
  <c r="M1529" i="1" l="1"/>
  <c r="O1528" i="1"/>
  <c r="P1528" i="1" s="1"/>
  <c r="M1530" i="1" l="1"/>
  <c r="O1529" i="1"/>
  <c r="P1529" i="1" s="1"/>
  <c r="M1531" i="1" l="1"/>
  <c r="O1530" i="1"/>
  <c r="P1530" i="1" s="1"/>
  <c r="M1532" i="1" l="1"/>
  <c r="O1531" i="1"/>
  <c r="P1531" i="1" s="1"/>
  <c r="M1533" i="1" l="1"/>
  <c r="O1532" i="1"/>
  <c r="P1532" i="1" s="1"/>
  <c r="M1534" i="1" l="1"/>
  <c r="O1533" i="1"/>
  <c r="P1533" i="1" s="1"/>
  <c r="M1535" i="1" l="1"/>
  <c r="O1534" i="1"/>
  <c r="P1534" i="1" s="1"/>
  <c r="M1536" i="1" l="1"/>
  <c r="O1535" i="1"/>
  <c r="P1535" i="1" s="1"/>
  <c r="M1537" i="1" l="1"/>
  <c r="O1536" i="1"/>
  <c r="P1536" i="1" s="1"/>
  <c r="M1538" i="1" l="1"/>
  <c r="O1537" i="1"/>
  <c r="P1537" i="1" s="1"/>
  <c r="M1539" i="1" l="1"/>
  <c r="O1538" i="1"/>
  <c r="P1538" i="1" s="1"/>
  <c r="M1540" i="1" l="1"/>
  <c r="O1539" i="1"/>
  <c r="P1539" i="1" s="1"/>
  <c r="M1541" i="1" l="1"/>
  <c r="O1540" i="1"/>
  <c r="P1540" i="1" s="1"/>
  <c r="M1542" i="1" l="1"/>
  <c r="O1541" i="1"/>
  <c r="P1541" i="1" s="1"/>
  <c r="M1543" i="1" l="1"/>
  <c r="O1542" i="1"/>
  <c r="P1542" i="1" s="1"/>
  <c r="M1544" i="1" l="1"/>
  <c r="O1543" i="1"/>
  <c r="P1543" i="1" s="1"/>
  <c r="M1545" i="1" l="1"/>
  <c r="O1544" i="1"/>
  <c r="P1544" i="1" s="1"/>
  <c r="M1546" i="1" l="1"/>
  <c r="O1545" i="1"/>
  <c r="P1545" i="1" s="1"/>
  <c r="M1547" i="1" l="1"/>
  <c r="O1546" i="1"/>
  <c r="P1546" i="1" s="1"/>
  <c r="M1548" i="1" l="1"/>
  <c r="O1547" i="1"/>
  <c r="P1547" i="1" s="1"/>
  <c r="M1549" i="1" l="1"/>
  <c r="O1548" i="1"/>
  <c r="P1548" i="1" s="1"/>
  <c r="M1550" i="1" l="1"/>
  <c r="O1549" i="1"/>
  <c r="P1549" i="1" s="1"/>
  <c r="M1551" i="1" l="1"/>
  <c r="O1550" i="1"/>
  <c r="P1550" i="1" s="1"/>
  <c r="M1552" i="1" l="1"/>
  <c r="O1551" i="1"/>
  <c r="P1551" i="1" s="1"/>
  <c r="M1553" i="1" l="1"/>
  <c r="O1552" i="1"/>
  <c r="P1552" i="1" s="1"/>
  <c r="M1554" i="1" l="1"/>
  <c r="O1553" i="1"/>
  <c r="P1553" i="1" s="1"/>
  <c r="M1555" i="1" l="1"/>
  <c r="O1554" i="1"/>
  <c r="P1554" i="1" s="1"/>
  <c r="M1556" i="1" l="1"/>
  <c r="O1555" i="1"/>
  <c r="P1555" i="1" s="1"/>
  <c r="M1557" i="1" l="1"/>
  <c r="O1556" i="1"/>
  <c r="P1556" i="1" s="1"/>
  <c r="M1558" i="1" l="1"/>
  <c r="O1557" i="1"/>
  <c r="P1557" i="1" s="1"/>
  <c r="M1559" i="1" l="1"/>
  <c r="O1558" i="1"/>
  <c r="P1558" i="1" s="1"/>
  <c r="M1560" i="1" l="1"/>
  <c r="O1559" i="1"/>
  <c r="P1559" i="1" s="1"/>
  <c r="M1561" i="1" l="1"/>
  <c r="O1560" i="1"/>
  <c r="P1560" i="1" s="1"/>
  <c r="M1562" i="1" l="1"/>
  <c r="O1561" i="1"/>
  <c r="P1561" i="1" s="1"/>
  <c r="M1563" i="1" l="1"/>
  <c r="O1562" i="1"/>
  <c r="P1562" i="1" s="1"/>
  <c r="M1564" i="1" l="1"/>
  <c r="O1563" i="1"/>
  <c r="P1563" i="1" s="1"/>
  <c r="M1565" i="1" l="1"/>
  <c r="O1564" i="1"/>
  <c r="P1564" i="1" s="1"/>
  <c r="M1566" i="1" l="1"/>
  <c r="O1565" i="1"/>
  <c r="P1565" i="1" s="1"/>
  <c r="M1567" i="1" l="1"/>
  <c r="O1566" i="1"/>
  <c r="P1566" i="1" s="1"/>
  <c r="M1568" i="1" l="1"/>
  <c r="O1567" i="1"/>
  <c r="P1567" i="1" s="1"/>
  <c r="M1569" i="1" l="1"/>
  <c r="O1568" i="1"/>
  <c r="P1568" i="1" s="1"/>
  <c r="M1570" i="1" l="1"/>
  <c r="O1569" i="1"/>
  <c r="P1569" i="1" s="1"/>
  <c r="M1571" i="1" l="1"/>
  <c r="O1570" i="1"/>
  <c r="P1570" i="1" s="1"/>
  <c r="M1572" i="1" l="1"/>
  <c r="O1571" i="1"/>
  <c r="P1571" i="1" s="1"/>
  <c r="M1573" i="1" l="1"/>
  <c r="O1572" i="1"/>
  <c r="P1572" i="1" s="1"/>
  <c r="M1574" i="1" l="1"/>
  <c r="O1573" i="1"/>
  <c r="P1573" i="1" s="1"/>
  <c r="M1575" i="1" l="1"/>
  <c r="O1574" i="1"/>
  <c r="P1574" i="1" s="1"/>
  <c r="M1576" i="1" l="1"/>
  <c r="O1575" i="1"/>
  <c r="P1575" i="1" s="1"/>
  <c r="M1577" i="1" l="1"/>
  <c r="O1576" i="1"/>
  <c r="P1576" i="1" s="1"/>
  <c r="M1578" i="1" l="1"/>
  <c r="O1577" i="1"/>
  <c r="P1577" i="1" s="1"/>
  <c r="M1579" i="1" l="1"/>
  <c r="O1578" i="1"/>
  <c r="P1578" i="1" s="1"/>
  <c r="M1580" i="1" l="1"/>
  <c r="O1579" i="1"/>
  <c r="P1579" i="1" s="1"/>
  <c r="M1581" i="1" l="1"/>
  <c r="O1580" i="1"/>
  <c r="P1580" i="1" s="1"/>
  <c r="M1582" i="1" l="1"/>
  <c r="O1581" i="1"/>
  <c r="P1581" i="1" s="1"/>
  <c r="M1583" i="1" l="1"/>
  <c r="O1582" i="1"/>
  <c r="P1582" i="1" s="1"/>
  <c r="M1584" i="1" l="1"/>
  <c r="O1583" i="1"/>
  <c r="P1583" i="1" s="1"/>
  <c r="M1585" i="1" l="1"/>
  <c r="O1584" i="1"/>
  <c r="P1584" i="1" s="1"/>
  <c r="M1586" i="1" l="1"/>
  <c r="O1585" i="1"/>
  <c r="P1585" i="1" s="1"/>
  <c r="M1587" i="1" l="1"/>
  <c r="O1586" i="1"/>
  <c r="P1586" i="1" s="1"/>
  <c r="M1588" i="1" l="1"/>
  <c r="O1587" i="1"/>
  <c r="P1587" i="1" s="1"/>
  <c r="M1589" i="1" l="1"/>
  <c r="O1588" i="1"/>
  <c r="P1588" i="1" s="1"/>
  <c r="M1590" i="1" l="1"/>
  <c r="O1589" i="1"/>
  <c r="P1589" i="1" s="1"/>
  <c r="M1591" i="1" l="1"/>
  <c r="O1590" i="1"/>
  <c r="P1590" i="1" s="1"/>
  <c r="M1592" i="1" l="1"/>
  <c r="O1591" i="1"/>
  <c r="P1591" i="1" s="1"/>
  <c r="M1593" i="1" l="1"/>
  <c r="O1592" i="1"/>
  <c r="P1592" i="1" s="1"/>
  <c r="M1594" i="1" l="1"/>
  <c r="O1593" i="1"/>
  <c r="P1593" i="1" s="1"/>
  <c r="M1595" i="1" l="1"/>
  <c r="O1594" i="1"/>
  <c r="P1594" i="1" s="1"/>
  <c r="M1596" i="1" l="1"/>
  <c r="O1595" i="1"/>
  <c r="P1595" i="1" s="1"/>
  <c r="M1597" i="1" l="1"/>
  <c r="O1596" i="1"/>
  <c r="P1596" i="1" s="1"/>
  <c r="M1598" i="1" l="1"/>
  <c r="O1597" i="1"/>
  <c r="P1597" i="1" s="1"/>
  <c r="M1599" i="1" l="1"/>
  <c r="O1598" i="1"/>
  <c r="P1598" i="1" s="1"/>
  <c r="M1600" i="1" l="1"/>
  <c r="O1599" i="1"/>
  <c r="P1599" i="1" s="1"/>
  <c r="M1601" i="1" l="1"/>
  <c r="O1600" i="1"/>
  <c r="P1600" i="1" s="1"/>
  <c r="M1602" i="1" l="1"/>
  <c r="O1601" i="1"/>
  <c r="P1601" i="1" s="1"/>
  <c r="M1603" i="1" l="1"/>
  <c r="O1602" i="1"/>
  <c r="P1602" i="1" s="1"/>
  <c r="M1604" i="1" l="1"/>
  <c r="O1603" i="1"/>
  <c r="P1603" i="1" s="1"/>
  <c r="M1605" i="1" l="1"/>
  <c r="O1604" i="1"/>
  <c r="P1604" i="1" s="1"/>
  <c r="M1606" i="1" l="1"/>
  <c r="O1605" i="1"/>
  <c r="P1605" i="1" s="1"/>
  <c r="M1607" i="1" l="1"/>
  <c r="O1606" i="1"/>
  <c r="P1606" i="1" s="1"/>
  <c r="M1608" i="1" l="1"/>
  <c r="O1607" i="1"/>
  <c r="P1607" i="1" s="1"/>
  <c r="M1609" i="1" l="1"/>
  <c r="O1608" i="1"/>
  <c r="P1608" i="1" s="1"/>
  <c r="M1610" i="1" l="1"/>
  <c r="O1609" i="1"/>
  <c r="P1609" i="1" s="1"/>
  <c r="M1611" i="1" l="1"/>
  <c r="O1610" i="1"/>
  <c r="P1610" i="1" s="1"/>
  <c r="M1612" i="1" l="1"/>
  <c r="O1611" i="1"/>
  <c r="P1611" i="1" s="1"/>
  <c r="M1613" i="1" l="1"/>
  <c r="O1612" i="1"/>
  <c r="P1612" i="1" s="1"/>
  <c r="M1614" i="1" l="1"/>
  <c r="O1613" i="1"/>
  <c r="P1613" i="1" s="1"/>
  <c r="M1615" i="1" l="1"/>
  <c r="O1614" i="1"/>
  <c r="P1614" i="1" s="1"/>
  <c r="M1616" i="1" l="1"/>
  <c r="O1615" i="1"/>
  <c r="P1615" i="1" s="1"/>
  <c r="M1617" i="1" l="1"/>
  <c r="O1616" i="1"/>
  <c r="P1616" i="1" s="1"/>
  <c r="M1618" i="1" l="1"/>
  <c r="O1617" i="1"/>
  <c r="P1617" i="1" s="1"/>
  <c r="M1619" i="1" l="1"/>
  <c r="O1618" i="1"/>
  <c r="P1618" i="1" s="1"/>
  <c r="M1620" i="1" l="1"/>
  <c r="O1619" i="1"/>
  <c r="P1619" i="1" s="1"/>
  <c r="M1621" i="1" l="1"/>
  <c r="O1620" i="1"/>
  <c r="P1620" i="1" s="1"/>
  <c r="M1622" i="1" l="1"/>
  <c r="O1621" i="1"/>
  <c r="P1621" i="1" s="1"/>
  <c r="M1623" i="1" l="1"/>
  <c r="O1622" i="1"/>
  <c r="P1622" i="1" s="1"/>
  <c r="M1624" i="1" l="1"/>
  <c r="O1623" i="1"/>
  <c r="P1623" i="1" s="1"/>
  <c r="M1625" i="1" l="1"/>
  <c r="O1624" i="1"/>
  <c r="P1624" i="1" s="1"/>
  <c r="M1626" i="1" l="1"/>
  <c r="O1625" i="1"/>
  <c r="P1625" i="1" s="1"/>
  <c r="M1627" i="1" l="1"/>
  <c r="O1626" i="1"/>
  <c r="P1626" i="1" s="1"/>
  <c r="M1628" i="1" l="1"/>
  <c r="O1627" i="1"/>
  <c r="P1627" i="1" s="1"/>
  <c r="M1629" i="1" l="1"/>
  <c r="O1628" i="1"/>
  <c r="P1628" i="1" s="1"/>
  <c r="M1630" i="1" l="1"/>
  <c r="O1629" i="1"/>
  <c r="P1629" i="1" s="1"/>
  <c r="M1631" i="1" l="1"/>
  <c r="O1630" i="1"/>
  <c r="P1630" i="1" s="1"/>
  <c r="M1632" i="1" l="1"/>
  <c r="O1631" i="1"/>
  <c r="P1631" i="1" s="1"/>
  <c r="M1633" i="1" l="1"/>
  <c r="O1632" i="1"/>
  <c r="P1632" i="1" s="1"/>
  <c r="M1634" i="1" l="1"/>
  <c r="O1633" i="1"/>
  <c r="P1633" i="1" s="1"/>
  <c r="M1635" i="1" l="1"/>
  <c r="O1634" i="1"/>
  <c r="P1634" i="1" s="1"/>
  <c r="M1636" i="1" l="1"/>
  <c r="O1635" i="1"/>
  <c r="P1635" i="1" s="1"/>
  <c r="M1637" i="1" l="1"/>
  <c r="O1636" i="1"/>
  <c r="P1636" i="1" s="1"/>
  <c r="M1638" i="1" l="1"/>
  <c r="O1637" i="1"/>
  <c r="P1637" i="1" s="1"/>
  <c r="M1639" i="1" l="1"/>
  <c r="O1638" i="1"/>
  <c r="P1638" i="1" s="1"/>
  <c r="M1640" i="1" l="1"/>
  <c r="O1639" i="1"/>
  <c r="P1639" i="1" s="1"/>
  <c r="M1641" i="1" l="1"/>
  <c r="O1640" i="1"/>
  <c r="P1640" i="1" s="1"/>
  <c r="M1642" i="1" l="1"/>
  <c r="O1641" i="1"/>
  <c r="P1641" i="1" s="1"/>
  <c r="M1643" i="1" l="1"/>
  <c r="O1642" i="1"/>
  <c r="P1642" i="1" s="1"/>
  <c r="M1644" i="1" l="1"/>
  <c r="O1643" i="1"/>
  <c r="P1643" i="1" s="1"/>
  <c r="M1645" i="1" l="1"/>
  <c r="O1644" i="1"/>
  <c r="P1644" i="1" s="1"/>
  <c r="M1646" i="1" l="1"/>
  <c r="O1645" i="1"/>
  <c r="P1645" i="1" s="1"/>
  <c r="M1647" i="1" l="1"/>
  <c r="O1646" i="1"/>
  <c r="P1646" i="1" s="1"/>
  <c r="M1648" i="1" l="1"/>
  <c r="O1647" i="1"/>
  <c r="P1647" i="1" s="1"/>
  <c r="M1649" i="1" l="1"/>
  <c r="O1648" i="1"/>
  <c r="P1648" i="1" s="1"/>
  <c r="M1650" i="1" l="1"/>
  <c r="O1649" i="1"/>
  <c r="P1649" i="1" s="1"/>
  <c r="M1651" i="1" l="1"/>
  <c r="O1650" i="1"/>
  <c r="P1650" i="1" s="1"/>
  <c r="M1652" i="1" l="1"/>
  <c r="O1651" i="1"/>
  <c r="P1651" i="1" s="1"/>
  <c r="M1653" i="1" l="1"/>
  <c r="O1652" i="1"/>
  <c r="P1652" i="1" s="1"/>
  <c r="M1654" i="1" l="1"/>
  <c r="O1653" i="1"/>
  <c r="P1653" i="1" s="1"/>
  <c r="M1655" i="1" l="1"/>
  <c r="O1654" i="1"/>
  <c r="P1654" i="1" s="1"/>
  <c r="M1656" i="1" l="1"/>
  <c r="O1655" i="1"/>
  <c r="P1655" i="1" s="1"/>
  <c r="M1657" i="1" l="1"/>
  <c r="O1656" i="1"/>
  <c r="P1656" i="1" s="1"/>
  <c r="M1658" i="1" l="1"/>
  <c r="O1657" i="1"/>
  <c r="P1657" i="1" s="1"/>
  <c r="M1659" i="1" l="1"/>
  <c r="O1658" i="1"/>
  <c r="P1658" i="1" s="1"/>
  <c r="M1660" i="1" l="1"/>
  <c r="O1659" i="1"/>
  <c r="P1659" i="1" s="1"/>
  <c r="M1661" i="1" l="1"/>
  <c r="O1660" i="1"/>
  <c r="P1660" i="1" s="1"/>
  <c r="M1662" i="1" l="1"/>
  <c r="O1661" i="1"/>
  <c r="P1661" i="1" s="1"/>
  <c r="M1663" i="1" l="1"/>
  <c r="O1662" i="1"/>
  <c r="P1662" i="1" s="1"/>
  <c r="M1664" i="1" l="1"/>
  <c r="O1663" i="1"/>
  <c r="P1663" i="1" s="1"/>
  <c r="M1665" i="1" l="1"/>
  <c r="O1664" i="1"/>
  <c r="P1664" i="1" s="1"/>
  <c r="M1666" i="1" l="1"/>
  <c r="O1665" i="1"/>
  <c r="P1665" i="1" s="1"/>
  <c r="M1667" i="1" l="1"/>
  <c r="O1666" i="1"/>
  <c r="P1666" i="1" s="1"/>
  <c r="M1668" i="1" l="1"/>
  <c r="O1667" i="1"/>
  <c r="P1667" i="1" s="1"/>
  <c r="M1669" i="1" l="1"/>
  <c r="O1668" i="1"/>
  <c r="P1668" i="1" s="1"/>
  <c r="M1670" i="1" l="1"/>
  <c r="O1669" i="1"/>
  <c r="P1669" i="1" s="1"/>
  <c r="M1671" i="1" l="1"/>
  <c r="O1670" i="1"/>
  <c r="P1670" i="1" s="1"/>
  <c r="M1672" i="1" l="1"/>
  <c r="O1671" i="1"/>
  <c r="P1671" i="1" s="1"/>
  <c r="M1673" i="1" l="1"/>
  <c r="O1672" i="1"/>
  <c r="P1672" i="1" s="1"/>
  <c r="M1674" i="1" l="1"/>
  <c r="O1673" i="1"/>
  <c r="P1673" i="1" s="1"/>
  <c r="M1675" i="1" l="1"/>
  <c r="O1674" i="1"/>
  <c r="P1674" i="1" s="1"/>
  <c r="M1676" i="1" l="1"/>
  <c r="O1675" i="1"/>
  <c r="P1675" i="1" s="1"/>
  <c r="M1677" i="1" l="1"/>
  <c r="O1676" i="1"/>
  <c r="P1676" i="1" s="1"/>
  <c r="M1678" i="1" l="1"/>
  <c r="O1677" i="1"/>
  <c r="P1677" i="1" s="1"/>
  <c r="M1679" i="1" l="1"/>
  <c r="O1678" i="1"/>
  <c r="P1678" i="1" s="1"/>
  <c r="M1680" i="1" l="1"/>
  <c r="O1679" i="1"/>
  <c r="P1679" i="1" s="1"/>
  <c r="M1681" i="1" l="1"/>
  <c r="O1680" i="1"/>
  <c r="P1680" i="1" s="1"/>
  <c r="M1682" i="1" l="1"/>
  <c r="O1681" i="1"/>
  <c r="P1681" i="1" s="1"/>
  <c r="M1683" i="1" l="1"/>
  <c r="O1682" i="1"/>
  <c r="P1682" i="1" s="1"/>
  <c r="M1684" i="1" l="1"/>
  <c r="O1683" i="1"/>
  <c r="P1683" i="1" s="1"/>
  <c r="M1685" i="1" l="1"/>
  <c r="O1684" i="1"/>
  <c r="P1684" i="1" s="1"/>
  <c r="M1686" i="1" l="1"/>
  <c r="O1685" i="1"/>
  <c r="P1685" i="1" s="1"/>
  <c r="M1687" i="1" l="1"/>
  <c r="O1686" i="1"/>
  <c r="P1686" i="1" s="1"/>
  <c r="M1688" i="1" l="1"/>
  <c r="O1687" i="1"/>
  <c r="P1687" i="1" s="1"/>
  <c r="M1689" i="1" l="1"/>
  <c r="O1688" i="1"/>
  <c r="P1688" i="1" s="1"/>
  <c r="M1690" i="1" l="1"/>
  <c r="O1689" i="1"/>
  <c r="P1689" i="1" s="1"/>
  <c r="M1691" i="1" l="1"/>
  <c r="O1690" i="1"/>
  <c r="P1690" i="1" s="1"/>
  <c r="M1692" i="1" l="1"/>
  <c r="O1691" i="1"/>
  <c r="P1691" i="1" s="1"/>
  <c r="M1693" i="1" l="1"/>
  <c r="O1692" i="1"/>
  <c r="P1692" i="1" s="1"/>
  <c r="M1694" i="1" l="1"/>
  <c r="O1693" i="1"/>
  <c r="P1693" i="1" s="1"/>
  <c r="M1695" i="1" l="1"/>
  <c r="O1694" i="1"/>
  <c r="P1694" i="1" s="1"/>
  <c r="M1696" i="1" l="1"/>
  <c r="O1696" i="1" s="1"/>
  <c r="P1696" i="1" s="1"/>
  <c r="O1695" i="1"/>
  <c r="P1695" i="1" s="1"/>
</calcChain>
</file>

<file path=xl/sharedStrings.xml><?xml version="1.0" encoding="utf-8"?>
<sst xmlns="http://schemas.openxmlformats.org/spreadsheetml/2006/main" count="12203" uniqueCount="3165">
  <si>
    <t>Máquina</t>
  </si>
  <si>
    <t>Cod Grupo PcFactory</t>
  </si>
  <si>
    <t>Desc Cod Grupo PcFactory</t>
  </si>
  <si>
    <t>Cod Mot PcFactory</t>
  </si>
  <si>
    <t>Desc Mot Grupo PcFactory</t>
  </si>
  <si>
    <t>Status</t>
  </si>
  <si>
    <t>Copiar PcFactory</t>
  </si>
  <si>
    <t>Auxiliar</t>
  </si>
  <si>
    <t>Obs.: Todas as paradas devem conter o comentário já pré estabelecido e sempre acrescentando quando necessário seus comentários e especificando claramente a ocorrência na forma de fácil entendimento</t>
  </si>
  <si>
    <t>ACESS-MDF</t>
  </si>
  <si>
    <t>PROCESSOS</t>
  </si>
  <si>
    <t>INÍCIO DE PRODUÇÃO</t>
  </si>
  <si>
    <t xml:space="preserve">START/STOP </t>
  </si>
  <si>
    <t xml:space="preserve"> </t>
  </si>
  <si>
    <t>PROCESSO</t>
  </si>
  <si>
    <t>TÉRMINO DE PRODUÇÃO</t>
  </si>
  <si>
    <t>PESSOAL</t>
  </si>
  <si>
    <t>REFEIÇÃO</t>
  </si>
  <si>
    <t>REUNIÃO/TREINAMENTO/PALESTRAS</t>
  </si>
  <si>
    <t>LIMPEZA DA MÁQUINA(NÃO SET-UP)</t>
  </si>
  <si>
    <t>SET-UP-PROGRAMAÇÃO</t>
  </si>
  <si>
    <t>SET-UP PRODUÇÃO</t>
  </si>
  <si>
    <t xml:space="preserve">SETUP </t>
  </si>
  <si>
    <t xml:space="preserve">SETUP  | RODAPÉ CORDÃO ESTILO | </t>
  </si>
  <si>
    <t xml:space="preserve">RODAPÉ CORDÃO ESTILO | </t>
  </si>
  <si>
    <t xml:space="preserve">SETUP  | BATENTE 120MM | </t>
  </si>
  <si>
    <t xml:space="preserve">BATENTE 120MM  | </t>
  </si>
  <si>
    <t xml:space="preserve">SETUP  | BATENTE 150MM | </t>
  </si>
  <si>
    <t xml:space="preserve">BATENTE 150MM  | </t>
  </si>
  <si>
    <t xml:space="preserve">SETUP  | RIPADO 55MM | </t>
  </si>
  <si>
    <t xml:space="preserve">RIPADO 55MM  | </t>
  </si>
  <si>
    <t xml:space="preserve">SETUP  | ACABAMENTO MACHO 55MM | </t>
  </si>
  <si>
    <t xml:space="preserve">ACABAMENTO MACHO 55MM  | </t>
  </si>
  <si>
    <t xml:space="preserve">SETUP  | ACABAMENTO FÊMEA 30MM | </t>
  </si>
  <si>
    <t xml:space="preserve">ACABAMENTO FÊMEA 30MM | </t>
  </si>
  <si>
    <t xml:space="preserve">SETUP  | ACABAMENTO L 38MM | </t>
  </si>
  <si>
    <t xml:space="preserve">ACABAMENTO L 38MM | </t>
  </si>
  <si>
    <t xml:space="preserve">SETUP  | TROCA DE PADRÃO | </t>
  </si>
  <si>
    <t xml:space="preserve">RODAPÉ ESTILO 50MM | </t>
  </si>
  <si>
    <t xml:space="preserve">SETUP  | TROCA DO CONJUNTO DE FRESAS | </t>
  </si>
  <si>
    <t xml:space="preserve">RODAPÉ ESTILO 70MM | </t>
  </si>
  <si>
    <t xml:space="preserve">SETUP  | RODAPÉ ESTILO 50MM | </t>
  </si>
  <si>
    <t xml:space="preserve">RODAPÉ ESTILO 100MM C/ FRISO | </t>
  </si>
  <si>
    <t xml:space="preserve">SETUP  | RODAPÉ ESTILO 70MM | </t>
  </si>
  <si>
    <t xml:space="preserve">RODAPÉ ESTILO 100MM S/ FRISO | </t>
  </si>
  <si>
    <t xml:space="preserve">SETUP  | RODAPÉ ESTILO 100MM C/ FRISO | </t>
  </si>
  <si>
    <t xml:space="preserve">WPC 70MM | </t>
  </si>
  <si>
    <t xml:space="preserve">SETUP  | RODAPÉ ESTILO 100MM S/ FRISO | </t>
  </si>
  <si>
    <t xml:space="preserve">WPC 100MM | </t>
  </si>
  <si>
    <t xml:space="preserve">SETUP  | WPC 70MM | </t>
  </si>
  <si>
    <t xml:space="preserve">WPC 150MM | </t>
  </si>
  <si>
    <t xml:space="preserve">SETUP  | WPC 100MM | </t>
  </si>
  <si>
    <t xml:space="preserve">BATENTE 90MM | </t>
  </si>
  <si>
    <t xml:space="preserve">SETUP  | WPC 150MM | </t>
  </si>
  <si>
    <t/>
  </si>
  <si>
    <t xml:space="preserve">SETUP  | BATENTE 90MM | </t>
  </si>
  <si>
    <t>QUALIDADE</t>
  </si>
  <si>
    <t>DESENVOLVIMENTO/TESTE PRODUTO</t>
  </si>
  <si>
    <t>DESENVOLVIMENTO</t>
  </si>
  <si>
    <t xml:space="preserve">DESENV. | TESTE DESENVOLVIMENTO PRODUTO | </t>
  </si>
  <si>
    <t xml:space="preserve">DESENV. | TESTE DESENVOLVIMENTO EQUIPAMENTO | </t>
  </si>
  <si>
    <t>MATERIAL</t>
  </si>
  <si>
    <t>PCP (FALTA DE PROGRAMAÇÃO)</t>
  </si>
  <si>
    <t>PCP</t>
  </si>
  <si>
    <t xml:space="preserve">PCP | FALTA DE CADASTRO SITEMA  | </t>
  </si>
  <si>
    <t xml:space="preserve">PCP | ORDEM NÃO ALOCADA SISTEMA  | </t>
  </si>
  <si>
    <t>SUPRIMENTOS (FALTA DE MP)</t>
  </si>
  <si>
    <t xml:space="preserve">PCP | FALTA DE MATÉRIA-PRIMA  | </t>
  </si>
  <si>
    <t xml:space="preserve">PCP | FALTA DE PROGRAMAÇÃO  | </t>
  </si>
  <si>
    <t xml:space="preserve">PCP | SET-UP - TROCA DE PROGRAMAÇÃO SOLICITADA PELO PCP "URGENTE"  | </t>
  </si>
  <si>
    <t xml:space="preserve">PCP | SET-UP - TROCA DE PROGRAMAÇÃO | </t>
  </si>
  <si>
    <t>TRANSPORTE</t>
  </si>
  <si>
    <t>QUEBRA DE EMPILHADEIRA</t>
  </si>
  <si>
    <t>EMPILHADEIRA</t>
  </si>
  <si>
    <t>FALTA DE ATENDIMENTO DE EMPILHADEIRA | QUEBRA DE EMPILHADEIRA |</t>
  </si>
  <si>
    <t>FALTA ATENDIMENTO TRANSPORTE</t>
  </si>
  <si>
    <t xml:space="preserve">FALTA DE ATENDIMENTO DE EMPILHADEIRA | </t>
  </si>
  <si>
    <t>FALTA DE ATENDIMENTO DE EMPILHADEIRA | EMPILHADEIRA ABASTECENDO</t>
  </si>
  <si>
    <t>FALTA DE ATENDIMENTO DE EMPILHADEIRA | EMPILHADEIRA BUSCANDO MATERIAL EM OUTRA ÁREA</t>
  </si>
  <si>
    <t>FALTA DE ATENDIMENTO DE EMPILHADEIRA | SEM EMPILHADERIA PARA ABASTECER A ENTRADA DA MÁQUINA</t>
  </si>
  <si>
    <t>STATUS-FALHA SIST PCFACTORY</t>
  </si>
  <si>
    <t>SENSOR PCF</t>
  </si>
  <si>
    <t xml:space="preserve">SENSOR PCF | FALHA NA LEITURA | </t>
  </si>
  <si>
    <t>Comentário: Máquina em Produção</t>
  </si>
  <si>
    <t>MANUTENÇÃO</t>
  </si>
  <si>
    <t>MANUTENÇÃO MECÂNICA</t>
  </si>
  <si>
    <t xml:space="preserve">SENSOR PCF | FALHA MECÂNICA | </t>
  </si>
  <si>
    <t>Descrever motivo</t>
  </si>
  <si>
    <t xml:space="preserve">MANUTENÇÃO ELÉTRICA </t>
  </si>
  <si>
    <t xml:space="preserve">SENSOR PCF | FALHA ELÉTRICA | </t>
  </si>
  <si>
    <t>SISTEMA</t>
  </si>
  <si>
    <t xml:space="preserve">SISTEMA PCF | LENTO NO PROCESSO DE EMPENHO | </t>
  </si>
  <si>
    <t xml:space="preserve">SISTEMA PCF | SETUP - TROCA DE PROGRAMAÇÃO | </t>
  </si>
  <si>
    <t>AJUSTE DA MÁQUINA (PROCESSO)</t>
  </si>
  <si>
    <t xml:space="preserve">SISTEMA PCF | SETUP - DIVISÃO PAPEL | </t>
  </si>
  <si>
    <t>Descrever motivo por não realizar antecipado (Falta de pessoal)</t>
  </si>
  <si>
    <t>FORA DE PROCESSO</t>
  </si>
  <si>
    <t>FALTA DE ENERGIA</t>
  </si>
  <si>
    <t>PARADA</t>
  </si>
  <si>
    <t xml:space="preserve">PARADA PROGRAMADA | FALTA DE ENERGIA | </t>
  </si>
  <si>
    <t>MANUTENÇÃO PROGRAMADA</t>
  </si>
  <si>
    <t>PARADA PROGRAMADA | MANUTENÇAO PROGRAMADA |</t>
  </si>
  <si>
    <t>REMONTANDO MAT. ENTRADA MÁQUINA</t>
  </si>
  <si>
    <t>ESTAÇÃO DE ALIMENTAÇÃO PAINÉIS-</t>
  </si>
  <si>
    <t xml:space="preserve">ESTAÇÃO DE ALIMENTAÇÃO PAINÉIS | PEGANDO DUPLA CHAPA PACOTE EMPENADO | </t>
  </si>
  <si>
    <t xml:space="preserve">ESTAÇÃO DE ALIMENTAÇÃO PAINÉIS  | FALTA DE MATERIAL | </t>
  </si>
  <si>
    <t xml:space="preserve">ESTAÇÃO DE ALIMENTAÇÃO PAINÉIS  | FALHA MECÂNICA | </t>
  </si>
  <si>
    <t xml:space="preserve">ESTAÇÃO DE ALIMENTAÇÃO PAINÉIS  | FALHA ELÉTRICA | </t>
  </si>
  <si>
    <t>DESVIO MATÉRIA-PRIMA</t>
  </si>
  <si>
    <t xml:space="preserve">ESTAÇÃO DE ALIMENTAÇÃO PAINÉIS  | MATERIAL NÃO CONFORME | </t>
  </si>
  <si>
    <t xml:space="preserve">ALINHADOR DE PAINÉIS </t>
  </si>
  <si>
    <t xml:space="preserve">ALINHADOR DE PAINÉIS  | EMPURRANDO DUPLA CHAPA ( VARIAÇÃO DE ESPESSURA) | </t>
  </si>
  <si>
    <t xml:space="preserve">ALINHADOR DE PAINÉIS  | FALHA MECÂNICA | </t>
  </si>
  <si>
    <t xml:space="preserve">ALINHADOR DE PAINÉIS  | FALHA ELÉTRICA | </t>
  </si>
  <si>
    <t xml:space="preserve">SERRA MULTI-LAMINAS (PAUL) </t>
  </si>
  <si>
    <t xml:space="preserve">SERRA MULTI-LAMINAS (PAUL)  | SETUP-TROCA EIXO-LINHA PRODUTO | </t>
  </si>
  <si>
    <t xml:space="preserve">SERRA MULTI-LAMINAS (PAUL)  | FALHA MECÂNICA | </t>
  </si>
  <si>
    <t xml:space="preserve">SERRA MULTI-LAMINAS (PAUL)  | FALHA ELÉTRICA | </t>
  </si>
  <si>
    <t xml:space="preserve">SERRA MULTI-LAMINAS (PAUL)  | ALINHAMENTO DA GUIA ENTRADA SERRA PAUL | </t>
  </si>
  <si>
    <t>LIMPEZA DA MÁQUINA (NÃO SET-UP)</t>
  </si>
  <si>
    <t xml:space="preserve">SERRA MULTI-LAMINAS (PAUL)  | LIMPEZA DEVIDO A EXCESSO DE PÓ | </t>
  </si>
  <si>
    <t>CHAPA ENROSCADA TRASNP/VIRADOR</t>
  </si>
  <si>
    <t xml:space="preserve">SERRA MULTI-LAMINAS (PAUL)  | TRANSPORTE DA SAIDA DA SERRA PAUL | </t>
  </si>
  <si>
    <t xml:space="preserve">USINAGEM </t>
  </si>
  <si>
    <t xml:space="preserve">USINAGEM  | AJUSTE MOTOR 1 | </t>
  </si>
  <si>
    <t xml:space="preserve">USINAGEM | FALHA MECÂNICA | </t>
  </si>
  <si>
    <t xml:space="preserve">USINAGEM  | FALHA ELÉTRICA | </t>
  </si>
  <si>
    <t xml:space="preserve">USINAGEM  | MATERIAL NÃO CONFORME | </t>
  </si>
  <si>
    <t xml:space="preserve">USINAGEM  | ESCAPOU A MANGUEIRA DE AR COMPRIMIDO DO TRANSPORTE | </t>
  </si>
  <si>
    <t xml:space="preserve">USINAGEM  | AJUSTE MOTOR 2 | </t>
  </si>
  <si>
    <t xml:space="preserve">USINAGEM  | AJUSTE MOTOR 3 | </t>
  </si>
  <si>
    <t xml:space="preserve">USINAGEM  | AJUSTE MOTOR 4 | </t>
  </si>
  <si>
    <t xml:space="preserve">USINAGEM  | AJUSTE MOTOR 5 | </t>
  </si>
  <si>
    <t xml:space="preserve">USINAGEM  | AJUSTE MOTOR 6 | </t>
  </si>
  <si>
    <t xml:space="preserve">USINAGEM  | AJUSTE MOTOR 7 | </t>
  </si>
  <si>
    <t xml:space="preserve">USINAGEM  | AJUSTE MOTOR 8 | </t>
  </si>
  <si>
    <t xml:space="preserve">USINAGEM  | AJUSTE BASES | </t>
  </si>
  <si>
    <t xml:space="preserve">REVESTIMENTO </t>
  </si>
  <si>
    <t xml:space="preserve">REVESTIMENTO  | AQUECIMENTO DE COLA | </t>
  </si>
  <si>
    <t xml:space="preserve">REVESTIMENTO  | FALHA MECÂNICA | </t>
  </si>
  <si>
    <t xml:space="preserve">REVESTIMENTO  | FALHA ELÉTRICA | </t>
  </si>
  <si>
    <t xml:space="preserve">REVESTIMENTO  | MATERIAL NÃO CONFORME | </t>
  </si>
  <si>
    <t>FALTA DE OPERADOR</t>
  </si>
  <si>
    <t xml:space="preserve">REVESTIMENTO  | FALTA MÃO-DE-OBRA | </t>
  </si>
  <si>
    <t xml:space="preserve">REVESTIMENTO  | TROCA DE CAÇAMBA | </t>
  </si>
  <si>
    <t xml:space="preserve">REVESTIMENTO  | FALTA DE COLA DEVIDO A EMPEDRAMENTO NA ENTRADA DA EXTRUDER | </t>
  </si>
  <si>
    <t xml:space="preserve">REVESTIMENTO  | AGUARDANDO MATÉRIA-PRIMA | </t>
  </si>
  <si>
    <t xml:space="preserve">REVESTIMENTO  | ENCAVALAMENTO DE RÉGUAS | </t>
  </si>
  <si>
    <t>QUEBRA DE PAPEL</t>
  </si>
  <si>
    <t xml:space="preserve">REVESTIMENTO  | QUEBRA DE PAPEL | </t>
  </si>
  <si>
    <t xml:space="preserve">REVESTIMENTO  | ALINHAMENTO DO TRANSPORTE COM A RÉGUA | </t>
  </si>
  <si>
    <t xml:space="preserve">REVESTIMENTO  | AJUSTE DE ROLDANAS | </t>
  </si>
  <si>
    <t xml:space="preserve">REVESTIMENTO  | LIMPEZA DO COLEIRO | </t>
  </si>
  <si>
    <t xml:space="preserve">REVESTIMENTO  | LIMPEZA DO LÁBIO APLICADOR DE COLA | </t>
  </si>
  <si>
    <t xml:space="preserve">REVESTIMENTO  | TROCA DO LÁBIO APLICADOR DE COLA | </t>
  </si>
  <si>
    <t xml:space="preserve">REVESTIMENTO  | LIMPEZA DA IMPRESSORA | </t>
  </si>
  <si>
    <t xml:space="preserve">DESTOPADEIRA AUTOMÁTICA </t>
  </si>
  <si>
    <t xml:space="preserve">DESTOPADEIRA AUTOMÁTICA  | AJUSTE OPERACIONAL | </t>
  </si>
  <si>
    <t xml:space="preserve">DESTOPADEIRA AUTOMÁTICA  | TROCA DE SERRA | </t>
  </si>
  <si>
    <t xml:space="preserve">DESTOPADEIRA AUTOMÁTICA  | FALHA MECÂNICA | </t>
  </si>
  <si>
    <t xml:space="preserve">DESTOPADEIRA AUTOMÁTICA  | FALHA ELÉTRICA | </t>
  </si>
  <si>
    <t xml:space="preserve">DESTOPADEIRA AUTOMÁTICA  | MATERIAL NÃO CONFORME , MATERIAL VIROU NA DESTOPADEIRA | </t>
  </si>
  <si>
    <t xml:space="preserve">MESA DE EMBALAGEM  | FALTA DE MATERIAL | </t>
  </si>
  <si>
    <t xml:space="preserve">DESTOPADEIRA AUTOMÁTICA  | MATERIAL ENROSCADO NO TRANSPORTE DA DESTOPADEIRA | </t>
  </si>
  <si>
    <t xml:space="preserve">DESTOPADEIRA AUTOMÁTICA  | LIMPEZA DE MAQUINA -&gt; RETIRADA DO REFUGO | </t>
  </si>
  <si>
    <t>IMPRESSORA</t>
  </si>
  <si>
    <t xml:space="preserve">IMPRESSORA | FALHA ELÉTRICA | </t>
  </si>
  <si>
    <t xml:space="preserve">IMPRESSORA | LIMPEZA DE CANHÃO | </t>
  </si>
  <si>
    <t xml:space="preserve">IMPRESSORA | DESVIO DE JATO | </t>
  </si>
  <si>
    <t xml:space="preserve">IMPRESSORA | FALHA DE GOTA | </t>
  </si>
  <si>
    <t xml:space="preserve">IMPRESSORA | ENTUPIMENTO CANHÃO | </t>
  </si>
  <si>
    <t xml:space="preserve">IMPRESSORA | INSUMO | </t>
  </si>
  <si>
    <t>ACESS-PVC</t>
  </si>
  <si>
    <t xml:space="preserve">START/STOP | LIGANDO EQUIPAMENTO INICIO DE PRODUÇÃO | </t>
  </si>
  <si>
    <t xml:space="preserve">START/STOP | DESLIGANDO EQUIPAMENTO FINAL DE PRODUÇÃO. (LIMPEZA E ORGANIZAÇÃO DO SETOR) | </t>
  </si>
  <si>
    <t xml:space="preserve">START/STOP | REFEIÇÃO - O QUADRO DE FUNCIONÁRIOS NÃO PERMITE O REVEZAMENTO | </t>
  </si>
  <si>
    <t>REUNIÃO/TREINAMENTO/PALESTRA</t>
  </si>
  <si>
    <t xml:space="preserve">START/STOP | TREINAMENTO OPERACIONAL | </t>
  </si>
  <si>
    <t xml:space="preserve">START/STOP | ENCERRAMENTO ORDEM PRODUÇÃO | </t>
  </si>
  <si>
    <t xml:space="preserve">START/STOP | LIMPEZA E ORGANIZAÇÃO DO SETOR | </t>
  </si>
  <si>
    <t xml:space="preserve">SETUP | PERFIL T | </t>
  </si>
  <si>
    <t xml:space="preserve">PERFIL T | </t>
  </si>
  <si>
    <t xml:space="preserve">SETUP | TROCA DE PADRAO | </t>
  </si>
  <si>
    <t xml:space="preserve">PERFIL REDUTOR | </t>
  </si>
  <si>
    <t xml:space="preserve">SETUP | BUSCANDO PERFIS NO ESTOQUE | </t>
  </si>
  <si>
    <t xml:space="preserve">PERFIL PISO PAREDE |  </t>
  </si>
  <si>
    <t xml:space="preserve">SETUP | TROCA DA LATA DE COLA | </t>
  </si>
  <si>
    <t xml:space="preserve">PERFIL FRONTAL DE ESCADA |  </t>
  </si>
  <si>
    <t xml:space="preserve">SETUP | PERFIL REDUTOR | </t>
  </si>
  <si>
    <t xml:space="preserve">BATENTE 150MM | </t>
  </si>
  <si>
    <t xml:space="preserve">SETUP | PERFIL PISO PAREDE | </t>
  </si>
  <si>
    <t xml:space="preserve">SETUP | PERFIL FRONTAL DE ESCADA | </t>
  </si>
  <si>
    <t xml:space="preserve">SETUP | BATENTE 150MM | </t>
  </si>
  <si>
    <t xml:space="preserve">SETUP | WPC 70MM | </t>
  </si>
  <si>
    <t xml:space="preserve">SETUP | WPC 100MM | </t>
  </si>
  <si>
    <t xml:space="preserve">BATENTE 120MM | </t>
  </si>
  <si>
    <t xml:space="preserve">SETUP | WPC 150MM | </t>
  </si>
  <si>
    <t xml:space="preserve">SETUP | BATENTE 90MM | </t>
  </si>
  <si>
    <t xml:space="preserve">SETUP | BATENTE 120MM | </t>
  </si>
  <si>
    <t>SISTEMA PCF</t>
  </si>
  <si>
    <t>REVESTIMENTO PVC</t>
  </si>
  <si>
    <t xml:space="preserve">REVESTIMENTO PVC | AQUECIMENTO DE COLA | </t>
  </si>
  <si>
    <t xml:space="preserve">REVESTIMENTO PVC | ENCAVALAMENTO DE RÉGUAS | </t>
  </si>
  <si>
    <t xml:space="preserve">REVESTIMENTO PVC | FALHA ELÉTRICA | </t>
  </si>
  <si>
    <t xml:space="preserve">REVESTIMENTO PVC | FALTA DE MATERIAL | </t>
  </si>
  <si>
    <t xml:space="preserve">REVESTIMENTO PVC | MATERIAL NÃO CONFORME | </t>
  </si>
  <si>
    <t xml:space="preserve">REVESTIMENTO PVC | FALTA MÃO-DE-OBRA | </t>
  </si>
  <si>
    <t>AGUARDANDO OPERADOR</t>
  </si>
  <si>
    <t xml:space="preserve">REVESTIMENTO PVC | BUSCANDO PERFIL NO ESTOQUE | </t>
  </si>
  <si>
    <t xml:space="preserve">REVESTIMENTO PVC | DESALINHAMENTO PAPEL - PERFIL FORA DO ESPECIFICADO | </t>
  </si>
  <si>
    <t xml:space="preserve">REVESTIMENTO PVC | PROBLEMAS TRINCAS MATERIAL | </t>
  </si>
  <si>
    <t xml:space="preserve">REVESTIMENTO PVC | PROBLEMAS TROCA DE COLA | </t>
  </si>
  <si>
    <t xml:space="preserve">REVESTIMENTO PVC | QUEBRA DE PAPEL| LIMPEZA LÁBIO DE COLA | </t>
  </si>
  <si>
    <t xml:space="preserve">REVESTIMENTO PVC | ALINHAMENTO DO TRANSPORTE COM A RÉGUA | </t>
  </si>
  <si>
    <t xml:space="preserve">REVESTIMENTO PVC | AJUSTE DE ROLDANAS | </t>
  </si>
  <si>
    <t xml:space="preserve">REVESTIMENTO PVC | LIMPEZA DO COLEIRO | </t>
  </si>
  <si>
    <t xml:space="preserve">REVESTIMENTO PVC | LIMPEZA DO LÁBIO DE COLA | </t>
  </si>
  <si>
    <t xml:space="preserve">REVESTIMENTO PVC | TROCA DO LÁBIO DE COLA | </t>
  </si>
  <si>
    <t xml:space="preserve">REVESTIMENTO PVC | LIMPEZA DE IMPRESSORA | </t>
  </si>
  <si>
    <t xml:space="preserve">REVESTIMENTO PVC | FALHA MECÂNICA | </t>
  </si>
  <si>
    <t xml:space="preserve">DESTOPADEIRA AUTOMÁTICA PVC </t>
  </si>
  <si>
    <t xml:space="preserve">DESTOPADEIRA AUTOMÁTICA PVC | AJUSTE OPERACIONAL | </t>
  </si>
  <si>
    <t xml:space="preserve">DESTOPADEIRA AUTOMÁTICA PVC | TROCA DE SERRA | </t>
  </si>
  <si>
    <t xml:space="preserve">DESTOPADEIRA AUTOMÁTICA PVC | FALHA MECÂNICA | </t>
  </si>
  <si>
    <t xml:space="preserve">DESTOPADEIRA AUTOMÁTICA PVC | FALHA ELÉTRICA | </t>
  </si>
  <si>
    <t xml:space="preserve">DESTOPADEIRA AUTOMÁTICA PVC | MATERIAL NÃO CONFORME | </t>
  </si>
  <si>
    <t xml:space="preserve">IMPRESSORA | ALIMENTAÇÃO DESVIO DE GOTAS | </t>
  </si>
  <si>
    <t>BARL</t>
  </si>
  <si>
    <t>START/STOP</t>
  </si>
  <si>
    <t xml:space="preserve">START/STOP | AGUARDANDO AQUECIMENTO | </t>
  </si>
  <si>
    <t xml:space="preserve">START/STOP | ABASTECIMENTO/INÍCIO DE PROCESSO BARBERAN | </t>
  </si>
  <si>
    <t xml:space="preserve">START/STOP | ABASTECIMENTO/INÍCIO DE PROCESSO UV | </t>
  </si>
  <si>
    <t xml:space="preserve">START/STOP | LIMPEZA DE MÁQUINA APÓS TÉRMINO DE PRODUÇÃO BARBERAN/UV | </t>
  </si>
  <si>
    <t>SETUP | TROCA DE ESPESSURA |</t>
  </si>
  <si>
    <t xml:space="preserve">CALIBRADO | </t>
  </si>
  <si>
    <t>SETUP | CALIBRADO |</t>
  </si>
  <si>
    <t xml:space="preserve">LACCA MADEIRADO | </t>
  </si>
  <si>
    <t>SETUP | TROCA DE PADRÃO |</t>
  </si>
  <si>
    <t xml:space="preserve">LACCA BRANCO |  </t>
  </si>
  <si>
    <t>TROCA DIMENSSIONAL/PRODUTO</t>
  </si>
  <si>
    <t>SETUP | TROCA ESP + PADRÃO |</t>
  </si>
  <si>
    <t xml:space="preserve">SB NG | </t>
  </si>
  <si>
    <t>SETUP | LACCA MADEIRADO |</t>
  </si>
  <si>
    <t xml:space="preserve">LACCA CETIN BRANCO | </t>
  </si>
  <si>
    <t>SETUP | LACCA BRANCO |</t>
  </si>
  <si>
    <t xml:space="preserve">LACCA CETIN MADEIRADO | </t>
  </si>
  <si>
    <t>SETUP | SB NG |</t>
  </si>
  <si>
    <t xml:space="preserve">LACCA FROST | </t>
  </si>
  <si>
    <t>SETUP | LACCA CETIN BRANCO |</t>
  </si>
  <si>
    <t>SETUP | LACCA CETIN MADEIRADO |</t>
  </si>
  <si>
    <t>SETUP | LACCA FROST |</t>
  </si>
  <si>
    <t>DESENV. | PAPEL FF |</t>
  </si>
  <si>
    <t>DESENV. | ROLO UV |</t>
  </si>
  <si>
    <t>DESENV. | ROLO COM TEXTURA |</t>
  </si>
  <si>
    <t>DESENV. | RESINA |</t>
  </si>
  <si>
    <t>DESENV. | COLA PVA |</t>
  </si>
  <si>
    <t>DESENV. | NOVO PRODUTO LACCA |</t>
  </si>
  <si>
    <t>DESENV. | NOVO PRODUTO LACCA CETIM |</t>
  </si>
  <si>
    <t>DESENV. | NOVO PRODUTO FROST |</t>
  </si>
  <si>
    <t>DESENV. | NOVO VERNIZ |</t>
  </si>
  <si>
    <t>DESENV. | NOVO MASSA |</t>
  </si>
  <si>
    <t xml:space="preserve">PCP | FALTA DE CADASTRO SISTEMA | </t>
  </si>
  <si>
    <t xml:space="preserve">PCP | ORDEM NÃO ALOCADA SISTEMA | </t>
  </si>
  <si>
    <t xml:space="preserve">PCP | FALTA DE MATÉRIA-PRIMA | </t>
  </si>
  <si>
    <t xml:space="preserve">PCP | FALTA DE PROGRAMAÇÃO | </t>
  </si>
  <si>
    <t xml:space="preserve">PCP | SETUP - TROCA DE PROGRAMAÇÃO | </t>
  </si>
  <si>
    <t>ESTAÇÃO ALIMENTAÇÃO DE PAINÉIS</t>
  </si>
  <si>
    <t xml:space="preserve">ESTAÇÃO DE ALIMENTAÇÃO DE PAINÉIS | PEGANDO DUPLA CHAPA/CAINDO CHAPAS | </t>
  </si>
  <si>
    <t xml:space="preserve">ESTAÇÃO DE ALIMENTAÇÃO DE PAINÉIS | SUBSTRATO ENRROSCANDO NO GUIA DE ALINHAMENTO | </t>
  </si>
  <si>
    <t xml:space="preserve">FALHA SENSOR-MÁQUINA </t>
  </si>
  <si>
    <t xml:space="preserve">ESTAÇÃO DE ALIMENTAÇÃO DE PAINÉIS | LIMPEZA DE SENSORES | </t>
  </si>
  <si>
    <t>PROBLEMA QUALIDADE DO PRODUTO</t>
  </si>
  <si>
    <t xml:space="preserve">ESTAÇÃO DE ALIMENTAÇÃO DE PAINÉIS | TROCA DE PACOTE DE CHAPAS/REFERENTE QUALIDADE | </t>
  </si>
  <si>
    <t xml:space="preserve">ESTAÇÃO DE ALIMENTAÇÃO DE PAINÉIS | ANALISANDO QUALIDADE SUBSTRATO | </t>
  </si>
  <si>
    <t xml:space="preserve">ESTAÇÃO DE ALIMENTAÇÃO DE PAINÉIS | LIMPEZA DA VÁLVULA DO SEPARADOR DE CHAPAS | </t>
  </si>
  <si>
    <t xml:space="preserve">ESTAÇÃO DE ALIMENTAÇÃO DE PAINÉIS | AJUSTE OPERACIONAL | </t>
  </si>
  <si>
    <t xml:space="preserve">ESTAÇÃO DE ALIMENTAÇÃO DE PAINÉIS | PÓRTICO FORRO | </t>
  </si>
  <si>
    <t xml:space="preserve">ESTAÇÃO DE ALIMENTAÇÃO DE PAINÉIS | PÓRTICO 1 | </t>
  </si>
  <si>
    <t xml:space="preserve">ESTAÇÃO DE ALIMENTAÇÃO DE PAINÉIS | FALTA DE MATERIAL | </t>
  </si>
  <si>
    <t xml:space="preserve">ESTAÇÃO DE ALIMENTAÇÃO DE PAINÉIS | FALHA MECÂNICA | </t>
  </si>
  <si>
    <t xml:space="preserve">ESTAÇÃO DE ALIMENTAÇÃO DE PAINÉIS | FALHA ELÉTRICA | </t>
  </si>
  <si>
    <t xml:space="preserve">ESTAÇÃO DE ALIMENTAÇÃO DE PAINÉIS | SET-UP LIMPEZA DOS FILTROS | </t>
  </si>
  <si>
    <t xml:space="preserve">ESTAÇÃO DE ALIMENTAÇÃO DE PAINÉIS | TROCA DE VENTOSA | </t>
  </si>
  <si>
    <t xml:space="preserve">ESTAÇÃO DE ALIMENTAÇÃO DE PAINÉIS | TROCA DE ESPESSURA | </t>
  </si>
  <si>
    <t xml:space="preserve">ESTAÇÃO DE ALIMENTAÇÃO DE PAINÉIS | PEGANDO FORRO | </t>
  </si>
  <si>
    <t xml:space="preserve">ESTAÇÃO DE ALIMENTAÇÃO DE PAINÉIS | NÃO PEGANDO CHAPA, SUBSTRATO | </t>
  </si>
  <si>
    <t>SET-UP-PROCESSO</t>
  </si>
  <si>
    <t>TROCA DE ROLOS</t>
  </si>
  <si>
    <t>APLICADOR 4</t>
  </si>
  <si>
    <t xml:space="preserve">APLICADOR 4 | TROCA DO ROLO DE BORRACHA | </t>
  </si>
  <si>
    <t xml:space="preserve">APLICADOR 4 | FALHA MECÂNICA | </t>
  </si>
  <si>
    <t xml:space="preserve">APLICADOR 4 | FALHA ELÉTRICA | </t>
  </si>
  <si>
    <t xml:space="preserve">APLICADOR 4 | FILTROS | </t>
  </si>
  <si>
    <t xml:space="preserve">APLICADOR 4 | TROCADOR DE CALOR | </t>
  </si>
  <si>
    <t>TROCA LÂMINA RASPADORA</t>
  </si>
  <si>
    <t xml:space="preserve">APLICADOR 4 | FACA DOSADORA | </t>
  </si>
  <si>
    <t xml:space="preserve">APLICADOR 4 | TRANSPORTE DE CHAPAS | </t>
  </si>
  <si>
    <t xml:space="preserve">APLICADOR 4 | FUSO ELEVAÇÃO | </t>
  </si>
  <si>
    <t xml:space="preserve">APLICADOR 4 | LIMPEZA REFILO | </t>
  </si>
  <si>
    <t xml:space="preserve">APLICADOR 4 | LIMPEZA TRANSPORTE - TRAVAMENTO CHAPA | </t>
  </si>
  <si>
    <t xml:space="preserve">APLICADOR 4 | CALHA RETORNO | </t>
  </si>
  <si>
    <t xml:space="preserve">APLICADOR 4 | TROCA DO ROLO DE AÇO | </t>
  </si>
  <si>
    <t xml:space="preserve">APLICADOR 4 | DISTRIBUIDOR DE VERNIZ SUPERIOR | </t>
  </si>
  <si>
    <t xml:space="preserve">APLICADOR 4 | AGITADOR DE VERNIZ | </t>
  </si>
  <si>
    <t xml:space="preserve">APLICADOR 4 | LIMPEZA DA MÁQUINA DEVIDO QUALIDADE | </t>
  </si>
  <si>
    <t xml:space="preserve">APLICADOR 4 | CONTAMINAÇÃO | </t>
  </si>
  <si>
    <t xml:space="preserve">APLICADOR 4 | TROCA DO ROLO TRANSPORTE | </t>
  </si>
  <si>
    <t xml:space="preserve">APLICADOR 4 | AJUSTE OPERACIONAL | </t>
  </si>
  <si>
    <t>APLICADOR 4 | AJUSTE PARALELO |</t>
  </si>
  <si>
    <t>TERMINO DE PRODUÇÃO</t>
  </si>
  <si>
    <t xml:space="preserve">APLICADOR 4 | LIMPEZA DOS ROLOS | </t>
  </si>
  <si>
    <t xml:space="preserve">APLICADOR 4 | LIMPEZA DE SENSORES | </t>
  </si>
  <si>
    <t xml:space="preserve">APLICADOR 4 | TROCA DE BOMBA | </t>
  </si>
  <si>
    <t xml:space="preserve">APLICADOR 4 | TESTE GRAMATURA | </t>
  </si>
  <si>
    <t>TÚNEL UV 4</t>
  </si>
  <si>
    <t xml:space="preserve">TÚNEL UV 4 | AJUSTE OPERACIONAL | </t>
  </si>
  <si>
    <t xml:space="preserve">TÚNEL UV 4 | FALHA MECÂNICA | </t>
  </si>
  <si>
    <t xml:space="preserve">TÚNEL UV 4 | FALHA ELÉTRICA | </t>
  </si>
  <si>
    <t xml:space="preserve">TÚNEL UV 4 | TRANSPORTE DE CHAPAS | </t>
  </si>
  <si>
    <t>PROBLEMA COM LÂMPADA TÚNEL UV</t>
  </si>
  <si>
    <t xml:space="preserve">TÚNEL UV 4 | LÂMPADA UV | </t>
  </si>
  <si>
    <t xml:space="preserve">TÚNEL UV 4 | CALHA LÂMPADA | </t>
  </si>
  <si>
    <t>DESARME DA ASPIRAÇÃO/EXAUSTÃO</t>
  </si>
  <si>
    <t xml:space="preserve">TÚNEL UV 4 | ASPIRAÇÃO | </t>
  </si>
  <si>
    <t xml:space="preserve">TÚNEL UV 4 | TESTE RADIAÇÃO | </t>
  </si>
  <si>
    <t xml:space="preserve">TÚNEL UV 4 | LIMPEZA DA MÁQUINA DEVIDO QUALIDADE | </t>
  </si>
  <si>
    <t>ENCLAUSURAMENTO AQUECIDO</t>
  </si>
  <si>
    <t xml:space="preserve">ENCLAUSURAMENTO AQUECIDO | AJUSTE OPERACIONAL | </t>
  </si>
  <si>
    <t xml:space="preserve">ENCLAUSURAMENTO AQUECIDO | FALHA MECÂNICA | </t>
  </si>
  <si>
    <t xml:space="preserve">ENCLAUSURAMENTO AQUECIDO | FALHA ELÉTRICA | </t>
  </si>
  <si>
    <t xml:space="preserve">ENCLAUSURAMENTO AQUECIDO | TRANSPORTE DE CHAPAS | </t>
  </si>
  <si>
    <t xml:space="preserve">ENCLAUSURAMENTO AQUECIDO | SISTEMA AQUECIMENTO | </t>
  </si>
  <si>
    <t xml:space="preserve">ENCLAUSURAMENTO AQUECIDO | FILTROS | </t>
  </si>
  <si>
    <t xml:space="preserve">ENCLAUSURAMENTO AQUECIDO | ASPIRAÇÃO | </t>
  </si>
  <si>
    <t xml:space="preserve">ENCLAUSURAMENTO AQUECIDO | CONTAMINAÇÃO | </t>
  </si>
  <si>
    <t>GAVETEIRO</t>
  </si>
  <si>
    <t xml:space="preserve">GAVETEIRO | AJUSTE OPERACIONAL | </t>
  </si>
  <si>
    <t xml:space="preserve">GAVETEIRO | FALHA MECÂNICA | </t>
  </si>
  <si>
    <t xml:space="preserve">GAVETEIRO | FALHA ELÉTRICA | </t>
  </si>
  <si>
    <t xml:space="preserve">GAVETEIRO | TRANSPORTE DE CHAPAS | </t>
  </si>
  <si>
    <t xml:space="preserve">GAVETEIRO | SISTEMA ELEVAÇÃO | </t>
  </si>
  <si>
    <t xml:space="preserve">GAVETEIRO | ASPIRAÇÃO | </t>
  </si>
  <si>
    <t xml:space="preserve">GAVETEIRO | CONTAMINAÇÃO | </t>
  </si>
  <si>
    <t>TÚNEL TLM</t>
  </si>
  <si>
    <t xml:space="preserve">TÚNEL TLM | AJUSTE OPERACIONAL | </t>
  </si>
  <si>
    <t xml:space="preserve">TÚNEL TLM | FALHA MECÂNICA | </t>
  </si>
  <si>
    <t xml:space="preserve">TÚNEL TLM | FALHA ELÉTRICA | </t>
  </si>
  <si>
    <t xml:space="preserve">TÚNEL TLM | TRANSPORTE DE CHAPAS | </t>
  </si>
  <si>
    <t xml:space="preserve">TÚNEL TLM | SISTEMA VENTILAÇÃO POSITIVA | </t>
  </si>
  <si>
    <t xml:space="preserve">TÚNEL TLM | FILTROS | </t>
  </si>
  <si>
    <t xml:space="preserve">TÚNEL TLM | ASPIRAÇÃO | </t>
  </si>
  <si>
    <t xml:space="preserve">TÚNEL TLM | CONTAMINAÇÃO | </t>
  </si>
  <si>
    <t xml:space="preserve">TÚNEL TLM | LÂMPADAS | </t>
  </si>
  <si>
    <t>TÚNEL UV 5</t>
  </si>
  <si>
    <t xml:space="preserve">TÚNEL UV 5 | AJUSTE OPERACIONAL | </t>
  </si>
  <si>
    <t xml:space="preserve">TÚNEL UV 5 | FALHA MECÂNICA | </t>
  </si>
  <si>
    <t xml:space="preserve">TÚNEL UV 5 | FALHA ELÉTRICA | </t>
  </si>
  <si>
    <t xml:space="preserve">TÚNEL UV 5 | TRANSPORTE DE CHAPAS | </t>
  </si>
  <si>
    <t xml:space="preserve">TÚNEL UV 5 | LÂMPADA UV | </t>
  </si>
  <si>
    <t xml:space="preserve">TÚNEL UV 5 | CALHA LÂMPADA | </t>
  </si>
  <si>
    <t xml:space="preserve">TÚNEL UV 5 | ASPIRAÇÃO | </t>
  </si>
  <si>
    <t xml:space="preserve">TÚNEL UV 5 | TESTE RADIAÇÃO | </t>
  </si>
  <si>
    <t xml:space="preserve">TÚNEL UV 5 | LIMPEZA DA MÁQUINA DEVIDO QUALIDADE | </t>
  </si>
  <si>
    <t>CLASSIFICAÇÃO</t>
  </si>
  <si>
    <t xml:space="preserve">CLASSIFICAÇÃO | PEGANDO DUPLO FORRO | </t>
  </si>
  <si>
    <t xml:space="preserve">CLASSIFICAÇÃO | ALINHAMENTO FORRO | </t>
  </si>
  <si>
    <t xml:space="preserve">CLASSIFICAÇÃO | TRANSPORTE DE CHAPAS | </t>
  </si>
  <si>
    <t xml:space="preserve">CLASSIFICAÇÃO | PÓRTICO 4 | </t>
  </si>
  <si>
    <t xml:space="preserve">CLASSIFICAÇÃO | TESTE COR | </t>
  </si>
  <si>
    <t>DESARME DA MÁQUINA</t>
  </si>
  <si>
    <t xml:space="preserve">CLASSIFICAÇÃO | MESA HIDRÁULICA | </t>
  </si>
  <si>
    <t xml:space="preserve">CLASSIFICAÇÃO | CARRO MÓVEL | </t>
  </si>
  <si>
    <t xml:space="preserve">CLASSIFICAÇÃO | PÓRTICO FORRO | </t>
  </si>
  <si>
    <t xml:space="preserve">CLASSIFICAÇÃO | ANALISANDO QUALIDADE PRODUTO | </t>
  </si>
  <si>
    <t xml:space="preserve">CLASSIFICAÇÃO | RECLASSIFICAÇÃO DO MATERIAL | </t>
  </si>
  <si>
    <t xml:space="preserve">CLASSIFICAÇÃO | TESTE BRILHO | </t>
  </si>
  <si>
    <t xml:space="preserve">CLASSIFICAÇÃO | FALHA MECÂNICA | </t>
  </si>
  <si>
    <t xml:space="preserve">CLASSIFICAÇÃO | FALHA ELÉTRICA | </t>
  </si>
  <si>
    <t xml:space="preserve">CLASSIFICAÇÃO | TESTE CORTE CRUZADO | </t>
  </si>
  <si>
    <t xml:space="preserve">CLASSIFICAÇÃO | NÃO PEGANDO FORRO | </t>
  </si>
  <si>
    <t xml:space="preserve">CLASSIFICAÇÃO | LIMPEZA DE SENSORES | </t>
  </si>
  <si>
    <t>ESCOVA LIMPEZA</t>
  </si>
  <si>
    <t xml:space="preserve">ESCOVA LIMPEZA | AJUSTE ESPESSURA | </t>
  </si>
  <si>
    <t xml:space="preserve">ESCOVA LIMPEZA | TROCA ESCOVA SUPERIOR | </t>
  </si>
  <si>
    <t xml:space="preserve">ESCOVA LIMPEZA | TROCA ESCOVA INFERIOR | </t>
  </si>
  <si>
    <t xml:space="preserve">ESCOVA LIMPEZA | TROCA DOS MANGOTES | </t>
  </si>
  <si>
    <t xml:space="preserve">ESCOVA LIMPEZA | FALHA MECÂNICA |  </t>
  </si>
  <si>
    <t xml:space="preserve">ESCOVA LIMPEZA | FALHA ELÉTRICA | </t>
  </si>
  <si>
    <t xml:space="preserve">ESCOVA LIMPEZA | AJUSTE OPERACIONAL | </t>
  </si>
  <si>
    <t>CATALISADOR 1</t>
  </si>
  <si>
    <t xml:space="preserve">CATALISADOR 1 | TROCA DO ROLO DOSADOR SUPERIOR | </t>
  </si>
  <si>
    <t xml:space="preserve">CATALISADOR 1 | FALHA MECÂNICA | </t>
  </si>
  <si>
    <t xml:space="preserve">CATALISADOR 1 | FALHA ELÉTRICA | </t>
  </si>
  <si>
    <t>CATALISADOR 1 | AJUSTE PARALELO |</t>
  </si>
  <si>
    <t xml:space="preserve">CATALISADOR 1 | TROCA DO ROLO APLICADOR SUPERIOR | </t>
  </si>
  <si>
    <t xml:space="preserve">CATALISADOR 1 | TROCA DO ROLO DOSADOR INFERIOR | </t>
  </si>
  <si>
    <t xml:space="preserve">CATALISADOR 1 | TROCA DO ROLO APLICADOR INFERIOR | </t>
  </si>
  <si>
    <t xml:space="preserve">CATALISADOR 1 | AJUSTE OPERACIONAL | </t>
  </si>
  <si>
    <t xml:space="preserve">CATALISADOR 1 | LIMPEZA DOS ROLOS | </t>
  </si>
  <si>
    <t xml:space="preserve">CATALISADOR 1 | LIMPEZA DE SENSORES | </t>
  </si>
  <si>
    <t xml:space="preserve">CATALISADOR 1 | TROCA DE BOMBA | </t>
  </si>
  <si>
    <t xml:space="preserve">CATALISADOR 1 | TESTE GRAMATURA | </t>
  </si>
  <si>
    <t>CATALISADOR 2</t>
  </si>
  <si>
    <t xml:space="preserve">CATALISADOR 2 | TROCA DO ROLO DOSADOR SUPERIOR | </t>
  </si>
  <si>
    <t xml:space="preserve">CATALISADOR 2 | FALHA MECÂNICA | </t>
  </si>
  <si>
    <t xml:space="preserve">CATALISADOR 2 | FALHA ELÉTRICA | </t>
  </si>
  <si>
    <t>CATALISADOR 2 | AJUSTE PARALELO |</t>
  </si>
  <si>
    <t xml:space="preserve">CATALISADOR 2 | TROCA DO ROLO APLICADOR SUPERIOR | </t>
  </si>
  <si>
    <t xml:space="preserve">CATALISADOR 2 | TROCA DO ROLO DOSADOR INFERIOR | </t>
  </si>
  <si>
    <t xml:space="preserve">CATALISADOR 2 | TROCA DO ROLO APLICADOR INFERIOR | </t>
  </si>
  <si>
    <t xml:space="preserve">CATALISADOR 2 | AJUSTE OPERACIONAL | </t>
  </si>
  <si>
    <t xml:space="preserve">CATALISADOR 2 | LIMPEZA DOS ROLOS | </t>
  </si>
  <si>
    <t xml:space="preserve">CATALISADOR 2 | LIMPEZA DE SENSORES | </t>
  </si>
  <si>
    <t xml:space="preserve">CATALISADOR 2 | TROCA DE BOMBA | </t>
  </si>
  <si>
    <t xml:space="preserve">CATALISADOR 2 | TESTE GRAMATURA | </t>
  </si>
  <si>
    <t>TRANSPORTE DE DISCO</t>
  </si>
  <si>
    <t xml:space="preserve">TRANSPORTE DE DISCO | FALHA MECÂNICA | </t>
  </si>
  <si>
    <t xml:space="preserve">TRANSPORTE DE DISCO | FALHA ELÉTRICA | </t>
  </si>
  <si>
    <t xml:space="preserve">TRANSPORTE DE DISCO| FALHA LÂMPADA AQUECIMENTO | </t>
  </si>
  <si>
    <t xml:space="preserve">TRANSPORTE DE DISCO | AJUSTE OPERACIONAL | </t>
  </si>
  <si>
    <t xml:space="preserve">TRANSPORTE DE DISCO | LIMPEZA DE SENSORES | </t>
  </si>
  <si>
    <t>PRENSA</t>
  </si>
  <si>
    <t xml:space="preserve">PRENSA | TROCA ROLO BANANA SUPERIOR | </t>
  </si>
  <si>
    <t xml:space="preserve">PRENSA | CONJUNTO DE DESBOBINADEIRAS SUPERIOR | </t>
  </si>
  <si>
    <t xml:space="preserve">PRENSA | CONJUNTO DE DESBOBINADEIRAS INFERIOR | </t>
  </si>
  <si>
    <t xml:space="preserve">PRENSA | TROCA ROLO APLICADOR DE PAPEL AÇO | </t>
  </si>
  <si>
    <t xml:space="preserve">PRENSA | TROCA ROLO APLICADOR DE PAPEL BORRACHA | </t>
  </si>
  <si>
    <t xml:space="preserve">PRENSA | TROCA ROLO PRENSOR AÇO | </t>
  </si>
  <si>
    <t xml:space="preserve">PRENSA | TROCA SCOTT BRITTE | </t>
  </si>
  <si>
    <t xml:space="preserve">PRENSA | FALHA ELÉTRICA | </t>
  </si>
  <si>
    <t xml:space="preserve">PRENSA |  FALHA MECÂNICA | </t>
  </si>
  <si>
    <t>UTILIDADES</t>
  </si>
  <si>
    <t>BAIXA PRESSÃO DO AR COMPRIMIDO</t>
  </si>
  <si>
    <t xml:space="preserve">PRENSA | UTILIDADES - TÉRMICA/AR COMP. | </t>
  </si>
  <si>
    <t>PRENSA | PROBLEMA DE QUALIDADE DO PAPEL |</t>
  </si>
  <si>
    <t xml:space="preserve">PRENSA | TROCA ROLO BANANA INFERIOR | </t>
  </si>
  <si>
    <t>PRENSA | PROBLEMA DE QUALIDADE DO SUBSTRATO |</t>
  </si>
  <si>
    <t>PRENSA | ROMPEDOR DE PAPEL PNEUMÁTICO |</t>
  </si>
  <si>
    <t>PRENSA | TRANSPORTE DE CHAPA |</t>
  </si>
  <si>
    <t>PRENSA | FALTA EMPILHADEIRA |</t>
  </si>
  <si>
    <t>RETRABALHO</t>
  </si>
  <si>
    <t>RETRABALHO MATERIAL</t>
  </si>
  <si>
    <t>PRENSA | RETRABALHO MATERIAL |</t>
  </si>
  <si>
    <t>PRENSA | MANUTENÇÃO PROGRAMADA |</t>
  </si>
  <si>
    <t>RECUPERAÇÃO DE CHAPAS</t>
  </si>
  <si>
    <t>PRENSA | PASSANDO MATERIAL DA MESA |</t>
  </si>
  <si>
    <t xml:space="preserve">PRENSA | TROCA ROLO APLICADOR ENCOLADEIRA SUPERIOR |     </t>
  </si>
  <si>
    <t xml:space="preserve">PRENSA | TROCA ROLO DOSADOR ENCOLADEIRA SUPERIOR | </t>
  </si>
  <si>
    <t>PRENSA | TROCA ROLO APLICADOR ENCOLADEIRA INFERIOR |</t>
  </si>
  <si>
    <t>PRENSA | TROCA ROLO DOSADOR ENCOLADEIRA INFERIOR |</t>
  </si>
  <si>
    <t xml:space="preserve">PRENSA | AJUSTE PARALELO ENCOLADEIRA SUPERIOR | </t>
  </si>
  <si>
    <t xml:space="preserve">PRENSA | AJUSTE PARALELO ENCOLADEIRA INFERIOR | </t>
  </si>
  <si>
    <t xml:space="preserve">PRENSA | AJUSTE OPERACIONAL | </t>
  </si>
  <si>
    <t>PERFILADORA 1</t>
  </si>
  <si>
    <t xml:space="preserve">PERFILADORA 1 | FALHA MECÂNICA | </t>
  </si>
  <si>
    <t xml:space="preserve">PERFILADORA 1 | TRANSPORTE DE CHAPA | </t>
  </si>
  <si>
    <t xml:space="preserve">PERFILADORA 1 | CHAPA ENROSCANDO | </t>
  </si>
  <si>
    <t xml:space="preserve">PERFILADORA 1 | GUIA DE ROLDANA LATERAL | </t>
  </si>
  <si>
    <t xml:space="preserve">PERFILADORA 1 | DESARME ASPIRAÇÃO | </t>
  </si>
  <si>
    <t xml:space="preserve">PERFILADORA 1 | FALHA ELÉTRICA | </t>
  </si>
  <si>
    <t xml:space="preserve">PERFILADORA 1 | AJUSTE OPERACIONAL | </t>
  </si>
  <si>
    <t>SET-UP DE PROCESSO</t>
  </si>
  <si>
    <t xml:space="preserve">PERFILADORA 1 | TROCA DE FRESA | </t>
  </si>
  <si>
    <t xml:space="preserve">PERFILADORA 1 | ROLDANA SUPERIOR | </t>
  </si>
  <si>
    <t xml:space="preserve">PERFILADORA 1 | SAPATA INFERIOR | </t>
  </si>
  <si>
    <t xml:space="preserve">PERFILADORA 1 | GUIA DE ENTRADA | </t>
  </si>
  <si>
    <t xml:space="preserve">PERFILADORA 1 | MANGUEIRA ASPIRAÇÃO | </t>
  </si>
  <si>
    <t xml:space="preserve">PERFILADORA 1 | LIMPEZA PAPEL ROLDANA | </t>
  </si>
  <si>
    <t>PÓRTICO 2</t>
  </si>
  <si>
    <t xml:space="preserve">PÓRTICO 2 | PEGANDO DUPLA CHAPA | </t>
  </si>
  <si>
    <t xml:space="preserve">PÓRTICO 2 | TRASNPORTE DE CHAPA | </t>
  </si>
  <si>
    <t xml:space="preserve">PÓRTICO 2 | AJUSTE OPERACIONAL | </t>
  </si>
  <si>
    <t xml:space="preserve">PÓRTICO 2 | ALINHADOR FIXO | </t>
  </si>
  <si>
    <t xml:space="preserve">PÓRTICO 2 | ALINHADOR PNEUMÁTICO | </t>
  </si>
  <si>
    <t xml:space="preserve">PÓRTICO 2 | VENTOSA | </t>
  </si>
  <si>
    <t xml:space="preserve">PÓRTICO 2 | FALHA MECÂNICA | </t>
  </si>
  <si>
    <t xml:space="preserve">PÓRTICO 2 | FALHA ELÉTRICA | </t>
  </si>
  <si>
    <t xml:space="preserve">PÓRTICO 2 | SISTEMA VÁCUO | </t>
  </si>
  <si>
    <t xml:space="preserve">PÓRTICO 2 | LIMPEZA DE SENSORES | </t>
  </si>
  <si>
    <t xml:space="preserve">PÓRTICO 2 | MESA HIDRÁULICA | </t>
  </si>
  <si>
    <t>PERFILADORA 2</t>
  </si>
  <si>
    <t xml:space="preserve">PERFILADORA 2 | FALHA MECÂNICA | </t>
  </si>
  <si>
    <t xml:space="preserve">PERFILADORA 2 | LIMPEZA PAPEL ROLDANA | </t>
  </si>
  <si>
    <t xml:space="preserve">PERFILADORA 2 | TRANSPORTE DE CHAPA | </t>
  </si>
  <si>
    <t xml:space="preserve">PERFILADORA 2 | DESARME ASPIRAÇÃO | </t>
  </si>
  <si>
    <t xml:space="preserve">PERFILADORA 2 | AJUSTE ESQUADRO | </t>
  </si>
  <si>
    <t xml:space="preserve">PERFILADORA 2 | FALHA ELÉTRICA | </t>
  </si>
  <si>
    <t xml:space="preserve">PERFILADORA 2 | AJUSTE OPERACIONAL | </t>
  </si>
  <si>
    <t xml:space="preserve">PERFILADORA 2 | TROCA DE FRESA | </t>
  </si>
  <si>
    <t xml:space="preserve">PERFILADORA 2 | ROLDANA SUPERIOR | </t>
  </si>
  <si>
    <t xml:space="preserve">PERFILADORA 2 | SAPATA INFERIOR | </t>
  </si>
  <si>
    <t xml:space="preserve">PERFILADORA 2 | GUIA DE ENTRADA | </t>
  </si>
  <si>
    <t xml:space="preserve">PERFILADORA 2 | MANGUEIRA ASPIRAÇÃO | </t>
  </si>
  <si>
    <t xml:space="preserve">PERFILADORA 2 | ALINHADOR PNEUMÁTICO | </t>
  </si>
  <si>
    <t>PÓRTICO 3</t>
  </si>
  <si>
    <t xml:space="preserve">PÓRTICO 3 | PEGANDO DUPLA CHAPA | </t>
  </si>
  <si>
    <t xml:space="preserve">PÓRTICO 3 | SISTEMA DE ESCOVA | </t>
  </si>
  <si>
    <t xml:space="preserve">PÓRTICO 3 | AJUSTE OPERACIONAL | </t>
  </si>
  <si>
    <t xml:space="preserve">PÓRTICO 3 | ALINHADOR FIXO | </t>
  </si>
  <si>
    <t xml:space="preserve">PÓRTICO 3 | ALINHADOR PNEUMÁTICO | </t>
  </si>
  <si>
    <t xml:space="preserve">PÓRTICO 3 | VENTOSA | </t>
  </si>
  <si>
    <t xml:space="preserve">PÓRTICO 3 | FALHA MECÂNICA | </t>
  </si>
  <si>
    <t xml:space="preserve">PÓRTICO 3 | FALHA ELÉTRICA | </t>
  </si>
  <si>
    <t xml:space="preserve">PÓRTICO 3 | SISTEMA VÁCUO | </t>
  </si>
  <si>
    <t xml:space="preserve">PÓRTICO 3 | LIMPEZA DE SENSORES | </t>
  </si>
  <si>
    <t xml:space="preserve">PÓRTICO 3 | TRANSPORTE DE CHAPAS | </t>
  </si>
  <si>
    <t>APLICADORA SELADOR</t>
  </si>
  <si>
    <t xml:space="preserve">APLICADORA SELADOR | TROCA DO ROLO DE BORRACHA | </t>
  </si>
  <si>
    <t xml:space="preserve">APLICADORA SELADOR | FALHA MECÂNICA | </t>
  </si>
  <si>
    <t xml:space="preserve">APLICADORA SELADOR | FALHA ELÉTRICA | </t>
  </si>
  <si>
    <t xml:space="preserve">APLICADORA SELADOR | FILTROS | </t>
  </si>
  <si>
    <t xml:space="preserve">APLICADORA SELADOR | TROCADOR DE CALOR | </t>
  </si>
  <si>
    <t xml:space="preserve">APLICADORA SELADOR | FACA DOSADORA | </t>
  </si>
  <si>
    <t xml:space="preserve">APLICADORA SELADOR | TRANSPORTE DE CHAPAS | </t>
  </si>
  <si>
    <t xml:space="preserve">APLICADORA SELADOR | FUSO ELEVAÇÃO | </t>
  </si>
  <si>
    <t xml:space="preserve">APLICADORA SELADOR | LIMPEZA REFILO | </t>
  </si>
  <si>
    <t xml:space="preserve">APLICADORA SELADOR | LIMPEZA TRANSPORTE - TRAVAMENTO CHAPA | </t>
  </si>
  <si>
    <t xml:space="preserve">APLICADORA SELADOR | CALHA RETORNO | </t>
  </si>
  <si>
    <t xml:space="preserve">APLICADORA SELADOR | TROCA DO ROLO DE AÇO | </t>
  </si>
  <si>
    <t xml:space="preserve">APLICADORA SELADOR | DISTRIBUIDOR DE VERNIZ SUPERIOR | </t>
  </si>
  <si>
    <t xml:space="preserve">APLICADORA SELADOR | AGITADOR DE VERNIZ | </t>
  </si>
  <si>
    <t xml:space="preserve">APLICADORA SELADOR | LIMPEZA DA MÁQUINA DEVIDO QUALIDADE | </t>
  </si>
  <si>
    <t xml:space="preserve">APLICADORA SELADOR | CONTAMINAÇÃO | </t>
  </si>
  <si>
    <t xml:space="preserve">APLICADORA SELADOR | TROCA DO ROLO TRANSPORTE | </t>
  </si>
  <si>
    <t xml:space="preserve">APLICADORA SELADOR | AJUSTE OPERACIONAL | </t>
  </si>
  <si>
    <t>APLICADORA SELADOR | AJUSTE PARALELO |</t>
  </si>
  <si>
    <t xml:space="preserve">APLICADORA SELADOR | LIMPEZA DOS ROLOS | </t>
  </si>
  <si>
    <t xml:space="preserve">APLICADORA SELADOR | LIMPEZA DE SENSORES | </t>
  </si>
  <si>
    <t xml:space="preserve">APLICADORA SELADOR | TROCA DE BOMBA | </t>
  </si>
  <si>
    <t xml:space="preserve">APLICADORA SELADOR | TESTE GRAMATURA | </t>
  </si>
  <si>
    <t>TÚNEL UV 1</t>
  </si>
  <si>
    <t xml:space="preserve">TÚNEL UV 1 | AJUSTE OPERACIONAL | </t>
  </si>
  <si>
    <t xml:space="preserve">TÚNEL UV 1 | FALHA MECÂNICA | </t>
  </si>
  <si>
    <t xml:space="preserve">TÚNEL UV 1 | FALHA ELÉTRICA | </t>
  </si>
  <si>
    <t xml:space="preserve">TÚNEL UV 1 | TRANSPORTE DE CHAPAS | </t>
  </si>
  <si>
    <t xml:space="preserve">TÚNEL UV 1 | LÂMPADA UV | </t>
  </si>
  <si>
    <t xml:space="preserve">TÚNEL UV 1 | CALHA LÂMPADA | </t>
  </si>
  <si>
    <t xml:space="preserve">TÚNEL UV 1 | ASPIRAÇÃO | </t>
  </si>
  <si>
    <t xml:space="preserve">TÚNEL UV 1 | TESTE RADIAÇÃO | </t>
  </si>
  <si>
    <t xml:space="preserve">TÚNEL UV 1 | LIMPEZA DA MÁQUINA DEVIDO QUALIDADE | </t>
  </si>
  <si>
    <t>APLICADORA MASSA</t>
  </si>
  <si>
    <t xml:space="preserve">APLICADORA MASSA | TROCA DO ROLO DE BORRACHA | </t>
  </si>
  <si>
    <t xml:space="preserve">APLICADORA MASSA | TESTE GRAMATURA | </t>
  </si>
  <si>
    <t xml:space="preserve">APLICADORA MASSA | FALHA MECÂNICA | </t>
  </si>
  <si>
    <t xml:space="preserve">APLICADORA MASSA | FALHA ELÉTRICA | </t>
  </si>
  <si>
    <t xml:space="preserve">APLICADORA MASSA | FILTROS | </t>
  </si>
  <si>
    <t xml:space="preserve">APLICADORA MASSA | TROCADOR DE CALOR | </t>
  </si>
  <si>
    <t xml:space="preserve">APLICADORA MASSA | FACA DOSADORA | </t>
  </si>
  <si>
    <t xml:space="preserve">APLICADORA MASSA | TRANSPORTE DE CHAPAS | </t>
  </si>
  <si>
    <t xml:space="preserve">APLICADORA MASSA | FUSO ELEVAÇÃO 1° CONJUNTO | </t>
  </si>
  <si>
    <t xml:space="preserve">APLICADORA MASSA | FUSO ELEVAÇÃO 2° CONJUNTO | </t>
  </si>
  <si>
    <t xml:space="preserve">APLICADORA MASSA | LIMPEZA TRANSPORTE - TRAVAMENTO CHAPA | </t>
  </si>
  <si>
    <t xml:space="preserve">APLICADORA MASSA | TROCA DO ROLO DE AÇO APLICADOR | </t>
  </si>
  <si>
    <t xml:space="preserve">APLICADORA MASSA | DISTRIBUIDOR DE MASSA SUPERIOR | </t>
  </si>
  <si>
    <t xml:space="preserve">APLICADORA MASSA | CALHA RETORNO | </t>
  </si>
  <si>
    <t xml:space="preserve">APLICADORA MASSA | AGITADOR DE MASSA | </t>
  </si>
  <si>
    <t xml:space="preserve">APLICADORA MASSA | LIMPEZA DA MÁQUINA DEVIDO QUALIDADE | </t>
  </si>
  <si>
    <t xml:space="preserve">APLICADORA MASSA | CONTAMINAÇÃO | </t>
  </si>
  <si>
    <t xml:space="preserve">APLICADORA MASSA | TROCA DO ROLO DE AÇO PRESSÃO | </t>
  </si>
  <si>
    <t xml:space="preserve">APLICADORA MASSA | TROCA DO ROLO TRANSPORTE | </t>
  </si>
  <si>
    <t xml:space="preserve">APLICADORA MASSA | AJUSTE OPERACIONAL | </t>
  </si>
  <si>
    <t>APLICADORA MASSA | AJUSTE PARALELO |</t>
  </si>
  <si>
    <t xml:space="preserve">APLICADORA MASSA | LIMPEZA DOS ROLOS | </t>
  </si>
  <si>
    <t xml:space="preserve">APLICADORA MASSA | LIMPEZA DE SENSORES | </t>
  </si>
  <si>
    <t xml:space="preserve">APLICADORA MASSA | TROCA DE BOMBA | </t>
  </si>
  <si>
    <t>TÚNEL UV 2</t>
  </si>
  <si>
    <t xml:space="preserve">TÚNEL UV 2 | AJUSTE OPERACIONAL | </t>
  </si>
  <si>
    <t xml:space="preserve">TÚNEL UV 2 | FALHA MECÂNICA | </t>
  </si>
  <si>
    <t xml:space="preserve">TÚNEL UV 2 | FALHA ELÉTRICA | </t>
  </si>
  <si>
    <t xml:space="preserve">TÚNEL UV 2 | TRANSPORTE DE CHAPAS | </t>
  </si>
  <si>
    <t xml:space="preserve">TÚNEL UV 2 | LÂMPADA UV | </t>
  </si>
  <si>
    <t xml:space="preserve">TÚNEL UV 2 | CALHA LÂMPADA | </t>
  </si>
  <si>
    <t xml:space="preserve">TÚNEL UV 2 | ASPIRAÇÃO | </t>
  </si>
  <si>
    <t xml:space="preserve">TÚNEL UV 2 | TESTE RADIAÇÃO | </t>
  </si>
  <si>
    <t xml:space="preserve">TÚNEL UV 2 | LIMPEZA DA MÁQUINA DEVIDO QUALIDADE | </t>
  </si>
  <si>
    <t>LIXADEIRA COSTA</t>
  </si>
  <si>
    <t xml:space="preserve">LIXADEIRA COSTA | AJUSTE OPERACIONAL | </t>
  </si>
  <si>
    <t xml:space="preserve">LIXADEIRA COSTA | ESCOVA SAÍDA | </t>
  </si>
  <si>
    <t xml:space="preserve">LIXADEIRA COSTA | SISTEMA LIMPEZA LIXA | </t>
  </si>
  <si>
    <t xml:space="preserve">LIXADEIRA COSTA | TRAVAS SEGURANÇA | </t>
  </si>
  <si>
    <t xml:space="preserve">LIXADEIRA COSTA | TAPETE | </t>
  </si>
  <si>
    <t xml:space="preserve">LIXADEIRA COSTA | CABEÇOTE LIXAMENTO | </t>
  </si>
  <si>
    <t xml:space="preserve">LIXADEIRA COSTA | SISTEMA ABERTURA | </t>
  </si>
  <si>
    <t>TROCA DE LIXA/REFIL</t>
  </si>
  <si>
    <t xml:space="preserve">LIXADEIRA COSTA | SUJEIRA CAUSANDO VINCO | </t>
  </si>
  <si>
    <t xml:space="preserve">LIXADEIRA COSTA | ESTICAMENTO LIXA | </t>
  </si>
  <si>
    <t xml:space="preserve">LIXADEIRA COSTA | TROCA DE LIXA DESGASTE | </t>
  </si>
  <si>
    <t xml:space="preserve">LIXADEIRA COSTA | TROCA DE LIXA ESTOURADA | </t>
  </si>
  <si>
    <t xml:space="preserve">LIXADEIRA COSTA | CONTAMINAÇÃO | </t>
  </si>
  <si>
    <t xml:space="preserve">LIXADEIRA COSTA | UTILIDADES - TÉRMICA/AR COMP. | </t>
  </si>
  <si>
    <t xml:space="preserve">LIXADEIRA COSTA | TROCA DE SAPATA | </t>
  </si>
  <si>
    <t xml:space="preserve">LIXADEIRA COSTA | FALHA MECÂNICA | </t>
  </si>
  <si>
    <t xml:space="preserve">LIXADEIRA COSTA | FALHA ELÉTRICA | </t>
  </si>
  <si>
    <t xml:space="preserve">LIXADEIRA COSTA | ESCOVA INTERNA | </t>
  </si>
  <si>
    <t>APLICADOR 2</t>
  </si>
  <si>
    <t xml:space="preserve">APLICADOR 2 | TROCA DO ROLO DE BORRACHA | </t>
  </si>
  <si>
    <t xml:space="preserve">APLICADOR 2 | FALHA MECÂNICA | </t>
  </si>
  <si>
    <t xml:space="preserve">APLICADOR 2 | FALHA ELÉTRICA | </t>
  </si>
  <si>
    <t xml:space="preserve">APLICADOR 2 | FILTROS | </t>
  </si>
  <si>
    <t xml:space="preserve">APLICADOR 2 | TROCADOR DE CALOR | </t>
  </si>
  <si>
    <t xml:space="preserve">APLICADOR 2 | FACA DOSADORA | </t>
  </si>
  <si>
    <t xml:space="preserve">APLICADOR 2 | TRANSPORTE DE CHAPAS | </t>
  </si>
  <si>
    <t xml:space="preserve">APLICADOR 2 | FUSO ELEVAÇÃO | </t>
  </si>
  <si>
    <t xml:space="preserve">APLICADOR 2 | LIMPEZA REFILO | </t>
  </si>
  <si>
    <t xml:space="preserve">APLICADOR 2 | LIMPEZA TRANSPORTE - TRAVAMENTO CHAPA | </t>
  </si>
  <si>
    <t xml:space="preserve">APLICADOR 2 | CALHA RETORNO | </t>
  </si>
  <si>
    <t xml:space="preserve">APLICADOR 2 | TROCA DO ROLO DE AÇO | </t>
  </si>
  <si>
    <t xml:space="preserve">APLICADOR 2 | DISTRIBUIDOR DE VERNIZ SUPERIOR | </t>
  </si>
  <si>
    <t xml:space="preserve">APLICADOR 2 | AGITADOR DE VERNIZ | </t>
  </si>
  <si>
    <t xml:space="preserve">APLICADOR 2 | LIMPEZA DA MÁQUINA DEVIDO QUALIDADE | </t>
  </si>
  <si>
    <t xml:space="preserve">APLICADOR 2 | CONTAMINAÇÃO | </t>
  </si>
  <si>
    <t xml:space="preserve">APLICADOR 2 | TROCA DO ROLO TRANSPORTE | </t>
  </si>
  <si>
    <t xml:space="preserve">APLICADOR 2 | AJUSTE OPERACIONAL | </t>
  </si>
  <si>
    <t>APLICADOR 2 | AJUSTE PARALELO |</t>
  </si>
  <si>
    <t xml:space="preserve">APLICADOR 2 | LIMPEZA DOS ROLOS | </t>
  </si>
  <si>
    <t xml:space="preserve">APLICADOR 2 | LIMPEZA DE SENSORES | </t>
  </si>
  <si>
    <t xml:space="preserve">APLICADOR 2 | TROCA DE BOMBA | </t>
  </si>
  <si>
    <t xml:space="preserve">APLICADOR 2 | TESTE GRAMATURA | </t>
  </si>
  <si>
    <t>APLICADOR 3</t>
  </si>
  <si>
    <t xml:space="preserve">APLICADOR 3 | TROCA DO ROLO DE BORRACHA | </t>
  </si>
  <si>
    <t xml:space="preserve">APLICADOR 3 | FALHA MECÂNICA | </t>
  </si>
  <si>
    <t xml:space="preserve">APLICADOR 3 | FALHA ELÉTRICA | </t>
  </si>
  <si>
    <t xml:space="preserve">APLICADOR 3 | FILTROS | </t>
  </si>
  <si>
    <t xml:space="preserve">APLICADOR 3 | TROCADOR DE CALOR | </t>
  </si>
  <si>
    <t xml:space="preserve">APLICADOR 3 | FACA DOSADORA | </t>
  </si>
  <si>
    <t xml:space="preserve">APLICADOR 3 | TRANSPORTE DE CHAPAS | </t>
  </si>
  <si>
    <t xml:space="preserve">APLICADOR 3 | FUSO ELEVAÇÃO | </t>
  </si>
  <si>
    <t xml:space="preserve">APLICADOR 3 | LIMPEZA REFILO | </t>
  </si>
  <si>
    <t xml:space="preserve">APLICADOR 3 | LIMPEZA TRANSPORTE - TRAVAMENTO CHAPA | </t>
  </si>
  <si>
    <t xml:space="preserve">APLICADOR 3 | CALHA RETORNO | </t>
  </si>
  <si>
    <t xml:space="preserve">APLICADOR 3 | TROCA DO ROLO DE AÇO | </t>
  </si>
  <si>
    <t xml:space="preserve">APLICADOR 3 | DISTRIBUIDOR DE VERNIZ SUPERIOR | </t>
  </si>
  <si>
    <t xml:space="preserve">APLICADOR 3 | AGITADOR DE VERNIZ | </t>
  </si>
  <si>
    <t xml:space="preserve">APLICADOR 3 | LIMPEZA DA MÁQUINA DEVIDO QUALIDADE | </t>
  </si>
  <si>
    <t xml:space="preserve">APLICADOR 3 | CONTAMINAÇÃO | </t>
  </si>
  <si>
    <t xml:space="preserve">APLICADOR 3 | TROCA DO ROLO TRANSPORTE | </t>
  </si>
  <si>
    <t xml:space="preserve">APLICADOR 3 | AJUSTE OPERACIONAL | </t>
  </si>
  <si>
    <t>APLICADOR 3 | AJUSTE PARALELO |</t>
  </si>
  <si>
    <t xml:space="preserve">APLICADOR 3 | LIMPEZA DOS ROLOS | </t>
  </si>
  <si>
    <t xml:space="preserve">APLICADOR 3 | LIMPEZA DE SENSORES | </t>
  </si>
  <si>
    <t xml:space="preserve">APLICADOR 3 | TROCA DE BOMBA | </t>
  </si>
  <si>
    <t xml:space="preserve">APLICADOR 3 | TESTE GRAMATURA | </t>
  </si>
  <si>
    <t>TÚNEL UV 3</t>
  </si>
  <si>
    <t xml:space="preserve">TÚNEL UV 3 | AJUSTE OPERACIONAL | </t>
  </si>
  <si>
    <t xml:space="preserve">TÚNEL UV 3 | FALHA MECÂNICA | </t>
  </si>
  <si>
    <t xml:space="preserve">TÚNEL UV 3 | FALHA ELÉTRICA | </t>
  </si>
  <si>
    <t xml:space="preserve">TÚNEL UV 3 | TRANSPORTE DE CHAPAS | </t>
  </si>
  <si>
    <t xml:space="preserve">TÚNEL UV 3 | LÂMPADA UV | </t>
  </si>
  <si>
    <t xml:space="preserve">TÚNEL UV 3 | CALHA LÂMPADA | </t>
  </si>
  <si>
    <t xml:space="preserve">TÚNEL UV 3 | ASPIRAÇÃO | </t>
  </si>
  <si>
    <t xml:space="preserve">TÚNEL UV 3 | TESTE RADIAÇÃO | </t>
  </si>
  <si>
    <t xml:space="preserve">TÚNEL UV 3 | LIMPEZA DA MÁQUINA DEVIDO QUALIDADE | </t>
  </si>
  <si>
    <t>CYKL</t>
  </si>
  <si>
    <t xml:space="preserve">SETUP | EXPORTAÇÃO | </t>
  </si>
  <si>
    <t xml:space="preserve">SETUP | </t>
  </si>
  <si>
    <t>SETUP | RETRABALHO MATERIAL | CLIENTE COM EMBALAGEM ESPECÍFICA</t>
  </si>
  <si>
    <t>AGUARDO PRODUÇÃO SEMI ACABADO</t>
  </si>
  <si>
    <t>ESTAÇÃO DE ALIMENTAÇÃO PACOTES</t>
  </si>
  <si>
    <t xml:space="preserve">ESTAÇÃO DE ALIMENTAÇÃO PACOTES CYKLOP| FALTA DE MATERIAL | </t>
  </si>
  <si>
    <t xml:space="preserve">ESTAÇÃO DE ALIMENTAÇÃO PACOTES CYKLOP| FALHA MECÂNICA | </t>
  </si>
  <si>
    <t xml:space="preserve">ESTAÇÃO DE ALIMENTAÇÃO PACOTES CYKLOP| FALHA ELÉTRICA | </t>
  </si>
  <si>
    <t xml:space="preserve">ESTAÇÃO DE ALIMENTAÇÃO PACOTES CYKLOP | AJUSTE OPERACIONAL | </t>
  </si>
  <si>
    <t>TRANSPORTE ENTRADA CYKLOP LONGITUDINAL</t>
  </si>
  <si>
    <t xml:space="preserve">TRANSPORTE ENTRADA CYKLOP LONGITUDINAL | PACOTE DESALINHADO | </t>
  </si>
  <si>
    <t xml:space="preserve">TRANSPORTE ENTRADA CYKLOP LONGITUDINAL | FALHA MECÂNICA | </t>
  </si>
  <si>
    <t xml:space="preserve">TRANSPORTE ENTRADA CYKLOP LONGITUDINAL | FALHA ELÉTRICA | </t>
  </si>
  <si>
    <t xml:space="preserve">TRANSPORTE ENTRADA CYKLOP LONGITUDINAL | AJUSTE OPERACIONAL | </t>
  </si>
  <si>
    <t>CYKLOP LONGITUDINAL</t>
  </si>
  <si>
    <t xml:space="preserve">CYKLOP LONGITUDINAL | FITA ENROSCADA | </t>
  </si>
  <si>
    <t xml:space="preserve">CYKLOP LONGITUDINAL | FITA DESALINHADA | </t>
  </si>
  <si>
    <t xml:space="preserve">CYKLOP LONGITUDINAL | FALHA ELÉTRICA | </t>
  </si>
  <si>
    <t xml:space="preserve">CYKLOP LONGITUDINAL | FALHA MECÂNICA | </t>
  </si>
  <si>
    <t xml:space="preserve">CYKLOP LONGITUDINAL | PROBLEMAS CAMBAGEM | </t>
  </si>
  <si>
    <t xml:space="preserve">CYKLOP LONGITUDINAL | AJUSTE OPERACIONAL | </t>
  </si>
  <si>
    <t>TRANSPORTE ENTRADA CYKLOP TRANSVERSAL</t>
  </si>
  <si>
    <t xml:space="preserve">TRANSPORTE ENTRADA CYKLOP TRANSVERSAL | PACOTE DESALINHADO | </t>
  </si>
  <si>
    <t xml:space="preserve">TRANSPORTE ENTRADA CYKLOP TRANSVERSAL | FALHA MECÂNICA | </t>
  </si>
  <si>
    <t xml:space="preserve">TRANSPORTE ENTRADA CYKLOP TRANSVERSAL | FALHA ELÉTRICA | </t>
  </si>
  <si>
    <t xml:space="preserve">TRANSPORTE ENTRADA CYKLOP TRANSVERSAL | AJUSTE OPERACIONAL | </t>
  </si>
  <si>
    <t>CYKLOP TRANSVERSAL</t>
  </si>
  <si>
    <t xml:space="preserve">CYKLOP TRANSVERSAL | FITA ENROSCADA | </t>
  </si>
  <si>
    <t xml:space="preserve">CYKLOP TRANSVERSAL | FITA DESALINHADA | </t>
  </si>
  <si>
    <t xml:space="preserve">CYKLOP TRANSVERSAL | FALHA ELÉTRICA | </t>
  </si>
  <si>
    <t xml:space="preserve">CYKLOP TRANSVERSAL | FALHA MECÂNICA | </t>
  </si>
  <si>
    <t xml:space="preserve">CYKLOP TRANSVERSAL | PROBLEMAS CAMBAGEM | </t>
  </si>
  <si>
    <t xml:space="preserve">CYKLOP TRANSVERSAL | AJUSTE OPERACIONAL | </t>
  </si>
  <si>
    <t>TRANSPORTE SAÍDA</t>
  </si>
  <si>
    <t xml:space="preserve">TRANSPORTE SAÍDA | PACOTE DESALINHADO | </t>
  </si>
  <si>
    <t xml:space="preserve">TRANSPORTE SAÍDA | FALHA MECÂNICA | </t>
  </si>
  <si>
    <t xml:space="preserve">TRANSPORTE SAÍDA | FALHA ELÉTRICA | </t>
  </si>
  <si>
    <t xml:space="preserve">TRANSPORTE SAÍDA | AJUSTE OPERACIONAL | </t>
  </si>
  <si>
    <t xml:space="preserve">TRANSPORTE SAÍDA | SISTEMA HIDRÁULICO | </t>
  </si>
  <si>
    <t>EXTRUS</t>
  </si>
  <si>
    <t xml:space="preserve">START/STOP | DESLIGANDO EQUIPAMENTO FINAL DE PRODUÇÃO | </t>
  </si>
  <si>
    <t xml:space="preserve">START/STOP | REFEIÇÃO -  | </t>
  </si>
  <si>
    <t>Qual motivo ( exemplo refeição durante o setup)</t>
  </si>
  <si>
    <t xml:space="preserve">SETUP | TREINAMENTO OPERACIONAL | </t>
  </si>
  <si>
    <t>Descrever qual treinamento / reunião</t>
  </si>
  <si>
    <t xml:space="preserve">SETUP | SEGUINDO A PROGRAMAÇÃO PCP| </t>
  </si>
  <si>
    <t xml:space="preserve">RODAPÉ 70 | </t>
  </si>
  <si>
    <t xml:space="preserve">RODAPÉ 100 | </t>
  </si>
  <si>
    <t xml:space="preserve">SETUP MÁQUINA FRIA  | RODAPÉ 70 | </t>
  </si>
  <si>
    <t xml:space="preserve">RODAPÉ 150 | </t>
  </si>
  <si>
    <t>Após 5:30 min Processo ajustes de maquina / Descrever o Padrão Produzindo para o que estará entrando ( EX. rodapé 150 para 70)</t>
  </si>
  <si>
    <t xml:space="preserve">SETUP MÁQUINA FRIA  | RODAPÉ 100 | </t>
  </si>
  <si>
    <t xml:space="preserve">PERFIL BASE | </t>
  </si>
  <si>
    <t>SETUP MÁQUINA FRIA  | RODAPÉ 150 |</t>
  </si>
  <si>
    <t xml:space="preserve">PETFIL T | </t>
  </si>
  <si>
    <t xml:space="preserve">SETUP MÁQUINA QUENTE | RODAPÉ 70 | </t>
  </si>
  <si>
    <t xml:space="preserve">PETFIL T PARA FRONTAL DE ESCADA | </t>
  </si>
  <si>
    <t>Após 4:00 min Processo ajustes de maquina / Descrever o Padrão Produzindo para o que estará entrando ( EX. rodapé 150 para 70)</t>
  </si>
  <si>
    <t xml:space="preserve">SETUP MÁQUINA QUENTE  | RODAPÉ 100 | </t>
  </si>
  <si>
    <t xml:space="preserve">SETUP MÁQUINA QUENTE  | PERFIL BASE | </t>
  </si>
  <si>
    <t>Após 2:00 min Processo ajustes de maquina / Descrever o Padrão Produzindo para o que estará entrando ( EX. perfil T para perfil Base)</t>
  </si>
  <si>
    <t xml:space="preserve">SETUP MÁQUINA FRIA  | PERFIL BASE | </t>
  </si>
  <si>
    <t>Após 3:00 min Processo ajustes de maquina / Descrever o Padrão Produzindo para o que estará entrando ( EX. perfil T para perfil Base)</t>
  </si>
  <si>
    <t xml:space="preserve">SETUP MÁQUINA FRIA  | PERFIL BASE |  PETFIL T PARA FRONTAL DE ESCADA |  </t>
  </si>
  <si>
    <t>?</t>
  </si>
  <si>
    <t xml:space="preserve">SETUP MÁQUINA QUENTE  | PERFIL BASE |  PETFIL T PARA FRONTAL DE ESCADA |  </t>
  </si>
  <si>
    <t>Descrever qual teste esta sendo feito ( exemplo materia prima ou ferramenta</t>
  </si>
  <si>
    <t>Descrever qual equipamento esta sendo testado</t>
  </si>
  <si>
    <t xml:space="preserve">PCP | FALTA MATERIAL EMBALAGEM SUPRIMENTO | </t>
  </si>
  <si>
    <t>Descrever a qual materia prima ou embalagem</t>
  </si>
  <si>
    <t xml:space="preserve">PCP | SET-UP - TROCA DE PROGRAMAÇÃO SOLICITADA PELO PCP "URGENTE" | </t>
  </si>
  <si>
    <t>Descrever de qual produto esta saindo e qual produto esta entrando</t>
  </si>
  <si>
    <t xml:space="preserve"> EMPILHADEIRA | FALTA DE ATENDIMENTO DE EMPILHADEIRA |</t>
  </si>
  <si>
    <t>EXTRUSORA</t>
  </si>
  <si>
    <t xml:space="preserve">MATERIA PRIMA FORA DO ESPECIFICADO | </t>
  </si>
  <si>
    <t>Descrver qual materia prima e qual foi o desvio</t>
  </si>
  <si>
    <t xml:space="preserve">FALHA NA ALIMENTAÇÃO ( ALIMENTADOR) | </t>
  </si>
  <si>
    <t xml:space="preserve">Descrever qual a falha </t>
  </si>
  <si>
    <t xml:space="preserve">LIMPEZA DA FERRAMENTA / CALIBRADOR | </t>
  </si>
  <si>
    <t>Descrever o motivo ( queima na ferramenta. Limpeza do calibrador)</t>
  </si>
  <si>
    <t xml:space="preserve">AJUSTE NO PROCESSO | </t>
  </si>
  <si>
    <t>Descrever qual iquipamento esta sendo ajustado quais ajuste Exemplo ( ajuste no cortador, ajuste no inconder, ajuste nas temperaturas, ajuste nos paramentros)</t>
  </si>
  <si>
    <t xml:space="preserve">FALHA MECÂNICA | </t>
  </si>
  <si>
    <t>Descrever qual equipamento e qual problema</t>
  </si>
  <si>
    <t xml:space="preserve">FALHA ELÉTRICA | </t>
  </si>
  <si>
    <t>BANHEIRA</t>
  </si>
  <si>
    <t>Descrever qual Ajuste esta sendo feito</t>
  </si>
  <si>
    <t>PUXADOR</t>
  </si>
  <si>
    <t xml:space="preserve"> AJUSTE NO PROCESSO | </t>
  </si>
  <si>
    <t>TROCA DE FRESA</t>
  </si>
  <si>
    <t>CORTADOR</t>
  </si>
  <si>
    <t xml:space="preserve">TROCA DE SERRA | </t>
  </si>
  <si>
    <t>Descrever o motivo da troca</t>
  </si>
  <si>
    <t xml:space="preserve">AJUSTE OPERACIONAL | </t>
  </si>
  <si>
    <t>Descrever quais ajuste esta sendo feito</t>
  </si>
  <si>
    <t>TRANSP. ANGULAR CLASSIFICAÇÃO</t>
  </si>
  <si>
    <t xml:space="preserve">TRANSP. ANGULAR CLASSIFICAÇÃO | RETIRANDO MATERIAL NÃO-CONFOR. | </t>
  </si>
  <si>
    <t>Justificar o maior defeito que esta sendo retirado</t>
  </si>
  <si>
    <t xml:space="preserve">TRANSP. ANGULAR CLASSIFICAÇÃO | PICOTANDO MATERIAL NÃO CONFOR. | </t>
  </si>
  <si>
    <t xml:space="preserve">TRANSP. ANGULAR CLASSIFICAÇÃO | TRAVOU RÉGUAS EMPENADAS NO VIRADOR PACOTES | </t>
  </si>
  <si>
    <t xml:space="preserve">TRANSP. ANGULAR CLASSIFICAÇÃO | TRAVOU RÉGUAS NO VIRADOR PACOTES | </t>
  </si>
  <si>
    <t xml:space="preserve">TRANSP. ANGULAR CLASSIFICAÇÃO | SETUP - TROCA DE PROGRAMAÇÃO | </t>
  </si>
  <si>
    <t xml:space="preserve">TRANSP. ANGULAR CLASSIFICAÇÃO | FALHA MECÂNICA | </t>
  </si>
  <si>
    <t xml:space="preserve">TRANSP. ANGULAR CLASSIFICAÇÃO | FALHA ELÉTRICA | </t>
  </si>
  <si>
    <t xml:space="preserve">TRANSP. ANGULAR CLASSIFICAÇÃO | AJUSTE OPERACIONAL | </t>
  </si>
  <si>
    <t>indicar quais procedimentos foi feito</t>
  </si>
  <si>
    <t>ALIMENTAÇÃO HOMAG</t>
  </si>
  <si>
    <t xml:space="preserve">ALIMENTAÇÃO HOMAG I | TRAVOU RÉGUAS EMPENADAS NA ENTRADA DA HOMAG I | </t>
  </si>
  <si>
    <t>ATUANDO RÉGUA ENTRADA MÁQUINA</t>
  </si>
  <si>
    <t xml:space="preserve">ALIMENTAÇÃO HOMAG I | TRAVOU RÉGUAS NA ENTRADA DA HOMAG I | </t>
  </si>
  <si>
    <t xml:space="preserve">ALIMENTAÇÃO HOMAG I | MATERIAL EMPENADO ATUANDO EMERGÊNCIA | </t>
  </si>
  <si>
    <t xml:space="preserve">ALIMENTAÇÃO HOMAG I | FALHA MECÂNICA | </t>
  </si>
  <si>
    <t xml:space="preserve">ALIMENTAÇÃO HOMAG I | FALHA ELÉTRICA | </t>
  </si>
  <si>
    <t xml:space="preserve">ALIMENTAÇÃO HOMAG I | AJUSTE OPERACIONAL | </t>
  </si>
  <si>
    <t>GIBEN</t>
  </si>
  <si>
    <t xml:space="preserve">DESENV.  | TESTE DESENVOLVIMENTO PRODUTO | </t>
  </si>
  <si>
    <t xml:space="preserve">DESENV.  | TESTE DESENVOLVIMENTO EQUIPAMENTO | </t>
  </si>
  <si>
    <t>PCP | FALTA DE CADASTRO SITEMA(PCP) GIBEN.</t>
  </si>
  <si>
    <t>PCP | ORDEM NÃO ALOCADA SISTEMA(PCP)GIBEN.</t>
  </si>
  <si>
    <t>PCP | FALTA MATERIAL EMAB.SUPRIMENTO GIBEN.</t>
  </si>
  <si>
    <t>PCP | FALTA DE PROGRAMAÇÃO (PCP) GIBEN.</t>
  </si>
  <si>
    <t>PCP | SET-UP - TROCA DE PROGRAMAÇÃO SOLICITADA PELO PCP "URGENTE" GIBEN.</t>
  </si>
  <si>
    <t>SECCIONADORA</t>
  </si>
  <si>
    <t>SECCIONADORA DE PAINÉIS GIBEN | AJUSTE OPERACIONAL.</t>
  </si>
  <si>
    <t>SECCIONADORA DE PAINÉIS GIBEN | AJUSTE CARRO LONGITUDINAL.</t>
  </si>
  <si>
    <t>SECCIONADORA DE PAINÉIS GIBEN | TROCA SERRA LONGITUDINAL.</t>
  </si>
  <si>
    <t>SECCIONADORA DE PAINÉIS GIBEN | AJUSTE EMPURRADOR DE CHAPAS.</t>
  </si>
  <si>
    <t>SECCIONADORA DE PAINÉIS GIBEN | AJUSTE CARRO TRANSVERSAL.</t>
  </si>
  <si>
    <t>SECCIONADORA DE PAINÉIS GIBEN | TROCA SERRA TRANSVERSAL.</t>
  </si>
  <si>
    <t>SECCIONADORA DE PAINÉIS GIBEN | FALTA DE EMPILHADEIRA.</t>
  </si>
  <si>
    <t>SECCIONADORA DE PAINÉIS GIBEN | MATERIAL NÃO CONFORME.</t>
  </si>
  <si>
    <t xml:space="preserve">SECCIONADORA DE PAINÉIS GIBEN | FALHA MECÂNICA | </t>
  </si>
  <si>
    <t xml:space="preserve">SECCIONADORA DE PAINÉIS GIBEN | FALHA ELÉTRICA | </t>
  </si>
  <si>
    <t>SECCIONADORA DE PAINÉIS GIBEN | FALTA DE MÃO-DE-OBRA.</t>
  </si>
  <si>
    <t>OPERADOR OUTRA MÁQ/REVEZAMENTO</t>
  </si>
  <si>
    <t xml:space="preserve">OPERADOR | ATENDENDO O PISO | </t>
  </si>
  <si>
    <t xml:space="preserve">OPERADOR | ATENDENDO O VITS | </t>
  </si>
  <si>
    <t xml:space="preserve">OPERADOR | ATENDENDO A WEMHONER | </t>
  </si>
  <si>
    <t xml:space="preserve">OPERADOR | ATENDENDO A HOMAG | </t>
  </si>
  <si>
    <t xml:space="preserve">OPERADOR | DESCARREGANDO CAMINHÃO DE PAPEL | </t>
  </si>
  <si>
    <t xml:space="preserve">OPERADOR | DESBLOQUEANDO MATERIAL NO ESTOQUE | </t>
  </si>
  <si>
    <t xml:space="preserve">OPERADOR | ATENDENDO O ACUMULADOR DA LIXADEIRA | </t>
  </si>
  <si>
    <t xml:space="preserve">OPERADOR | ATENDENDO ACESSORIO (MDF) | </t>
  </si>
  <si>
    <t xml:space="preserve">OPERADOR | CARREGANDO CAMINHÃO DE PAPEL | </t>
  </si>
  <si>
    <t xml:space="preserve">OPERADOR | DESCARREGANDO CAMINHÃO DE MDF | </t>
  </si>
  <si>
    <t>HOMAG</t>
  </si>
  <si>
    <t>Após 35 min quebrar a parada e justificar trajeto ou a ocorrência</t>
  </si>
  <si>
    <t>SETUP</t>
  </si>
  <si>
    <t xml:space="preserve">SETUP | EVIDENCE | </t>
  </si>
  <si>
    <t xml:space="preserve">EVIDENCE |  </t>
  </si>
  <si>
    <t>Após 1:30h Processo ajustes de maquina / Descrever o Padrão Produzindo para o que estará entrando ( EX. Carvalho p/ Chamonix)</t>
  </si>
  <si>
    <t xml:space="preserve">SETUP | NEW ELEGANCE | </t>
  </si>
  <si>
    <t xml:space="preserve">NEW ELEGANCE |  </t>
  </si>
  <si>
    <t>Após 1:30h Processo ajustes de maquina / Descrever o Padrão Produzindo para o que estará entrando ( EX. Chamonix p/ Carvalho)</t>
  </si>
  <si>
    <t xml:space="preserve">SETUP | PRIME C | </t>
  </si>
  <si>
    <t xml:space="preserve">PRIME C |  </t>
  </si>
  <si>
    <t>Após 3:00h Processo ajustes de maquina / Descrever o Padrão Produzindo para o que estará entrando ( EX. Carvalho p/ Concreto)</t>
  </si>
  <si>
    <t xml:space="preserve">SETUP | GRAN ELEGANCE | </t>
  </si>
  <si>
    <t xml:space="preserve">GRAN ELEGANCE | </t>
  </si>
  <si>
    <t>Após 3:00h Processo ajustes de maquina / Descrever o Padrão Produzindo para o que estará entrando ( EX. Concreto p/ Carvalho)</t>
  </si>
  <si>
    <t xml:space="preserve">SETUP | SINGULAR FLOOR | </t>
  </si>
  <si>
    <t xml:space="preserve">SINGULAR FLOOR |  </t>
  </si>
  <si>
    <t>Após 3:00h Processo ajustes de maquina / Descrever o Padrão Produzindo para o que estará entrando ( EX. Cumaru p/ Carvalho)</t>
  </si>
  <si>
    <t xml:space="preserve">ADORO CLICK |  </t>
  </si>
  <si>
    <t>Após 3:00h Processo ajustes de maquina / Descrever o Padrão Produzindo para o que estará entrando ( EX. Carvalho p/ Cumaru)</t>
  </si>
  <si>
    <t xml:space="preserve">SETUP | ARTENS | </t>
  </si>
  <si>
    <t xml:space="preserve">ARTENS |  </t>
  </si>
  <si>
    <t>Após 2:00h Processo ajustes de maquina / Descrever o Padrão Produzindo para o que estará entrando ( EX. Carvalho p/ Affara Chocolate)</t>
  </si>
  <si>
    <t xml:space="preserve">SETUP | MAX ELEGANCE | </t>
  </si>
  <si>
    <t xml:space="preserve">MAX ELEGANCE |  </t>
  </si>
  <si>
    <t>Após 2:00h Processo ajustes de maquina / Descrever o Padrão Produzindo para o que estará entrando ( EX. Affara Chocolate p/ Carvalho)</t>
  </si>
  <si>
    <t>SETUP | LAMIWOOD |</t>
  </si>
  <si>
    <t xml:space="preserve">LAMIWOOD |  </t>
  </si>
  <si>
    <t>SETUP | TROCA DE FAMÍLIA |</t>
  </si>
  <si>
    <t xml:space="preserve">Após 15 min justificar o motivo / Descrever o Padrão Produzido para o que estará entrando (EX Prime C Carvalho para Artens Ipê) </t>
  </si>
  <si>
    <t xml:space="preserve">SETUP | TROCA DE PADRÃO | </t>
  </si>
  <si>
    <t xml:space="preserve">Após 15 min justificar o motivo / Descrever o Padrão Produzido para o que estará entrando (EX Carvalho para Carvalho Maiorca) </t>
  </si>
  <si>
    <t>Após 1 hora de parada para mudança de maquinas alterar para Processo ajustes de maquina e Justificar</t>
  </si>
  <si>
    <t>EMPILHADEIRA | FALTA DE ATENDIMENTO DE EMPILHADEIRA |</t>
  </si>
  <si>
    <t>ESTAÇÃO DE ALIMENTAÇÃO PAINÉIS</t>
  </si>
  <si>
    <t xml:space="preserve">ESTAÇÃO DE ALIMENTAÇÃO PAINÉIS | FALTA DE MATERIAL | </t>
  </si>
  <si>
    <t>AGUARDO MAT.LINHA/TRANSFERENCIA</t>
  </si>
  <si>
    <t xml:space="preserve">ESTAÇÃO DE ALIMENTAÇÃO PAINÉIS | ENTRADA DE PACOTE AUTOMATICO NA LINHA | </t>
  </si>
  <si>
    <t xml:space="preserve">ESTAÇÃO DE ALIMENTAÇÃO PAINÉIS | FALHA MECÂNICA | </t>
  </si>
  <si>
    <t xml:space="preserve">ESTAÇÃO DE ALIMENTAÇÃO PAINÉIS | FALHA ELÉTRICA | </t>
  </si>
  <si>
    <t xml:space="preserve">ESTAÇÃO DE ALIMENTAÇÃO PAINÉIS | AJUSTE OPERACIONAL | </t>
  </si>
  <si>
    <t>indicar quais procedimentos foram feito</t>
  </si>
  <si>
    <t xml:space="preserve">ESTAÇÃO DE ALIMENTAÇÃO PAINÉIS | PEGANDO DUPLA CHAPA | </t>
  </si>
  <si>
    <t>ALINHADOR DE PAINÉIS</t>
  </si>
  <si>
    <t xml:space="preserve">ALINHADOR DE PAINÉIS | CHAPA DEPOSITADA FORA POSIÇÃO PACOTE EMPENADO | </t>
  </si>
  <si>
    <t xml:space="preserve">ALINHADOR DE PAINÉIS | FALHA MECÂNICA | </t>
  </si>
  <si>
    <t xml:space="preserve">ALINHADOR DE PAINÉIS | FALHA ELÉTRICA | </t>
  </si>
  <si>
    <t xml:space="preserve">ALINHADOR DE PAINÉIS | AJUSTE OPERACIONAL | </t>
  </si>
  <si>
    <t xml:space="preserve">ALINHADOR DE PAINÉIS | CHAPA DEPOSITADA FORA POSIÇÃO | </t>
  </si>
  <si>
    <t>Justificar o motivo</t>
  </si>
  <si>
    <t>SERRA MULTI-LAMINAS (PAUL)</t>
  </si>
  <si>
    <t xml:space="preserve">SERRA MULTI-LAMINAS (PAUL) | SETUP-TROCA EIXO-LINHA PRODUTO | </t>
  </si>
  <si>
    <t xml:space="preserve">Justificar o motivo e podendo ser troca de fresas caso necessite </t>
  </si>
  <si>
    <t xml:space="preserve">SERRA MULTI-LAMINAS (PAUL) | FALHA MECÂNICA | </t>
  </si>
  <si>
    <t xml:space="preserve">SERRA MULTI-LAMINAS (PAUL) | FALHA ELÉTRICA | </t>
  </si>
  <si>
    <t xml:space="preserve">SERRA MULTI-LAMINAS (PAUL) | ALINHAMENTO DA GUIA ENTRADA SERRA PAUL | </t>
  </si>
  <si>
    <t xml:space="preserve">SERRA MULTI-LAMINAS (PAUL) | ALINHAMENTO DA GUIA DE SAÍDA SERRA PAUL | </t>
  </si>
  <si>
    <t xml:space="preserve">SERRA MULTI-LAMINAS (PAUL) | AJUSTE OPERACIONAL | </t>
  </si>
  <si>
    <t>SERRA MULTI-LAMINAS (PAUL) | TROCA DE TAMPA |</t>
  </si>
  <si>
    <t xml:space="preserve">Marcar processo na primeira troca, caso na sequencia ocorra mais ai é problema mecânico </t>
  </si>
  <si>
    <t>SERRA TRANSVERSAL</t>
  </si>
  <si>
    <t xml:space="preserve">SERRA TRANSVERSAL | SETUP TROCA DE SERRA | </t>
  </si>
  <si>
    <t xml:space="preserve">SERRA TRANSVERSAL | FALHA MECÂNICA | </t>
  </si>
  <si>
    <t xml:space="preserve">SERRA TRANSVERSAL | FALHA ELÉTRICA | </t>
  </si>
  <si>
    <t xml:space="preserve">SERRA TRANSVERSAL | AJUSTE OPERACIONAL | </t>
  </si>
  <si>
    <t>SERRA TRANSVERSAL | CORTANDO FORRA DE MEDIDA DEVIDO AO MATERIAL EMP |</t>
  </si>
  <si>
    <t>SERRA TRANSVERSAL | CORTANDO FORA DE MEDIDA |</t>
  </si>
  <si>
    <t xml:space="preserve">ALIMENTAÇÃO HOMAG I </t>
  </si>
  <si>
    <t>MAGAZINE HOMAG II</t>
  </si>
  <si>
    <t xml:space="preserve">MAGAZINE HOMAG II | AJUSTE OPERACIONAL | </t>
  </si>
  <si>
    <t xml:space="preserve">MAGAZINE HOMAG II | FALHA MECÂNICA | </t>
  </si>
  <si>
    <t xml:space="preserve">MAGAZINE HOMAG II | FALHA ELÉTRICA | </t>
  </si>
  <si>
    <t xml:space="preserve">MAGAZINE HOMAG II | RÉGUA ENRROSCANDO NO MAGAZINE | </t>
  </si>
  <si>
    <t>APLICADORA DE PARAFINA 1</t>
  </si>
  <si>
    <t xml:space="preserve">APLICADORA DE PARAFINA 1 | FALHA ELETRICA | </t>
  </si>
  <si>
    <t xml:space="preserve">APLICADORA DE PARAFINA 1 | FALHA MECÂNICA | </t>
  </si>
  <si>
    <t xml:space="preserve">APLICADORA DE PARAFINA 1 | AJUSTE OPERACIONAL | </t>
  </si>
  <si>
    <t xml:space="preserve">APLICADORA DE PARAFINA 1 | SUJEIRA | </t>
  </si>
  <si>
    <t xml:space="preserve">APLICADORA DE PARAFINA 1 | FALTA DE ABASTECIMENTO PRODUTO | </t>
  </si>
  <si>
    <t>USINAGEM</t>
  </si>
  <si>
    <t xml:space="preserve">USINAGEM LONGITUDINAL (HOMAG I) | TROCA FRESA PRÉ-CORTE MACHO | </t>
  </si>
  <si>
    <t xml:space="preserve">USINAGEM LONGITUDINAL (HOMAG I) | TROCA FRESA PRÉ-CORTE FÊMEA | </t>
  </si>
  <si>
    <t xml:space="preserve">USINAGEM LONGITUDINAL (HOMAG I) | TROCA FRESA PERFIL MACHO | </t>
  </si>
  <si>
    <t xml:space="preserve">USINAGEM LONGITUDINAL (HOMAG I) | TROCA FRESA PERFIL FÊMEA | </t>
  </si>
  <si>
    <t xml:space="preserve">USINAGEM LONGITUDINAL (HOMAG I) | TROCA FRESA ACABAMENTO MACHO | </t>
  </si>
  <si>
    <t xml:space="preserve">USINAGEM LONGITUDINAL (HOMAG I) | TROCA FRESA ACABAMENTO FÊMEA | </t>
  </si>
  <si>
    <t xml:space="preserve">USINAGEM LONGITUDINAL (HOMAG I) | AJUSTE BASES - DEGRAUS/RISCOS | </t>
  </si>
  <si>
    <t xml:space="preserve">Indicar as bases ajustadas </t>
  </si>
  <si>
    <t xml:space="preserve">USINAGEM LONGITUDINAL (HOMAG I) | AJUSTE DESVIO LONGIT. BANANA | </t>
  </si>
  <si>
    <t xml:space="preserve">USINAGEM LONGITUDINAL (HOMAG I) | FALHA MECÂNICA | </t>
  </si>
  <si>
    <t xml:space="preserve">USINAGEM LONGITUDINAL (HOMAG I) | FALHA ELÉTRICA | </t>
  </si>
  <si>
    <t xml:space="preserve">USINAGEM TRANSVERSAL (HOMAG II) | LIMPEZA IMPRESSORA | </t>
  </si>
  <si>
    <t xml:space="preserve">USINAGEM LONGITUDINAL (HOMAG I) | LASCAMENTO MATERIAL NÃO - CONFORME | </t>
  </si>
  <si>
    <t>Indicar o motivo</t>
  </si>
  <si>
    <t xml:space="preserve">USINAGEM LONGITUDINAL (HOMAG I) | LASCAMENTO USINAGEM | </t>
  </si>
  <si>
    <t xml:space="preserve">USINAGEM LONGITUDINAL (HOMAG I) | DEGRAUS | </t>
  </si>
  <si>
    <t xml:space="preserve">USINAGEM TRANSVERSAL (HOMAG II) | TROCA FRESA PRÉ-CORTE MACHO | </t>
  </si>
  <si>
    <t xml:space="preserve">USINAGEM TRANSVERSAL (HOMAG II) | TROCA FRESA PRÉ-CORTE FÊMEA | </t>
  </si>
  <si>
    <t xml:space="preserve">USINAGEM TRANSVERSAL (HOMAG II) | TROCA FRESA PERFIL MACHO | </t>
  </si>
  <si>
    <t xml:space="preserve">USINAGEM TRANSVERSAL (HOMAG II) | TROCA FRESA PERFIL FÊMEA | </t>
  </si>
  <si>
    <t xml:space="preserve">USINAGEM TRANSVERSAL (HOMAG II) | TROCA FRESA ACABAMENTO MACHO | </t>
  </si>
  <si>
    <t xml:space="preserve">USINAGEM TRANSVERSAL (HOMAG II) | TROCA FRESA ACABAMENTO FÊMEA | </t>
  </si>
  <si>
    <t xml:space="preserve">USINAGEM TRANSVERSAL (HOMAG II) | AJUSTE BASES - DEGRAUS/RISCOS | </t>
  </si>
  <si>
    <t xml:space="preserve">USINAGEM TRANSVERSAL (HOMAG II) | AJUSTE DESVIO LONGIT. BANANA | </t>
  </si>
  <si>
    <t xml:space="preserve">USINAGEM TRANSVERSAL (HOMAG II) | FALHA MECÂNICA | </t>
  </si>
  <si>
    <t xml:space="preserve">USINAGEM TRANSVERSAL (HOMAG II) | FALHA ELÉTRICA | </t>
  </si>
  <si>
    <t xml:space="preserve">USINAGEM TRANSVERSAL (HOMAG II) | LASCAMENTO MATERIAL NÃO - CONFORME | </t>
  </si>
  <si>
    <t xml:space="preserve">USINAGEM TRANSVERSAL (HOMAG II) | LASCAMENTO USINAGEM | </t>
  </si>
  <si>
    <t xml:space="preserve">USINAGEM TRANSVERSAL (HOMAG II) | DEGRAUS | </t>
  </si>
  <si>
    <t xml:space="preserve">INSERSORA CLIPS ( WÄSCHTER) </t>
  </si>
  <si>
    <t xml:space="preserve">INSERSORA CLIPS ( WÄSCHTER) | FALHA ELETRICA | </t>
  </si>
  <si>
    <t xml:space="preserve">INSERSORA CLIPS ( WÄSCHTER) | FALHA MECÂNICA | </t>
  </si>
  <si>
    <t xml:space="preserve">INSERSORA CLIPS ( WÄSCHTER) | AJUSTE OPERACIONAL | </t>
  </si>
  <si>
    <t xml:space="preserve">INSERSORA CLIPS ( WÄSCHTER) | SUJEIRA | </t>
  </si>
  <si>
    <t>APLICADORA DE PARAFINA 2</t>
  </si>
  <si>
    <t xml:space="preserve">APLICADORA DE PARAFINA 2 | FALHA ELETRICA | </t>
  </si>
  <si>
    <t xml:space="preserve">APLICADORA DE PARAFINA 2 | FALHA MECÂNICA | </t>
  </si>
  <si>
    <t xml:space="preserve">APLICADORA DE PARAFINA 2 | AJUSTE OPERACIONAL | </t>
  </si>
  <si>
    <t xml:space="preserve">APLICADORA DE PARAFINA 2 | SUJEIRA | </t>
  </si>
  <si>
    <t xml:space="preserve">APLICADORA DE PARAFINA 2 | FALTA DE ABASTECIMENTO PRODUTO | </t>
  </si>
  <si>
    <t>VIRADOR DE RÉGUAS</t>
  </si>
  <si>
    <t xml:space="preserve">VIRADOR DE RÉGUAS | AJUSTE OPERACIONAL | </t>
  </si>
  <si>
    <t xml:space="preserve">VIRADOR DE RÉGUAS | FALHA MECÂNICA | </t>
  </si>
  <si>
    <t xml:space="preserve">VIRADOR DE RÉGUAS | FALHA ELÉTRICA | </t>
  </si>
  <si>
    <t xml:space="preserve">VIRADOR DE RÉGUAS | TRAVOU RÉGUA EMPENADAS | </t>
  </si>
  <si>
    <t xml:space="preserve">VIRADOR DE RÉGUAS | TRAVOU RÉGUA | </t>
  </si>
  <si>
    <t>FORMADOR DE PACOTE</t>
  </si>
  <si>
    <t xml:space="preserve">FORMADOR DE PACOTE | SET-UP - TROCA DE LARGURA | </t>
  </si>
  <si>
    <t xml:space="preserve">FORMADOR DE PACOTE | FALHA MECÂNICA | </t>
  </si>
  <si>
    <t xml:space="preserve">FORMADOR DE PACOTE | FALHA ELÉTRICA | </t>
  </si>
  <si>
    <t xml:space="preserve">FORMADOR DE PACOTE | TRAVOU RÉGUA EMPENADAS | </t>
  </si>
  <si>
    <t xml:space="preserve">FORMADOR DE PACOTE | AJUSTE OPERACIONAL | </t>
  </si>
  <si>
    <t xml:space="preserve">FORMADOR DE PACOTE | TRAVOU RÉGUA | </t>
  </si>
  <si>
    <t>TRANSPORTE ANGULAR DE CAIXAS</t>
  </si>
  <si>
    <t xml:space="preserve">TRANSPORTE ANGULAR DE CAIXAS | FALHA MECÂNICA | </t>
  </si>
  <si>
    <t xml:space="preserve">TRANSPORTE ANGULAR DE CAIXAS | FALHA ELÉTRICA | </t>
  </si>
  <si>
    <t>SELADORA (APLICADORA DE FILME)</t>
  </si>
  <si>
    <t xml:space="preserve">SELADORA (APLICADORA DE FILME) | AJUSTE OPERACIONAL | </t>
  </si>
  <si>
    <t xml:space="preserve">SELADORA (APLICADORA DE FILME) | FALHAS OPERACIONAIS | </t>
  </si>
  <si>
    <t xml:space="preserve">SELADORA (APLICADORA DE FILME) | TROCA DE BOBINA PLÁSTICA | </t>
  </si>
  <si>
    <t xml:space="preserve">SELADORA (APLICADORA DE FILME) | QUALIDADE TENCIONAMENTO FILME | </t>
  </si>
  <si>
    <t>Justificar o claramente a ocorrência</t>
  </si>
  <si>
    <t xml:space="preserve">SELADORA (APLICADORA DE FILME) | QUALIDADE FILME. MUITO LISO | </t>
  </si>
  <si>
    <t xml:space="preserve">SELADORA (APLICADORA DE FILME) | QUALIDADE NA CAIXA DE PAPELÃO | </t>
  </si>
  <si>
    <t xml:space="preserve">SELADORA (APLICADORA DE FILME) | FALHA MECÂNICA | </t>
  </si>
  <si>
    <t xml:space="preserve">SELADORA (APLICADORA DE FILME) | FALHA ELÉTRICA | </t>
  </si>
  <si>
    <t xml:space="preserve">SELADORA (APLICADORA DE FILME) | LIMPEZA PLÁSTICO GRUDADO NA FACA | </t>
  </si>
  <si>
    <t>PROBLEMA EMBALAGEM DO PISO</t>
  </si>
  <si>
    <t xml:space="preserve">SELADORA (APLICADORA DE FILME) | REEMBALANDO CAIXAS | </t>
  </si>
  <si>
    <t xml:space="preserve">SELADORA (APLICADORA DE FILME) | CAIXA EMPENADA ENROSCANDO NA EMBALADORA | </t>
  </si>
  <si>
    <t xml:space="preserve">SELADORA (APLICADORA DE FILME) | CAIXA ENROSCANDO NA EMBALADORA | </t>
  </si>
  <si>
    <t xml:space="preserve">SELADORA (APLICADORA DE FILME) | PISO EMPENADO ENROSCANDO NA EMBALADORA | </t>
  </si>
  <si>
    <t xml:space="preserve">SELADORA (APLICADORA DE FILME) | PISO ENROSCANDO NA EMBALADORA | </t>
  </si>
  <si>
    <t>FORNO DE ENCOLHIMENTO</t>
  </si>
  <si>
    <t xml:space="preserve">FORNO DE ENCOLHIMENTO | AQUECENDO ESTUFA | </t>
  </si>
  <si>
    <t xml:space="preserve">FORNO DE ENCOLHIMENTO | LIMPEZA PLÁSTICO GRUDADO | </t>
  </si>
  <si>
    <t xml:space="preserve">FORNO DE ENCOLHIMENTO | FALHA MECÂNICA | </t>
  </si>
  <si>
    <t xml:space="preserve">FORNO DE ENCOLHIMENTO | FALHA ELÉTRICA | </t>
  </si>
  <si>
    <t xml:space="preserve">FORNO DE ENCOLHIMENTO | AJUSTE OPERACIONAL | </t>
  </si>
  <si>
    <t>PALETIZADORA</t>
  </si>
  <si>
    <t xml:space="preserve">PALETIZADORA | AJUSTE OPERACIONAL | </t>
  </si>
  <si>
    <t xml:space="preserve">PALETIZADORA | RETIRADA DE EMBALAGEM DANIFICADA | </t>
  </si>
  <si>
    <t xml:space="preserve">PALETIZADORA | REPOSIÇÃO DE EMBALAGEM DANIFICADA | </t>
  </si>
  <si>
    <t xml:space="preserve">PALETIZADORA | FALHA MECÂNICA | </t>
  </si>
  <si>
    <t xml:space="preserve">PALETIZADORA | FALHA ELÉTRICA | </t>
  </si>
  <si>
    <t>IMPREG</t>
  </si>
  <si>
    <t>FORA DE TURNO</t>
  </si>
  <si>
    <t xml:space="preserve">SETUP | BALANCEADOR | </t>
  </si>
  <si>
    <t xml:space="preserve">BALANCEADOR |  </t>
  </si>
  <si>
    <t>SETUP | OVERLAY |</t>
  </si>
  <si>
    <t xml:space="preserve">OVERLAY |  </t>
  </si>
  <si>
    <t xml:space="preserve">SETUP | DECORATIVO DE PISO | </t>
  </si>
  <si>
    <t xml:space="preserve">DECORATIVO DE PISO |  </t>
  </si>
  <si>
    <t xml:space="preserve">SETUP | BP 100% MELAMINA | </t>
  </si>
  <si>
    <t xml:space="preserve">BP 100% MELAMINA |  </t>
  </si>
  <si>
    <t xml:space="preserve">SETUP | BP UREIA + MELAMINA | </t>
  </si>
  <si>
    <t xml:space="preserve">BP UREIA + MELAMINA |  </t>
  </si>
  <si>
    <t xml:space="preserve">SETUP | BP RAÍZES | </t>
  </si>
  <si>
    <t xml:space="preserve">BP RAÍZES |  </t>
  </si>
  <si>
    <t xml:space="preserve">SETUP | BP BRILHANTE | </t>
  </si>
  <si>
    <t xml:space="preserve">BP BRILHANTE |  </t>
  </si>
  <si>
    <t xml:space="preserve">SETUP | BP BIANCO ÁRTICO | </t>
  </si>
  <si>
    <t xml:space="preserve">BP BIANCO ÁRTICO |  </t>
  </si>
  <si>
    <t>SETUP | BP BRANCO MAX |</t>
  </si>
  <si>
    <t xml:space="preserve">BP BRANCO MAX |  </t>
  </si>
  <si>
    <t>SETUP | BP PRETO (SALTO) |</t>
  </si>
  <si>
    <t xml:space="preserve">BP PRETO (SALTO) |  </t>
  </si>
  <si>
    <t>SETUP | BP WEMHONER SALTO |</t>
  </si>
  <si>
    <t xml:space="preserve">BP WEMHONER SALTO |  </t>
  </si>
  <si>
    <t>SETUP | BP BIANCO ÁRTICO WEMHONER SALTO |</t>
  </si>
  <si>
    <t xml:space="preserve">BP BIANCO ÁRTICO WEMHONER SALTO |  </t>
  </si>
  <si>
    <t>SETUP | BP BIANCO ÁRTICO MATRIZ RAÍZES |</t>
  </si>
  <si>
    <t xml:space="preserve">BP BIANCO ÁRTICO MATRIZ RAÍZES |  </t>
  </si>
  <si>
    <t>SETUP | BP BRANCO LIGHT |</t>
  </si>
  <si>
    <t xml:space="preserve">BP BRANCO LIGHT |  </t>
  </si>
  <si>
    <t>SETUP | BP LIMPEZA DE CINTA |</t>
  </si>
  <si>
    <t>SETUP | PREPARAÇÃO MATÉRIA-PRIMA E PARTIDA DE LINHA |</t>
  </si>
  <si>
    <t>SETUP | LAVAGEM E PARADA DE LINHA |</t>
  </si>
  <si>
    <t>DESENV. | PAPEL SEMI ACABADO NOVO PADRÃO |</t>
  </si>
  <si>
    <t>DESENV. | PAPEL SEMI ACABADO NOVO FORNECEDOR |</t>
  </si>
  <si>
    <t>DESENV. | RESINA MELAMINA | FORNECEDOR</t>
  </si>
  <si>
    <t>DESENV. | RESINA UREIA | FORNECEDOR</t>
  </si>
  <si>
    <t>DESENV. | ADITIVO UMECTANTE | CÓDIGO ___________ FORNECEDOR ___________</t>
  </si>
  <si>
    <t>DESENV. | ADITIVO DESMOLDANTE | CÓDIGO ___________ FORNECEDOR ___________</t>
  </si>
  <si>
    <t>DESENV. | ADITIVO CATALISADOR | CÓDIGO ___________ FORNECEDOR ___________</t>
  </si>
  <si>
    <t>DESENV. | ADITIVO BACTERICIDA | CÓDIGO ___________ FORNECEDOR ___________</t>
  </si>
  <si>
    <t>DESENV. | ADITIVO ANTI PÓ | CÓDIGO ___________ FORNECEDOR ___________</t>
  </si>
  <si>
    <t>DESENV. | ADITIVO ANTIBLOCKING | CÓDIGO ___________ FORNECEDOR ___________</t>
  </si>
  <si>
    <t>DESENV. | ADITIVO PROMOTOR DE BRILHO | CÓDIGO ___________ FORNECEDOR ___________</t>
  </si>
  <si>
    <t>DESENV. | ADITIVO PLASTIFICANTE | CÓDIGO ___________ FORNECEDOR ___________</t>
  </si>
  <si>
    <t>DESENV. | ADITIVO ANTI ESPUMA | CÓDIGO ___________ FORNECEDOR ___________</t>
  </si>
  <si>
    <t>DESENV. | ADITIVO ANTIVIRAL | CÓDIGO ___________ FORNECEDOR ___________</t>
  </si>
  <si>
    <t>DESENV. | PIGMENTO | CÓDIGO ___________ FORNECEDOR ___________</t>
  </si>
  <si>
    <t>DESENV. | NOVA FORMULAÇÃO |</t>
  </si>
  <si>
    <t>DESENV. | FITA COLAGEM EMENDA |</t>
  </si>
  <si>
    <t xml:space="preserve">DESENV. | </t>
  </si>
  <si>
    <t xml:space="preserve">PCP | FALTA DE CADASTRO SITEMA | </t>
  </si>
  <si>
    <t xml:space="preserve">PCP | SETUP - TROCA DE PROGRAMAÇÃO |  </t>
  </si>
  <si>
    <t>PCP | SETUP - PREPARAÇÃO MATÉRIA-PRIMA |</t>
  </si>
  <si>
    <t>DESBOBINADEIRA</t>
  </si>
  <si>
    <t xml:space="preserve">DESBOBINADEIRA | VAZAMENTO DE AR EIXO I | </t>
  </si>
  <si>
    <t xml:space="preserve">DESBOBINADEIRA | VAZAMENTO DE AR EIXO II | </t>
  </si>
  <si>
    <t xml:space="preserve">DESBOBINADEIRA | FALHA MECÂNICA | </t>
  </si>
  <si>
    <t>DESBOBINADEIRA | FALHA ELÉTRICA | SINAL SENSOR PARA EMENDAR NÃO FUNCIONOU |</t>
  </si>
  <si>
    <t xml:space="preserve">DESBOBINADEIRA | TROCA DA CÉLULA DE CARGA QUE COMANDA TRAÇÃO DO PAPEL | </t>
  </si>
  <si>
    <t xml:space="preserve">DESBOBINADEIRA | FALHA DESCIDA BRAÇO | </t>
  </si>
  <si>
    <t xml:space="preserve">DESBOBINADEIRA | FACA NÃO ACIONA | </t>
  </si>
  <si>
    <t xml:space="preserve">DESBOBINADEIRA | FALHA PNEUMÁTICA | </t>
  </si>
  <si>
    <t>DESBOBINADEIRA | FALTA DE PRESSÃO DE AR NA LINHA |</t>
  </si>
  <si>
    <t xml:space="preserve">DESBOBINADEIRA | AVALIAÇÃO PAPEL SEMI ACABADO | </t>
  </si>
  <si>
    <t xml:space="preserve">DESBOBINADEIRA | OCORRÊNCIA PAPEL SEMI ACABADO FORNECEDOR ECTX MADEIRA | </t>
  </si>
  <si>
    <t xml:space="preserve">DESBOBINADEIRA | OCORRÊNCIA PAPEL SEMI ACABADO FORNECEDOR EXTERNO | </t>
  </si>
  <si>
    <t>PRIMEIRO BANHO</t>
  </si>
  <si>
    <t xml:space="preserve">PRIMEIRO BANHO | VÁLVULA | </t>
  </si>
  <si>
    <t xml:space="preserve">PRIMEIRO BANHO | BOMBA | </t>
  </si>
  <si>
    <t>PRIMEIRO BANHO | TUBULAÇÃO |</t>
  </si>
  <si>
    <t xml:space="preserve">PRIMEIRO BANHO | ROLO PRÉ MOLHADOR | </t>
  </si>
  <si>
    <t xml:space="preserve">PRIMEIRO BANHO | QUEBRA DE PAPEL FACA RASPADORA | </t>
  </si>
  <si>
    <t xml:space="preserve">PRIMEIRO BANHO | RESISTÊNCIAS AQUECIMENTO QUEIMADAS | </t>
  </si>
  <si>
    <t xml:space="preserve">PRIMEIRO BANHO | CALANDRA | </t>
  </si>
  <si>
    <t xml:space="preserve">PRIMEIRO BANHO | TROCA DE FACAS | </t>
  </si>
  <si>
    <t xml:space="preserve">PRIMEIRO BANHO | ALISADOR SUPERIOR | </t>
  </si>
  <si>
    <t xml:space="preserve">PRIMEIRO BANHO | ALISADOR INFERIOR | </t>
  </si>
  <si>
    <t xml:space="preserve">PRIMEIRO BANHO |  </t>
  </si>
  <si>
    <t xml:space="preserve">PRIMEIRO BANHO | FALHA MECÂNICA | </t>
  </si>
  <si>
    <t xml:space="preserve">PRIMEIRO BANHO | FALHA ELÉTRICA | </t>
  </si>
  <si>
    <t xml:space="preserve">PRIMEIRO BANHO | LIMPEZA DE SENSORES | </t>
  </si>
  <si>
    <t>QUEDA TEMPERATURA ÓLEO TÉRMICO</t>
  </si>
  <si>
    <t>ESTAÇÃO DE SECAGEM</t>
  </si>
  <si>
    <t xml:space="preserve">ESTAÇÃO DE SECAGEM | PROBLEMA TEMPERATURA | </t>
  </si>
  <si>
    <t xml:space="preserve">ESTAÇÃO DE SECAGEM | PROBLEMA VENTILAÇÃO | </t>
  </si>
  <si>
    <t xml:space="preserve">ESTAÇÃO DE SECAGEM | TROCA SECADOR | CAMPO </t>
  </si>
  <si>
    <t xml:space="preserve">ESTAÇÃO DE SECAGEM | QUEBRA DE PAPEL | </t>
  </si>
  <si>
    <t xml:space="preserve">ESTAÇÃO DE SECAGEM | LIMPEZA SECADORES | </t>
  </si>
  <si>
    <t xml:space="preserve">ESTAÇÃO DE SECAGEM | QUEBRA DE PAPEL DURANTE PASSAGEM DE RÉGUA | </t>
  </si>
  <si>
    <t xml:space="preserve">ESTAÇÃO DE SECAGEM | QUEBRA DE PAPEL DEVIDO FALHA VENTILAÇÃO | </t>
  </si>
  <si>
    <t xml:space="preserve">ESTAÇÃO DE SECAGEM | FALHA MECÂNICA | </t>
  </si>
  <si>
    <t xml:space="preserve">ESTAÇÃO DE SECAGEM | FALHA ELÉTRICA | </t>
  </si>
  <si>
    <t xml:space="preserve">ESTAÇÃO DE SECAGEM | FALHA CORRENTE PASSAGEM DE PAPEL | </t>
  </si>
  <si>
    <t>SAÍDA DO PAPEL</t>
  </si>
  <si>
    <t xml:space="preserve">SAÍDA DO PAPEL | ROLO ALINHADOR | </t>
  </si>
  <si>
    <t xml:space="preserve">SAÍDA DO PAPEL | QUEBRA DE PAPEL NO ROLO ALINHADOR | </t>
  </si>
  <si>
    <t xml:space="preserve">SAÍDA DO PAPEL | ROLOS DE RESFRIAMENTO | </t>
  </si>
  <si>
    <t xml:space="preserve">SAÍDA DO PAPEL | ROLOS DE BORRACHA - PRESSORES | </t>
  </si>
  <si>
    <t>PROBLEMA NO SABROE</t>
  </si>
  <si>
    <t>SAÍDA DO PAPEL | SISTEMA DE RESFRIAMENTO | BAIXA TEMPERATURA |</t>
  </si>
  <si>
    <t xml:space="preserve">SAÍDA DO PAPEL | SISTEMA DE RESFRIAMENTO | </t>
  </si>
  <si>
    <t xml:space="preserve">SAÍDA DO PAPEL | FALHA MECÂNICA | </t>
  </si>
  <si>
    <t xml:space="preserve">SAÍDA DO PAPEL | FALHA ELÉTRICA | </t>
  </si>
  <si>
    <t xml:space="preserve">SAÍDA DO PAPEL | LIMPEZA ROLOS RESFRIADORES | </t>
  </si>
  <si>
    <t>SAÍDA DO PAPEL | REFILADORES |</t>
  </si>
  <si>
    <t>CORTADEIRA</t>
  </si>
  <si>
    <t xml:space="preserve">CORTADEIRA | FALHA MECÂNICA | </t>
  </si>
  <si>
    <t xml:space="preserve">CORTADEIRA | FALHA ELÉTRICA | </t>
  </si>
  <si>
    <t xml:space="preserve">CORTADEIRA | QUEBRA DE PAPEL | </t>
  </si>
  <si>
    <t xml:space="preserve">CORTADEIRA | ALINHAMENTO DO PAPEL | </t>
  </si>
  <si>
    <t>CORTADEIRA | ESTÁTICA |</t>
  </si>
  <si>
    <t>CORTADEIRA | CORREIAS DE FREIO |</t>
  </si>
  <si>
    <t>CORTADEIRA | FALHA NO SISTEMA DE VÁCUO |</t>
  </si>
  <si>
    <t>CORTADEIRA | BOCAIS DE AR |</t>
  </si>
  <si>
    <t xml:space="preserve">CLASSIFICAÇÃO | OCORRÊNCIA DE QUALIDADE DO PRODUTO | </t>
  </si>
  <si>
    <t xml:space="preserve">CLASSIFICAÇÃO | AGUARDANDO EMPILHADEIRA PARA TROCA DE BOBINA DEVIDO QUALIDADE PRODUTO | </t>
  </si>
  <si>
    <t>CLASSIFICAÇÃO | AGUARDANDO PRENSAGEM E LIBERAÇÃO DO PRODUTO |</t>
  </si>
  <si>
    <t>LAQU</t>
  </si>
  <si>
    <t>Escreva com suas palavars o Motivo</t>
  </si>
  <si>
    <t>Anotar o nome do colaborador</t>
  </si>
  <si>
    <t>Anotar o Treinamento</t>
  </si>
  <si>
    <t xml:space="preserve">SETUP | VERNIZ VMR NORMAL | </t>
  </si>
  <si>
    <t xml:space="preserve">VERNIZ VMR TINGIDO | </t>
  </si>
  <si>
    <t xml:space="preserve">SETUP | VERNIZ VMR SEMI FOSCO | </t>
  </si>
  <si>
    <t xml:space="preserve">VERNIZ VMR NORMAL | </t>
  </si>
  <si>
    <t xml:space="preserve">SETUP | VERNIZ VMR TINGIDO | </t>
  </si>
  <si>
    <t xml:space="preserve">VERNIZ VMR SEMI FOSCO | </t>
  </si>
  <si>
    <t xml:space="preserve">SETUP | VERNIZ VMR TINGIDO SEMI FOSCO | </t>
  </si>
  <si>
    <t xml:space="preserve">VERNIZ VMR SEMI FOSCO SALTO | </t>
  </si>
  <si>
    <t xml:space="preserve">SETUP | VERNIZ VMR TINGIDO SEMI FOSCO PARA SALTO | </t>
  </si>
  <si>
    <t xml:space="preserve">VERNIZ VMR TINGIDO SEMI FOSCO SALTO | </t>
  </si>
  <si>
    <t xml:space="preserve">SETUP | VERNIZ VMR SEMI FOSCO SALTO | </t>
  </si>
  <si>
    <t xml:space="preserve">VERNIZ REENVERNIZÁVEL | </t>
  </si>
  <si>
    <t xml:space="preserve">SETUP | VERNIZ REENVERNIZÁVEL | </t>
  </si>
  <si>
    <t xml:space="preserve">VERNIZ VMR FOSCO | </t>
  </si>
  <si>
    <t>SETUP | VERNIZ VMR FOSCO |</t>
  </si>
  <si>
    <t xml:space="preserve">VERNIZ VMR TINGIDO SEMI FOSCO | </t>
  </si>
  <si>
    <t>SETUP | PREPARAÇÃO DE MATÉRIA-PRIMA E PARTIDA DE LINHA |</t>
  </si>
  <si>
    <t>SETUP | RODAPÉ | TROCA DA FITA DO ROLO DE DESVIO</t>
  </si>
  <si>
    <t>SETUP | ABASTECIMENTO COLA |</t>
  </si>
  <si>
    <t>DESENV. | VERNIZ VMR |</t>
  </si>
  <si>
    <t>DESENV. | RESINA PARA COLA |</t>
  </si>
  <si>
    <t>DESENV. | CATALISADOR APTS |</t>
  </si>
  <si>
    <t>DESENV. | FOSQUEANTE |</t>
  </si>
  <si>
    <t>DESENV. | CERA |</t>
  </si>
  <si>
    <t>DESENV. | DESMOLDANTE |</t>
  </si>
  <si>
    <t>DESENV. | PAPEL SEMI ACABADO | FORNECEDOR:</t>
  </si>
  <si>
    <t>DESENV. | TUBETE |</t>
  </si>
  <si>
    <t>DESENV. | FITA COLAGEM |</t>
  </si>
  <si>
    <t>PCP | RETRABALHO |</t>
  </si>
  <si>
    <t xml:space="preserve">DESBOBINADEIRA | FALHA ELÉTRICA | </t>
  </si>
  <si>
    <t xml:space="preserve">DESBOBINADEIRA | TROCA DA PASTILHA DE FREIO EIXO I | </t>
  </si>
  <si>
    <t xml:space="preserve">DESBOBINADEIRA | TROCA DA PASTILHA DE FREIO EIXO II | </t>
  </si>
  <si>
    <t xml:space="preserve">DESBOBINADEIRA | OCORRÊNCIA PAPEL SEMI ACABADO FORNECEDOR ECTX FIBRA | </t>
  </si>
  <si>
    <t>DESBOBINADEIRA | QUEBRA DE PAPEL EMENDA LAQUEADORA |</t>
  </si>
  <si>
    <t>ENVERNIZAMENTO</t>
  </si>
  <si>
    <t xml:space="preserve">ENVERNIZAMENTO | VÁLVULA | </t>
  </si>
  <si>
    <t xml:space="preserve">ENVERNIZAMENTO | BOMBA | </t>
  </si>
  <si>
    <t>ENVERNIZAMENTO | ROLOS - ROLOS DE ATAQUE |</t>
  </si>
  <si>
    <t xml:space="preserve">ENVERNIZAMENTO | ROLOS - APLICADOR DE VERNIZ | </t>
  </si>
  <si>
    <t xml:space="preserve">ENVERNIZAMENTO | ROLOS - APLICADOR DE COLA (RETÍCULO) | </t>
  </si>
  <si>
    <t xml:space="preserve">ENVERNIZAMENTO | ROLOS - ROLO DE DESVIO | </t>
  </si>
  <si>
    <t xml:space="preserve">ENVERNIZAMENTO | ROLOS - ROLO BANANA | </t>
  </si>
  <si>
    <t xml:space="preserve">ENVERNIZAMENTO | TROCA DA FACA DO ROLO DE COLA | </t>
  </si>
  <si>
    <t xml:space="preserve">ENVERNIZAMENTO | QUEBRA DE PAPEL | </t>
  </si>
  <si>
    <t xml:space="preserve">ENVERNIZAMENTO | LIMPEZA BANDEJA VERNIZ | </t>
  </si>
  <si>
    <t xml:space="preserve">ENVERNIZAMENTO | LIMPEZA BANDEJA COLA | </t>
  </si>
  <si>
    <t xml:space="preserve">ENVERNIZAMENTO | FALHA MECÂNICA | </t>
  </si>
  <si>
    <t xml:space="preserve">ENVERNIZAMENTO | FALHA ELÉTRICA | </t>
  </si>
  <si>
    <t xml:space="preserve">ENVERNIZAMENTO | LIMPEZA DE SENSORES | </t>
  </si>
  <si>
    <t>ENVERNIZAMENTO | QUALIDADE PAPEL SEMI ACABADO |</t>
  </si>
  <si>
    <t>TROCA DE MEYER BAR</t>
  </si>
  <si>
    <t>ENVERNIZAMENTO | TROCA DE MAYER BAR |</t>
  </si>
  <si>
    <t>ENVERNIZAMENTO | AJUSTE DE BRILHO |</t>
  </si>
  <si>
    <t>ENVERNIZAMENTO | FALHA SENSORES |</t>
  </si>
  <si>
    <t>APLICAÇÃO DE VERNIZ-ACESSÓRIOS</t>
  </si>
  <si>
    <t>ENVERNIZAMENTO | PRIMEIRA APLICAÇÃO RODAPÉ |</t>
  </si>
  <si>
    <t xml:space="preserve">ESTAÇÃO DE SECAGEM | TROCA SECADOR CAMPO I | </t>
  </si>
  <si>
    <t xml:space="preserve">ESTAÇÃO DE SECAGEM | TROCA SECADOR CAMPO II | </t>
  </si>
  <si>
    <t xml:space="preserve">ESTAÇÃO DE SECAGEM | TROCA SECADOR CAMPO III | </t>
  </si>
  <si>
    <t xml:space="preserve">ESTAÇÃO DE SECAGEM | TROCA SECADOR CAMPO IV | </t>
  </si>
  <si>
    <t xml:space="preserve">ESTAÇÃO DE SECAGEM | QUEBRA DE PAPEL TRINCA NA BORDA | </t>
  </si>
  <si>
    <t xml:space="preserve">ESTAÇÃO DE SECAGEM | LIMPEZA RADIADORES | </t>
  </si>
  <si>
    <t xml:space="preserve">ESTAÇÃO DE SECAGEM | FALHA PASSAGEM DE PAPEL | </t>
  </si>
  <si>
    <t>ESTAÇÃO DE SECAGEM | QUALIDADE PAPEL SEMI ACABADO |</t>
  </si>
  <si>
    <t xml:space="preserve">SAÍDA DO PAPEL | ROLO RESFRIADO | </t>
  </si>
  <si>
    <t xml:space="preserve">SAÍDA DO PAPEL | ROLOS DE BORRACHA - EMPURRADORES | </t>
  </si>
  <si>
    <t>SAÍDA DO PAPEL | SISTEMA DE RESFRIAMENTO | BAIXA TEMPERATURA</t>
  </si>
  <si>
    <t>SAÍDA DO PAPEL | QUALIDADE PAPEL SEMI ACABADO |</t>
  </si>
  <si>
    <t>BOBINAMENTO</t>
  </si>
  <si>
    <t xml:space="preserve">BOBINAMENTO | FALHA MECÂNICA | </t>
  </si>
  <si>
    <t xml:space="preserve">BOBINAMENTO | FALHA ELÉTRICA | </t>
  </si>
  <si>
    <t xml:space="preserve">BOBINAMENTO | QUEBRA DE PAPEL | </t>
  </si>
  <si>
    <t xml:space="preserve">BOBINAMENTO | DESALINHAMENTO DO PAPEL | </t>
  </si>
  <si>
    <t xml:space="preserve">BOBINAMENTO | VAZAMENTO DE AR EIXO I | </t>
  </si>
  <si>
    <t xml:space="preserve">BOBINAMENTO | VAZAMENTO DE AR EIXO II | </t>
  </si>
  <si>
    <t xml:space="preserve">BOBINAMENTO | FALHA PNEUMÁTICA | </t>
  </si>
  <si>
    <t>BOBINAMENTO | FALTA DE PRESSÃO DE AR NA LINHA |</t>
  </si>
  <si>
    <t>SIEMP</t>
  </si>
  <si>
    <t>Descrever assunto</t>
  </si>
  <si>
    <t xml:space="preserve">SETUP | TROCA MATRIZES BP | </t>
  </si>
  <si>
    <t xml:space="preserve">BP | </t>
  </si>
  <si>
    <t xml:space="preserve">Troca de matriz relacionada a problemas da prensa </t>
  </si>
  <si>
    <t xml:space="preserve">SETUP | TROCA MATRIZES PISO | </t>
  </si>
  <si>
    <t xml:space="preserve">PISO | </t>
  </si>
  <si>
    <t xml:space="preserve">SETUP |TROCA MATRIZES BP | </t>
  </si>
  <si>
    <t>Troca de OP</t>
  </si>
  <si>
    <t xml:space="preserve">SETUP | TROCA DE PROGRAMAÇÃO | </t>
  </si>
  <si>
    <t>DESENV. | PAPEL BP - TOCCHIO |</t>
  </si>
  <si>
    <t>Descrever o que está sendo testado (aplicação, substrato, etc...)</t>
  </si>
  <si>
    <t>DESENV. | PAPEL BALANÇO - TOCCHIO |</t>
  </si>
  <si>
    <t>DESENV. | BP MDP |</t>
  </si>
  <si>
    <t>DESENV. | BP MDF |</t>
  </si>
  <si>
    <t>DESENV. | NOVO PRODUTO BP |</t>
  </si>
  <si>
    <t>DESENV. | NOVO PRODUTO - MATRIZ |</t>
  </si>
  <si>
    <t>DESENV. | OVERAY LÍQUIDO - TOCCHIO |</t>
  </si>
  <si>
    <t>Qual material: papel, chapa</t>
  </si>
  <si>
    <t xml:space="preserve">PCP | SETUP - DIVISÃO PAPEL | </t>
  </si>
  <si>
    <t>Descrever motivo por não realizar antecipado (Falta de pessoal, solicitação PCP sem tempo hábil para o processo)</t>
  </si>
  <si>
    <t xml:space="preserve">Complementar comentário com o motivo </t>
  </si>
  <si>
    <t>EMPILHADEIRA | ATENDENDO OUTRAS AREAS |</t>
  </si>
  <si>
    <t>Motivo empilhadeira não atendendo</t>
  </si>
  <si>
    <t>Motivo: Ajuste, chapa</t>
  </si>
  <si>
    <t>Causando qual problema</t>
  </si>
  <si>
    <t xml:space="preserve">ESTAÇÃO DE ALIMENTAÇÃO DE PAINÉIS | DIFERENÇA CHAPAS NOS PACOTES | </t>
  </si>
  <si>
    <t>Falta ou sobra (se possivel)</t>
  </si>
  <si>
    <t xml:space="preserve">ESTAÇÃO DE ALIMENTAÇÃO DE PAINÉIS | NÃO PEGANDO FORRO | </t>
  </si>
  <si>
    <t xml:space="preserve">Motivo : forro ruim, revestido </t>
  </si>
  <si>
    <t>Ajuste, desalinhamento</t>
  </si>
  <si>
    <t xml:space="preserve">ESTAÇÃO DE ALIMENTAÇÃO DE PAINÉIS | AJUSTE NO PACOTE DE CHAPA/CHAPA ENRROSCANDO NO GUIA DE ALINHAMENTO | </t>
  </si>
  <si>
    <t xml:space="preserve">ESTAÇÃO DE ALIMENTAÇÃO DE PAINÉIS | ATRASO RETIRADA DE FORRO | </t>
  </si>
  <si>
    <t>Descrever motivo, corrigir o que..</t>
  </si>
  <si>
    <t>ESTAÇÃO I</t>
  </si>
  <si>
    <t xml:space="preserve">ESTAÇÃO 1 | RET. MATERIAL NÃO-CONFORME/PAPEL COLADO | </t>
  </si>
  <si>
    <t>Se possivel descrever se é folha inteira, borda, meio</t>
  </si>
  <si>
    <t xml:space="preserve">ESTAÇÃO 1 | RET. MATERIAL NÃO-CONFORME/PAPEL QUEBRADO PROCESSO TOCCHIO | </t>
  </si>
  <si>
    <t xml:space="preserve">ESTAÇÃO 1 | RET. MATERIAL NÃO-CONFORME/PAPEL QUEBRADO PROCESSO SIEMPELKAMP | </t>
  </si>
  <si>
    <t xml:space="preserve">ESTAÇÃO 1 | RET. MATERIAL NÃO-CONFORME/PAPEL COM REFILO PROCESSO TOCCHIO | </t>
  </si>
  <si>
    <t>Descrever se é da lateral, refilo solto no palete, quebrado</t>
  </si>
  <si>
    <t xml:space="preserve">ESTAÇÃO 1 | RET. MATERIAL NÃO-CONFORME/PAPEL COM TAMANHO MAIOR TOCCHIO | </t>
  </si>
  <si>
    <t>Descrever se é no comprimento, largura</t>
  </si>
  <si>
    <t xml:space="preserve">ESTAÇÃO 1 | ALINHAMENTO PAPEL NO PALLET/DEVIDO PROCESSO SIEMPELKAMP | </t>
  </si>
  <si>
    <t xml:space="preserve">ESTAÇÃO 1 | ALINHAMENTO PAPEL NO PALLET/DEVIDO PROCESSO TOCCHIO | </t>
  </si>
  <si>
    <t xml:space="preserve">ESTAÇÃO 1 | TROCA DE PALETE PAPEL/REFERENTE QUALIDADE | </t>
  </si>
  <si>
    <t>Descrever o problema</t>
  </si>
  <si>
    <t xml:space="preserve">ESTAÇÃO 1 | SETUP - TROCA DE PALETE PAPEL | </t>
  </si>
  <si>
    <t>Quando for na mesma OP</t>
  </si>
  <si>
    <t xml:space="preserve">ESTAÇÃO 1 | FALHA MECÂNICA | </t>
  </si>
  <si>
    <t xml:space="preserve">ESTAÇÃO 1 | FALHA ELÉTRICA | </t>
  </si>
  <si>
    <t xml:space="preserve">ESTAÇÃO 1 | TRANSFERENCIA DE PAPEL | </t>
  </si>
  <si>
    <t>Não foi possivel realizar antecipado</t>
  </si>
  <si>
    <t xml:space="preserve">ESTAÇÃO 1 | LIMPEZA DE SENSORES | </t>
  </si>
  <si>
    <t xml:space="preserve">ESTAÇÃO 1 | ANALISANDO QUALIDADE PAPEL | </t>
  </si>
  <si>
    <t>Retirada de material para analise. Descrever se houver problema</t>
  </si>
  <si>
    <t>ESTAÇÃO II</t>
  </si>
  <si>
    <t xml:space="preserve">ESTAÇÃO 2 | RET. MATERIAL NÃO-CONFORME/PAPEL COLADO | </t>
  </si>
  <si>
    <t xml:space="preserve">ESTAÇÃO 2 | RET. MATERIAL NÃO-CONFORME/PAPEL QUEBRADO PROCESSO TOCCHIO | </t>
  </si>
  <si>
    <t xml:space="preserve">ESTAÇÃO 2 | RET. MATERIAL NÃO-CONFORME/PAPEL QUEBRADO PROCESSO SIEMPELKAMP | </t>
  </si>
  <si>
    <t xml:space="preserve">ESTAÇÃO 2 | RET. MATERIAL NÃO-CONFORME/PAPEL COM REFILO PROCESSO TOCCHIO | </t>
  </si>
  <si>
    <t xml:space="preserve">ESTAÇÃO 2 | RET. MATERIAL NÃO-CONFORME/PAPEL COM TAMANHO MAIOR TOCCHIO | </t>
  </si>
  <si>
    <t xml:space="preserve">ESTAÇÃO 2 | ALINHAMENTO PAPEL NO PALLET/DEVIDO PROCESSO SIEMPELKAMP | </t>
  </si>
  <si>
    <t xml:space="preserve">ESTAÇÃO 2 | ALINHAMENTO PAPEL NO PALLET/DEVIDO PROCESSO TOCCHIO | </t>
  </si>
  <si>
    <t xml:space="preserve">ESTAÇÃO 2 | TROCA DE PALETE PAPEL/REFERENTE QUALIDADE | </t>
  </si>
  <si>
    <t xml:space="preserve">ESTAÇÃO 2 | SETUP - TROCA DE PALETE PAPEL | </t>
  </si>
  <si>
    <t xml:space="preserve">ESTAÇÃO 2 | FALHA MECÂNICA | </t>
  </si>
  <si>
    <t xml:space="preserve">ESTAÇÃO 2 | FALHA ELÉTRICA | </t>
  </si>
  <si>
    <t xml:space="preserve">ESTAÇÃO 2 | TRANSFERENCIA DE PAPEL | </t>
  </si>
  <si>
    <t xml:space="preserve">ESTAÇÃO 2 | LIMPEZA DE SENSORES | </t>
  </si>
  <si>
    <t xml:space="preserve">ESTAÇÃO 2 | ANALISANDO QUALIDADE PAPEL | </t>
  </si>
  <si>
    <t>ESTAÇÃO III</t>
  </si>
  <si>
    <t xml:space="preserve">ESTAÇÃO 3 | RET. MATERIAL NÃO-CONFORME/PAPEL COLADO | </t>
  </si>
  <si>
    <t xml:space="preserve">ESTAÇÃO 3 | RET. MATERIAL NÃO-CONFORME/PAPEL QUEBRADO PROCESSO TOCCHIO | </t>
  </si>
  <si>
    <t xml:space="preserve">ESTAÇÃO 3 | RET. MATERIAL NÃO-CONFORME/PAPEL QUEBRADO PROCESSO SIEMPELKAMP | </t>
  </si>
  <si>
    <t xml:space="preserve">ESTAÇÃO 3 | RET. MATERIAL NÃO-CONFORME/PAPEL COM REFILO PROCESSO TOCCHIO | </t>
  </si>
  <si>
    <t xml:space="preserve">ESTAÇÃO 3 | RET. MATERIAL NÃO-CONFORME/PAPEL COM TAMANHO MAIOR TOCCHIO | </t>
  </si>
  <si>
    <t xml:space="preserve">ESTAÇÃO 3 | ALINHAMENTO PAPEL NO PALLET/DEVIDO PROCESSO SIEMPELKAMP | </t>
  </si>
  <si>
    <t xml:space="preserve">ESTAÇÃO 3 | ALINHAMENTO PAPEL NO PALLET/DEVIDO PROCESSO TOCCHIO | </t>
  </si>
  <si>
    <t xml:space="preserve">ESTAÇÃO 3 | TROCA DE PALETE PAPEL/REFERENTE QUALIDADE | </t>
  </si>
  <si>
    <t xml:space="preserve">ESTAÇÃO 3 | SETUP - TROCA DE PALETE PAPEL | </t>
  </si>
  <si>
    <t xml:space="preserve">ESTAÇÃO 3 | FALHA MECÂNICA | </t>
  </si>
  <si>
    <t xml:space="preserve">ESTAÇÃO 3 | FALHA ELÉTRICA | </t>
  </si>
  <si>
    <t xml:space="preserve">ESTAÇÃO 3 | TRANSFERENCIA DE PAPEL | </t>
  </si>
  <si>
    <t xml:space="preserve">ESTAÇÃO 3 | LIMPEZA DE SENSORES | </t>
  </si>
  <si>
    <t xml:space="preserve">ESTAÇÃO 3 | ANALISANDO QUALIDADE PAPEL | </t>
  </si>
  <si>
    <t>CARRO DE ALIMENTAÇÃO</t>
  </si>
  <si>
    <t xml:space="preserve">CARRO DE ALIMENTAÇÃO | FALHA MECÂNICA | </t>
  </si>
  <si>
    <t xml:space="preserve">CARRO DE ALIMENTAÇÃO | FALHA ELÉTRICA | </t>
  </si>
  <si>
    <t xml:space="preserve">CARRO DE ALIMENTAÇÃO | AJUSTE MATRIZ - ELIMINAÇÃO BRILHO | </t>
  </si>
  <si>
    <t>Descrever procedimento realizado</t>
  </si>
  <si>
    <t xml:space="preserve">CARRO DE ALIMENTAÇÃO | AJUSTE OPERACIONAL | </t>
  </si>
  <si>
    <t xml:space="preserve">CARRO DE ALIMENTAÇÃO | LIMPEZA DE SENSORES | </t>
  </si>
  <si>
    <t xml:space="preserve">PRENSA | TROCA TELAS DE COMPENSAÇÃO | </t>
  </si>
  <si>
    <t>Motivo: Danificada ou desgaste</t>
  </si>
  <si>
    <t xml:space="preserve">PRENSA | FALHA MECÂNICA | </t>
  </si>
  <si>
    <t xml:space="preserve">PRENSA | COLANDO CHAPA NA MATRIZ SUPERIOR PISO | </t>
  </si>
  <si>
    <t>Motivo: teste papel, matriz nova, problema papel</t>
  </si>
  <si>
    <t xml:space="preserve">PRENSA | COLANDO CHAPA NA MATRIZ SUPERIOR BP | </t>
  </si>
  <si>
    <t xml:space="preserve">PRENSA | COLANDO CHAPA NA MATRIZ INFERIOR PISO | </t>
  </si>
  <si>
    <t xml:space="preserve">PRENSA | COLANDO CHAPA NA MATRIZ INFERIOR BP | </t>
  </si>
  <si>
    <t>Temepratura ou ar comprimido</t>
  </si>
  <si>
    <t xml:space="preserve">PRENSA | LIMPEZA NA MATRIZ | </t>
  </si>
  <si>
    <t>Motivo: papel, faixas, manchas. Porém se a causa for por problema operacional colocar como 0817 processo e descrever motivo.</t>
  </si>
  <si>
    <t xml:space="preserve">PRENSA | LIMPEZA NA BANDA DE FORMAÇÃO | </t>
  </si>
  <si>
    <t>Descrever motivo: variação, sujeira</t>
  </si>
  <si>
    <t xml:space="preserve">PRENSA | LIMPEZA DE SENSORES | </t>
  </si>
  <si>
    <t xml:space="preserve">PRENSA | BAIXA PRESSÃO DE VÁCUO, CHAPA FORA DE POSIÇÃO | </t>
  </si>
  <si>
    <t>Descrever causa</t>
  </si>
  <si>
    <t xml:space="preserve">PRENSA | CICLO ALTO | </t>
  </si>
  <si>
    <t>Descrever motivo (por exemplo Nero Brilhante)</t>
  </si>
  <si>
    <t xml:space="preserve">PRENSA | AJUSTE PARTIDA DE LINHA | </t>
  </si>
  <si>
    <t xml:space="preserve">PRENSA | AJUSTE PARTIDA DE LINHA FALTA DE TURNO | </t>
  </si>
  <si>
    <t xml:space="preserve">PRENSA | AJUSTE PARADA DE LINHA FINAL DE TURNO | </t>
  </si>
  <si>
    <t>CARRO DE SAÍDA</t>
  </si>
  <si>
    <t xml:space="preserve">CARRO DE SAÍDA | FALHA MECÂNICA | </t>
  </si>
  <si>
    <t xml:space="preserve">CARRO DE SAÍDA | FALHA ELÉTRICA | </t>
  </si>
  <si>
    <t xml:space="preserve">CARRO DE SAÍDA | TROCA DE VENTOSAS | </t>
  </si>
  <si>
    <t xml:space="preserve">CARRO DE SAÍDA | AJUSTE OPERACIONAL | </t>
  </si>
  <si>
    <t xml:space="preserve">CARRO DE SAÍDA | LIMPEZA DE SENSORES | </t>
  </si>
  <si>
    <t xml:space="preserve">3.2.1.6 - Prensa | Ciclo alto | </t>
  </si>
  <si>
    <t>REBARBADOR</t>
  </si>
  <si>
    <t>REBARBADOR | AJUSTE OPERACIONAL | CHAPA ENROSCANDO</t>
  </si>
  <si>
    <t xml:space="preserve">REBARBADOR | SETUP - TROCA DE FACAS | </t>
  </si>
  <si>
    <t xml:space="preserve">REBARBADOR | SETUP - TROCA DE LARGURA | </t>
  </si>
  <si>
    <t xml:space="preserve">REBARBADOR | LIMPEZA DO EQUIPAMENTO | </t>
  </si>
  <si>
    <t xml:space="preserve">REBARBADOR | FALHA MECÂNICA | </t>
  </si>
  <si>
    <t xml:space="preserve">REBARBADOR | FALHA ELÉTRICA | </t>
  </si>
  <si>
    <t xml:space="preserve">REBARBADOR | LIMPEZA DE SENSORES | </t>
  </si>
  <si>
    <t xml:space="preserve">CLASSIFICAÇÃO | PEGANDO DUPLA FORRO | </t>
  </si>
  <si>
    <t xml:space="preserve">CLASSIFICAÇÃO | EXC. MATERIAL TRANSPORTE SAÍDA | </t>
  </si>
  <si>
    <t xml:space="preserve">CLASSIFICAÇÃO | VIRADOR FORA DE CURSO | </t>
  </si>
  <si>
    <t>TOCCHIO</t>
  </si>
  <si>
    <t xml:space="preserve">BALANCEADOR | </t>
  </si>
  <si>
    <t xml:space="preserve">OVERLAY | </t>
  </si>
  <si>
    <t xml:space="preserve">DECORATIVO DE PISO | </t>
  </si>
  <si>
    <t xml:space="preserve">BP 100% MELAMINA | </t>
  </si>
  <si>
    <t xml:space="preserve">BP UREIA + MELAMINA | </t>
  </si>
  <si>
    <t xml:space="preserve">BP RAÍZES | </t>
  </si>
  <si>
    <t xml:space="preserve">BP BRILHANTE | </t>
  </si>
  <si>
    <t xml:space="preserve">BP BIANCO ÁRTICO | </t>
  </si>
  <si>
    <t xml:space="preserve">BP BRANCO MAX | </t>
  </si>
  <si>
    <t xml:space="preserve">BP PRETO (SALTO) | </t>
  </si>
  <si>
    <t xml:space="preserve">BP WEMHONER SALTO | </t>
  </si>
  <si>
    <t xml:space="preserve">BP BIANCO ÁRTICO WEMHONER SALTO | </t>
  </si>
  <si>
    <t xml:space="preserve">BP BIANCO ÁRTICO MATRIZ RAÍZES | </t>
  </si>
  <si>
    <t xml:space="preserve">BP BRANCO LIGHT | </t>
  </si>
  <si>
    <t xml:space="preserve">BP LIMPEZA DE CINTA | </t>
  </si>
  <si>
    <t>DESENV. | ADITIVO UMECTANTE | CÓDIGO _____ FORNECEDOR _____</t>
  </si>
  <si>
    <t>DESENV. | ADITIVO DESMOLDANTE | CÓDIGO ______ FORNECEDOR _______</t>
  </si>
  <si>
    <t>DESENV. | ADITIVO CATALISADOR | CÓDIGO ______ FORNECEDOR ______</t>
  </si>
  <si>
    <t>DESENV. | ADITIVO BACTERICIDA | CÓDIGO _____ FORNECEDOR ____</t>
  </si>
  <si>
    <t>DESENV. | ADITIVO ANTI PÓ | CÓDIGO _____ FORNECEDOR _____</t>
  </si>
  <si>
    <t>DESENV. | ADITIVO ANTIBLOCKING | CÓDIGO ____ FORNECEDOR ____</t>
  </si>
  <si>
    <t>DESENV. | ADITIVO PROMOTOR DE BRILHO | CÓDIGO _____ FORNECEDOR ______</t>
  </si>
  <si>
    <t>DESENV. | ADITIVO PLASTIFICANTE | CÓDIGO ______ FORNECEDOR ______</t>
  </si>
  <si>
    <t>DESENV. | ADITIVO ANTI ESPUMA | CÓDIGO ______ FORNECEDOR _____</t>
  </si>
  <si>
    <t>DESENV. | ADITIVO ANTIVIRAL | CÓDIGO _____ FORNECEDOR ______</t>
  </si>
  <si>
    <t>DESENV. | PIGMENTO | CÓDIGO ______ FORNECEDOR ______</t>
  </si>
  <si>
    <t>SISTEMA PCF | FALHA DO SISTEMA |</t>
  </si>
  <si>
    <t xml:space="preserve">DESBOBINADEIRA | FALHA ELÉTRICA | TROCA DA CÉLULA DE CARGA QUE COMANDA TRAÇÃO DO PAPEL | </t>
  </si>
  <si>
    <t xml:space="preserve">DESBOBINADEIRA | FALHA DESCIDA BRAÇO MECÂNICA | </t>
  </si>
  <si>
    <t xml:space="preserve">DESBOBINADEIRA | FALHA DESCIDA BRAÇO ELÉTRICA | </t>
  </si>
  <si>
    <t xml:space="preserve">DESBOBINADEIRA | FACA NÃO ACIONA MECÂNICA | </t>
  </si>
  <si>
    <t xml:space="preserve">DESBOBINADEIRA | FACA NÃO ACIONA ELÉTRICA | </t>
  </si>
  <si>
    <t>DESBOBINADEIRA | QUEBRA DE PAPEL |</t>
  </si>
  <si>
    <t>202 ou 203</t>
  </si>
  <si>
    <t>MNAUTENÇÃO ELÉTRICA/MANUTENÇÃO MECÂNICA</t>
  </si>
  <si>
    <t xml:space="preserve">PRIMEIRO BANHO | SKY ROLL - ROLO BANANA | </t>
  </si>
  <si>
    <t xml:space="preserve">PRIMEIRO BANHO | SKY ROLL | </t>
  </si>
  <si>
    <t>PRIMEIRO BANHO | QUEBRA DE PAPEL |</t>
  </si>
  <si>
    <t xml:space="preserve">PRIMEIRO BANHO | PROBLEMA RESINA MELAMINA | </t>
  </si>
  <si>
    <t xml:space="preserve">PRIMEIRO BANHO | PROBLEMA RESINA UREIA | </t>
  </si>
  <si>
    <t>SEGUNDO BANHO</t>
  </si>
  <si>
    <t xml:space="preserve">SEGUNDO BANHO | VÁLVULA | </t>
  </si>
  <si>
    <t xml:space="preserve">SEGUNDO BANHO | BOMBA | </t>
  </si>
  <si>
    <t>SEGUNDO BANHO | TUBULAÇÃO |</t>
  </si>
  <si>
    <t xml:space="preserve">SEGUNDO BANHO | ROLO ALINHADOR | </t>
  </si>
  <si>
    <t xml:space="preserve">SEGUNDO BANHO | ROLO APLICADOR SUPERIOR | </t>
  </si>
  <si>
    <t xml:space="preserve">SEGUNDO BANHO | ROLO APLICADOR INFERIOR | </t>
  </si>
  <si>
    <t xml:space="preserve">SEGUNDO BANHO | TROCA DE FACAS | </t>
  </si>
  <si>
    <t xml:space="preserve">SEGUNDO BANHO | ALISADOR SUPERIOR | </t>
  </si>
  <si>
    <t xml:space="preserve">SEGUNDO BANHO | ALISADOR INFERIOR | </t>
  </si>
  <si>
    <t xml:space="preserve">SEGUNDO BANHO | EQUALIZADOR | </t>
  </si>
  <si>
    <t xml:space="preserve">SEGUNDO BANHO | FALHA MECÂNICA | </t>
  </si>
  <si>
    <t xml:space="preserve">SEGUNDO BANHO | FALHA ELÉTRICA | </t>
  </si>
  <si>
    <t xml:space="preserve">SEGUNDO BANHO | LIMPEZA DE SENSORES | </t>
  </si>
  <si>
    <t>SEGUNDO BANHO | QUEBRA DE PAPEL |</t>
  </si>
  <si>
    <t>Especificar o campo</t>
  </si>
  <si>
    <t xml:space="preserve">ESTAÇÃO DE SECAGEM | QUEBRA DE PAPEL DEVIDO LIMPEZA SECADORES | </t>
  </si>
  <si>
    <t xml:space="preserve">ESTAÇÃO DE SECAGEM | QUEBRA DE PAPEL DEVIDO TESTE APLICÃÇÃO COATER | </t>
  </si>
  <si>
    <t xml:space="preserve">SAÍDA DO PAPEL | ROLOS PRESSORES PÓS REFILADORES | </t>
  </si>
  <si>
    <t>SAÍDA DO PAPEL | QUEBRA DE PAPEL REFILADORES |</t>
  </si>
  <si>
    <t xml:space="preserve">BOBINAMENTO | FALHA DESCIDA BRAÇO | </t>
  </si>
  <si>
    <t xml:space="preserve">BOBINAMENTO | FACA NÃO ACIONA | </t>
  </si>
  <si>
    <t>TORW</t>
  </si>
  <si>
    <t xml:space="preserve">SETUP  | SEGUINDO A PROGRAMAÇÃO PCP| </t>
  </si>
  <si>
    <t xml:space="preserve">SETUP | PRIME | </t>
  </si>
  <si>
    <t xml:space="preserve">PRIME | </t>
  </si>
  <si>
    <t>Após 1:30h Processo ajustes de maquina / Descrever o Padrão Produzindo para o que estará entrando ( EX. Carvalho p/ Carvalho Firenze)</t>
  </si>
  <si>
    <t xml:space="preserve">SETUP | ADORO | </t>
  </si>
  <si>
    <t xml:space="preserve">ADORO | </t>
  </si>
  <si>
    <t>Após 1:30h Processo ajustes de maquina / Descrever o Padrão Produzindo para o que estará entrando ( EX. Carvalho Firenze p/ Carvalho)</t>
  </si>
  <si>
    <t xml:space="preserve">SETUP | MAX PRIME | </t>
  </si>
  <si>
    <t xml:space="preserve">MAX PRIME | </t>
  </si>
  <si>
    <t>Após 1:30h Processo ajustes de maquina / Descrever o Padrão Produzindo para o que estará entrando ( EX. Carvalho p/ Carvalho Maiorca)</t>
  </si>
  <si>
    <t>SETUP | MALAGA |</t>
  </si>
  <si>
    <t xml:space="preserve">MALAGA | </t>
  </si>
  <si>
    <t>Após 1:30h Processo ajustes de maquina / Descrever o Padrão Produzindo para o que estará entrando ( EX. Carvalho Maiorca p/ Carvalho)</t>
  </si>
  <si>
    <t xml:space="preserve">Após 15 min justificar o motivo / Descrever o Padrão Produzido para o que estará entrando (EX Prime Carvalho p/ Adoro Carvalho Firenze) </t>
  </si>
  <si>
    <t xml:space="preserve">SENSOR PCF | LENTO NO PROCESSO DE EMPENHO | </t>
  </si>
  <si>
    <t>ACIONADA EMERGÊNCIA ENTRADA MÁQUINA</t>
  </si>
  <si>
    <t>SERRA MULTI-LAMINAS (PAUL) | AJUSTE OPERACIONAL |</t>
  </si>
  <si>
    <t xml:space="preserve">SERRA TRANSVERSAL </t>
  </si>
  <si>
    <t xml:space="preserve">SERRA TRANSVERSAL | CORTANDO FORA DE MEDIDA DEVIDO AO MATERIAL EMPENADO | </t>
  </si>
  <si>
    <t xml:space="preserve">SERRA TRANSVERSAL | CORTANDO FORA DE MEDIDA | </t>
  </si>
  <si>
    <t xml:space="preserve">TRANSP. ANGULAR CLASSIFICAÇÃO | RETIRANDO MATERIAL NÃO-CONFORME | </t>
  </si>
  <si>
    <t xml:space="preserve">TRANSP. ANGULAR CLASSIFICAÇÃO | PICOTANDO MATERIAL NÃO CONFORME | </t>
  </si>
  <si>
    <t>TRANSP. ALIMENTAÇÃO TORWEGGE 1</t>
  </si>
  <si>
    <t xml:space="preserve">ALIMENTAÇÃO TW I | TRAVOU RÉGUAS EMPENADAS NA ENTRADA DA TW I | </t>
  </si>
  <si>
    <t xml:space="preserve">ALIMENTAÇÃO TW I | MATERIAL EMPENADO ATUANDO EMERGÊNCIA | </t>
  </si>
  <si>
    <t xml:space="preserve">ALIMENTAÇÃO TW I | FALHA MECÂNICA | </t>
  </si>
  <si>
    <t xml:space="preserve">ALIMENTAÇÃO TW I | FALHA ELÉTRICA | </t>
  </si>
  <si>
    <t xml:space="preserve">ALIMENTAÇÃO TW I | AJUSTE OPERACIONAL | </t>
  </si>
  <si>
    <t xml:space="preserve">ALIMENTAÇÃO TW I | TRAVOU RÉGUAS NA ENTRADA DA TW I | </t>
  </si>
  <si>
    <t xml:space="preserve">ALIMENTAÇÃO TW I | MATERIAL ATUANDO EMERGÊNCIA | </t>
  </si>
  <si>
    <t xml:space="preserve">MAGAZINE TW II | AJUSTE OPERACIONAL | </t>
  </si>
  <si>
    <t xml:space="preserve">MAGAZINE TW II | FALHA MECÂNICA | </t>
  </si>
  <si>
    <t xml:space="preserve">MAGAZINE TW II | FALHA ELÉTRICA | </t>
  </si>
  <si>
    <t xml:space="preserve">MAGAZINE TW II | RÉGUA EMPENADA ENRROSCANDO NO MAGAZINE | </t>
  </si>
  <si>
    <t xml:space="preserve">MAGAZINE TW II | RÉGUA ENRROSCANDO NO MAGAZINE | </t>
  </si>
  <si>
    <t xml:space="preserve">USINAGEM LONGITUDINAL (TW I) | TROCA FRESA PRÉ-CORTE MACHO | </t>
  </si>
  <si>
    <t xml:space="preserve">USINAGEM LONGITUDINAL (TW I) | TROCA FRESA PRÉ-CORTE FÊMEA | </t>
  </si>
  <si>
    <t xml:space="preserve">USINAGEM LONGITUDINAL (TW I) | TROCA FRESA PERFIL MACHO | </t>
  </si>
  <si>
    <t xml:space="preserve">USINAGEM LONGITUDINAL (TW I) | TROCA FRESA PERFIL FÊMEA | </t>
  </si>
  <si>
    <t xml:space="preserve">USINAGEM LONGITUDINAL (TW I) | TROCA FRESA ACABAMENTO MACHO | </t>
  </si>
  <si>
    <t xml:space="preserve">USINAGEM LONGITUDINAL (TW I) | TROCA FRESA ACABAMENTO FÊMEA | </t>
  </si>
  <si>
    <t xml:space="preserve">USINAGEM LONGITUDINAL (TW I) | SETUP - ESC | </t>
  </si>
  <si>
    <t xml:space="preserve">USINAGEM LONGITUDINAL (TW I) | SETUP - MACHO/FÊMEA | </t>
  </si>
  <si>
    <t>Ajustes na espessura</t>
  </si>
  <si>
    <t xml:space="preserve">USINAGEM LONGITUDINAL (TW I) | AJUSTE BASES - DEGRAUS/RISCOS | </t>
  </si>
  <si>
    <t xml:space="preserve">USINAGEM LONGITUDINAL (TW I) | AJUSTE DESVIO LONGIT. BANANA | </t>
  </si>
  <si>
    <t xml:space="preserve">USINAGEM LONGITUDINAL (TW I) | FALHA MECÂNICA | </t>
  </si>
  <si>
    <t xml:space="preserve">USINAGEM LONGITUDINAL (TW I) | FALHA ELÉTRICA | </t>
  </si>
  <si>
    <t xml:space="preserve">USINAGEM LONGITUDINAL (TW I) | LASCAMENTO MATERIAL NÃO - CONFORME | </t>
  </si>
  <si>
    <t>indicar o motivo</t>
  </si>
  <si>
    <t xml:space="preserve">USINAGEM LONGITUDINAL (TW I) | LASCAMENTO USINAGEM | </t>
  </si>
  <si>
    <t xml:space="preserve">USINAGEM TRANSVERSAL (TW II) | TROCA FRESA DESBASTE MACHO | </t>
  </si>
  <si>
    <t xml:space="preserve">USINAGEM TRANSVERSAL (TW II) | TROCA FRESA DESBASTE FÊMEA | </t>
  </si>
  <si>
    <t xml:space="preserve">USINAGEM TRANSVERSAL (TW II) | TROCA FRESA PRÉ-CORTE MACHO | </t>
  </si>
  <si>
    <t xml:space="preserve">USINAGEM TRANSVERSAL (TW II) | TROCA FRESA PRÉ-CORTE FÊMEA | </t>
  </si>
  <si>
    <t xml:space="preserve">USINAGEM TRANSVERSAL (TW II) | TROCA FRESA PERFIL MACHO | </t>
  </si>
  <si>
    <t xml:space="preserve">USINAGEM TRANSVERSAL (TW II) | TROCA FRESA PERFIL FÊMEA | </t>
  </si>
  <si>
    <t xml:space="preserve">USINAGEM TRANSVERSAL (TW II) | TROCA FRESA ACABAMENTO MACHO | </t>
  </si>
  <si>
    <t xml:space="preserve">USINAGEM TRANSVERSAL (TW II) | TROCA FRESA ACABAMENTO FÊMEA | </t>
  </si>
  <si>
    <t>USINAGEM TRANSVERSAL (TW II) | SETUP - MACHO/FÊMEA | AJUSTES NA ESPESSURA</t>
  </si>
  <si>
    <t xml:space="preserve">USINAGEM TRANSVERSAL (TW II) | AJUSTE BASES - DEGRAUS/RISCOS | </t>
  </si>
  <si>
    <t xml:space="preserve">USINAGEM TRANSVERSAL (TW II) | AJUSTE DESVIO LONGIT. BANANA | </t>
  </si>
  <si>
    <t xml:space="preserve">USINAGEM TRANSVERSAL (TW II) | FALHA MECÂNICA | </t>
  </si>
  <si>
    <t xml:space="preserve">USINAGEM LONGITUDINAL (TW II) | FALHA ELÉTRICA | </t>
  </si>
  <si>
    <t xml:space="preserve">USINAGEM TRANSVERSAL (TW II) | LIMPEZA IMPRESSORA | </t>
  </si>
  <si>
    <t xml:space="preserve">USINAGEM TRANSVERSAL (TW II) | LASCAMENTO MATERIAL NÃO - CONFORME | </t>
  </si>
  <si>
    <t xml:space="preserve">USINAGEM TRANSVERSAL (TW II) | LASCAMENTO USINAGEM | </t>
  </si>
  <si>
    <t xml:space="preserve">FORMADOR DE PACOTE </t>
  </si>
  <si>
    <t xml:space="preserve">TRANSPORTE ANGULAR DE CAIXAS | AJUSTE OPERACIONAL | </t>
  </si>
  <si>
    <t>DOBRADEIRA DE CAIXAS</t>
  </si>
  <si>
    <t xml:space="preserve">DOBRADEIRA DE CAIXAS | AJUSTE OPERACIONAL | </t>
  </si>
  <si>
    <t xml:space="preserve">DOBRADEIRA DE CAIXAS | EMBALAGENS DANIFICADAS | </t>
  </si>
  <si>
    <t xml:space="preserve">DOBRADEIRA DE CAIXAS | EMBALAGENS EMPENADAS | </t>
  </si>
  <si>
    <t xml:space="preserve">DOBRADEIRA DE CAIXAS | DIMENSÃO FORA DO ESPECIFICADO | </t>
  </si>
  <si>
    <t xml:space="preserve">DOBRADEIRA DE CAIXAS | FALHA MECÂNICA | </t>
  </si>
  <si>
    <t xml:space="preserve">DOBRADEIRA DE CAIXAS | FALHA ELÉTRICA | </t>
  </si>
  <si>
    <t xml:space="preserve">DOBRADEIRA DE CAIXAS | EMBALAGENS | </t>
  </si>
  <si>
    <t>TRANSPORTE FINAL DE LINHA</t>
  </si>
  <si>
    <t>TRANSPORTE FINAL DE LINHA | FALHA ELÉTRICA |</t>
  </si>
  <si>
    <t>TRANSPORTE FINAL DE LINHA | FALHA MECÂNICA |</t>
  </si>
  <si>
    <t>TRANSPORTE FINAL DE LINHA | AJUSTE OPERACIONAL |</t>
  </si>
  <si>
    <t>WEMH</t>
  </si>
  <si>
    <t xml:space="preserve">START/STOP | FALTA OPERADOR | </t>
  </si>
  <si>
    <t xml:space="preserve">SETUP |TROCA MATRIZES PISO | </t>
  </si>
  <si>
    <t xml:space="preserve">SETUP | SETUP - TROCA DE PROGRAMAÇÃO | </t>
  </si>
  <si>
    <t>FALTA DE ATENDIMENTO DE EMPILHADEIRA |</t>
  </si>
  <si>
    <t xml:space="preserve">ESTAÇÃO DE ALIMENTAÇÃO DE PAINÉIS | AJUSTE GUIA DE ALINHAMENTO | </t>
  </si>
  <si>
    <t xml:space="preserve">ESTAÇÃO 1 | RET. MATERIAL NÃO-CONFORME/PAPEL QUEBRADO PROCESSO WEMHÖNER | </t>
  </si>
  <si>
    <t xml:space="preserve">ESTAÇÃO 1 | ALINHAMENTO PAPEL NO PALLET/DEVIDO PROCESSO WEMHÖNER | </t>
  </si>
  <si>
    <t xml:space="preserve">ESTAÇÃO 2 | RET. MATERIAL NÃO-CONFORME/PAPEL QUEBRADO PROCESSO WEMHÖNER | </t>
  </si>
  <si>
    <t xml:space="preserve">ESTAÇÃO 2 | ALINHAMENTO PAPEL NO PALLET/DEVIDO PROCESSO WEMHÖNER | </t>
  </si>
  <si>
    <t xml:space="preserve">ESTAÇÃO 3 | RET. MATERIAL NÃO-CONFORME/PAPEL QUEBRADO PROCESSO WEMHÖNER | </t>
  </si>
  <si>
    <t xml:space="preserve">ESTAÇÃO 3 | ALINHAMENTO PAPEL NO PALLET/DEVIDO PROCESSO WEMHÖNER | </t>
  </si>
  <si>
    <t xml:space="preserve">START/STOP | REFEIÇÃO - HORÁRIO DE REFEIÇÃO DURANTE SETUP | </t>
  </si>
  <si>
    <t xml:space="preserve">START/STOP | REFEIÇÃO - QUADRO DE FUNCIONÁRIOS REDUZIDO DEVIDO FALTA / AFASTAMENTO | </t>
  </si>
  <si>
    <t>START/STOP | DESARME DE MÁQUINA |</t>
  </si>
  <si>
    <t>START/STOP | FORA DE TURNO |</t>
  </si>
  <si>
    <t>START/STOP | FALTA DE OPERADOR |</t>
  </si>
  <si>
    <t>Separador</t>
  </si>
  <si>
    <t>Colunas1</t>
  </si>
  <si>
    <t>Cont</t>
  </si>
  <si>
    <t>Único</t>
  </si>
  <si>
    <t>Cont.</t>
  </si>
  <si>
    <t>Ordenado</t>
  </si>
  <si>
    <t>Cod.Unico</t>
  </si>
  <si>
    <t>Numerador</t>
  </si>
  <si>
    <t>Cod.Unico2</t>
  </si>
  <si>
    <t xml:space="preserve">1.01 - START/STOP | LIGANDO EQUIPAMENTO INICIO DE PRODUÇÃO | </t>
  </si>
  <si>
    <t xml:space="preserve">1.02 - START/STOP | DESLIGANDO EQUIPAMENTO FINAL DE PRODUÇÃO. (LIMPEZA E ORGANIZAÇÃO DO SETOR) | </t>
  </si>
  <si>
    <t xml:space="preserve">1.03 - START/STOP | REFEIÇÃO - O QUADRO DE FUNCIONÁRIOS NÃO PERMITE O REVEZAMENTO | </t>
  </si>
  <si>
    <t xml:space="preserve">1.04 - START/STOP | TREINAMENTO OPERACIONAL | </t>
  </si>
  <si>
    <t xml:space="preserve">1.05 - START/STOP | ENCERRAMENTO ORDEM PRODUÇÃO | </t>
  </si>
  <si>
    <t xml:space="preserve">1.06 - START/STOP | LIMPEZA E ORGANIZAÇÃO DO SETOR | </t>
  </si>
  <si>
    <t xml:space="preserve">2.01 - SETUP  | RODAPÉ CORDÃO ESTILO | </t>
  </si>
  <si>
    <t xml:space="preserve">2.02 - SETUP  | BATENTE 120MM | </t>
  </si>
  <si>
    <t xml:space="preserve">2.03 - SETUP  | BATENTE 150MM | </t>
  </si>
  <si>
    <t xml:space="preserve">2.04 - SETUP  | RIPADO 55MM | </t>
  </si>
  <si>
    <t xml:space="preserve">2.05 - SETUP  | ACABAMENTO MACHO 55MM | </t>
  </si>
  <si>
    <t xml:space="preserve">2.06 - SETUP  | ACABAMENTO FÊMEA 30MM | </t>
  </si>
  <si>
    <t xml:space="preserve">2.07 - SETUP  | ACABAMENTO L 38MM | </t>
  </si>
  <si>
    <t xml:space="preserve">2.08 - SETUP  | TROCA DE PADRÃO | </t>
  </si>
  <si>
    <t xml:space="preserve">2.09 - SETUP  | TROCA DO CONJUNTO DE FRESAS | </t>
  </si>
  <si>
    <t xml:space="preserve">2.11 - SETUP  | RODAPÉ ESTILO 70MM | </t>
  </si>
  <si>
    <t xml:space="preserve">2.12 - SETUP  | RODAPÉ ESTILO 100MM C/ FRISO | </t>
  </si>
  <si>
    <t xml:space="preserve">2.13 - SETUP  | RODAPÉ ESTILO 100MM S/ FRISO | </t>
  </si>
  <si>
    <t xml:space="preserve">2.14 - SETUP  | WPC 70MM | </t>
  </si>
  <si>
    <t xml:space="preserve">2.15 - SETUP  | WPC 100MM | </t>
  </si>
  <si>
    <t xml:space="preserve">2.16 - SETUP  | WPC 150MM | </t>
  </si>
  <si>
    <t xml:space="preserve">2.17 - SETUP  | BATENTE 90MM | </t>
  </si>
  <si>
    <t xml:space="preserve">3.01 - DESENV. | TESTE DESENVOLVIMENTO PRODUTO | </t>
  </si>
  <si>
    <t xml:space="preserve">3.02 - DESENV. | TESTE DESENVOLVIMENTO EQUIPAMENTO | </t>
  </si>
  <si>
    <t xml:space="preserve">4.01 - PCP | FALTA DE CADASTRO SITEMA  | </t>
  </si>
  <si>
    <t xml:space="preserve">4.02 - PCP | ORDEM NÃO ALOCADA SISTEMA  | </t>
  </si>
  <si>
    <t xml:space="preserve">4.03 - PCP | FALTA DE MATÉRIA-PRIMA  | </t>
  </si>
  <si>
    <t xml:space="preserve">4.04 - PCP | FALTA DE PROGRAMAÇÃO  | </t>
  </si>
  <si>
    <t xml:space="preserve">4.05 - PCP | SET-UP - TROCA DE PROGRAMAÇÃO SOLICITADA PELO PCP "URGENTE"  | </t>
  </si>
  <si>
    <t xml:space="preserve">4.06 - PCP | SET-UP - TROCA DE PROGRAMAÇÃO | </t>
  </si>
  <si>
    <t>5.01 - FALTA DE ATENDIMENTO DE EMPILHADEIRA | QUEBRA DE EMPILHADEIRA |</t>
  </si>
  <si>
    <t xml:space="preserve">5.02 - FALTA DE ATENDIMENTO DE EMPILHADEIRA | </t>
  </si>
  <si>
    <t>5.03 - FALTA DE ATENDIMENTO DE EMPILHADEIRA | EMPILHADEIRA ABASTECENDO</t>
  </si>
  <si>
    <t>5.04 - FALTA DE ATENDIMENTO DE EMPILHADEIRA | EMPILHADEIRA BUSCANDO MATERIAL EM OUTRA ÁREA</t>
  </si>
  <si>
    <t>5.05 - FALTA DE ATENDIMENTO DE EMPILHADEIRA | SEM EMPILHADERIA PARA ABASTECER A ENTRADA DA MÁQUINA</t>
  </si>
  <si>
    <t xml:space="preserve">6.01 - SENSOR PCF | FALHA NA LEITURA | </t>
  </si>
  <si>
    <t xml:space="preserve">6.02 - SENSOR PCF | FALHA MECÂNICA | </t>
  </si>
  <si>
    <t xml:space="preserve">6.03 - SENSOR PCF | FALHA ELÉTRICA | </t>
  </si>
  <si>
    <t xml:space="preserve">7.01 - SISTEMA PCF | LENTO NO PROCESSO DE EMPENHO | </t>
  </si>
  <si>
    <t xml:space="preserve">7.02 - SISTEMA PCF | SETUP - TROCA DE PROGRAMAÇÃO | </t>
  </si>
  <si>
    <t xml:space="preserve">7.03 - SISTEMA PCF | SETUP - DIVISÃO PAPEL | </t>
  </si>
  <si>
    <t xml:space="preserve">8.01 - PARADA PROGRAMADA | FALTA DE ENERGIA | </t>
  </si>
  <si>
    <t>8.02 - PARADA PROGRAMADA | MANUTENÇAO PROGRAMADA |</t>
  </si>
  <si>
    <t xml:space="preserve">9.01 - ESTAÇÃO DE ALIMENTAÇÃO PAINÉIS | PEGANDO DUPLA CHAPA PACOTE EMPENADO | </t>
  </si>
  <si>
    <t xml:space="preserve">9.02 - ESTAÇÃO DE ALIMENTAÇÃO PAINÉIS  | FALTA DE MATERIAL | </t>
  </si>
  <si>
    <t xml:space="preserve">9.03 - ESTAÇÃO DE ALIMENTAÇÃO PAINÉIS  | FALHA MECÂNICA | </t>
  </si>
  <si>
    <t xml:space="preserve">9.04 - ESTAÇÃO DE ALIMENTAÇÃO PAINÉIS  | FALHA ELÉTRICA | </t>
  </si>
  <si>
    <t xml:space="preserve">9.05 - ESTAÇÃO DE ALIMENTAÇÃO PAINÉIS  | MATERIAL NÃO CONFORME | </t>
  </si>
  <si>
    <t xml:space="preserve">10.01 - ALINHADOR DE PAINÉIS  | EMPURRANDO DUPLA CHAPA ( VARIAÇÃO DE ESPESSURA) | </t>
  </si>
  <si>
    <t xml:space="preserve">10.02 - ALINHADOR DE PAINÉIS  | FALHA MECÂNICA | </t>
  </si>
  <si>
    <t xml:space="preserve">10.03 - ALINHADOR DE PAINÉIS  | FALHA ELÉTRICA | </t>
  </si>
  <si>
    <t xml:space="preserve">11.01 - SERRA MULTI-LAMINAS (PAUL)  | SETUP-TROCA EIXO-LINHA PRODUTO | </t>
  </si>
  <si>
    <t xml:space="preserve">11.02 - SERRA MULTI-LAMINAS (PAUL)  | FALHA MECÂNICA | </t>
  </si>
  <si>
    <t xml:space="preserve">11.03 - SERRA MULTI-LAMINAS (PAUL)  | FALHA ELÉTRICA | </t>
  </si>
  <si>
    <t xml:space="preserve">11.04 - SERRA MULTI-LAMINAS (PAUL)  | ALINHAMENTO DA GUIA ENTRADA SERRA PAUL | </t>
  </si>
  <si>
    <t xml:space="preserve">11.05 - SERRA MULTI-LAMINAS (PAUL)  | LIMPEZA DEVIDO A EXCESSO DE PÓ | </t>
  </si>
  <si>
    <t xml:space="preserve">11.06 - SERRA MULTI-LAMINAS (PAUL)  | TRANSPORTE DA SAIDA DA SERRA PAUL | </t>
  </si>
  <si>
    <t xml:space="preserve">12.01 - USINAGEM  | AJUSTE MOTOR 1 | </t>
  </si>
  <si>
    <t xml:space="preserve">12.02 - USINAGEM | FALHA MECÂNICA | </t>
  </si>
  <si>
    <t xml:space="preserve">12.03 - USINAGEM  | FALHA ELÉTRICA | </t>
  </si>
  <si>
    <t xml:space="preserve">12.04 - USINAGEM  | MATERIAL NÃO CONFORME | </t>
  </si>
  <si>
    <t xml:space="preserve">12.05 - USINAGEM  | ESCAPOU A MANGUEIRA DE AR COMPRIMIDO DO TRANSPORTE | </t>
  </si>
  <si>
    <t xml:space="preserve">12.06 - USINAGEM  | AJUSTE MOTOR 2 | </t>
  </si>
  <si>
    <t xml:space="preserve">12.07 - USINAGEM  | AJUSTE MOTOR 3 | </t>
  </si>
  <si>
    <t xml:space="preserve">12.08 - USINAGEM  | AJUSTE MOTOR 4 | </t>
  </si>
  <si>
    <t xml:space="preserve">12.09 - USINAGEM  | AJUSTE MOTOR 5 | </t>
  </si>
  <si>
    <t xml:space="preserve">12.11 - USINAGEM  | AJUSTE MOTOR 7 | </t>
  </si>
  <si>
    <t xml:space="preserve">12.12 - USINAGEM  | AJUSTE MOTOR 8 | </t>
  </si>
  <si>
    <t xml:space="preserve">12.13 - USINAGEM  | AJUSTE BASES | </t>
  </si>
  <si>
    <t xml:space="preserve">13.01 - REVESTIMENTO  | AQUECIMENTO DE COLA | </t>
  </si>
  <si>
    <t xml:space="preserve">13.02 - REVESTIMENTO  | FALHA MECÂNICA | </t>
  </si>
  <si>
    <t xml:space="preserve">13.03 - REVESTIMENTO  | FALHA ELÉTRICA | </t>
  </si>
  <si>
    <t xml:space="preserve">13.04 - REVESTIMENTO  | MATERIAL NÃO CONFORME | </t>
  </si>
  <si>
    <t xml:space="preserve">13.05 - REVESTIMENTO  | FALTA MÃO-DE-OBRA | </t>
  </si>
  <si>
    <t xml:space="preserve">13.06 - REVESTIMENTO  | TROCA DE CAÇAMBA | </t>
  </si>
  <si>
    <t xml:space="preserve">13.07 - REVESTIMENTO  | FALTA DE COLA DEVIDO A EMPEDRAMENTO NA ENTRADA DA EXTRUDER | </t>
  </si>
  <si>
    <t xml:space="preserve">13.08 - REVESTIMENTO  | AGUARDANDO MATÉRIA-PRIMA | </t>
  </si>
  <si>
    <t xml:space="preserve">13.09 - REVESTIMENTO  | ENCAVALAMENTO DE RÉGUAS | </t>
  </si>
  <si>
    <t xml:space="preserve">13.11 - REVESTIMENTO  | ALINHAMENTO DO TRANSPORTE COM A RÉGUA | </t>
  </si>
  <si>
    <t xml:space="preserve">13.12 - REVESTIMENTO  | AJUSTE DE ROLDANAS | </t>
  </si>
  <si>
    <t xml:space="preserve">13.13 - REVESTIMENTO  | LIMPEZA DO COLEIRO | </t>
  </si>
  <si>
    <t xml:space="preserve">13.14 - REVESTIMENTO  | LIMPEZA DO LÁBIO APLICADOR DE COLA | </t>
  </si>
  <si>
    <t xml:space="preserve">13.15 - REVESTIMENTO  | TROCA DO LÁBIO APLICADOR DE COLA | </t>
  </si>
  <si>
    <t xml:space="preserve">13.16 - REVESTIMENTO  | LIMPEZA DA IMPRESSORA | </t>
  </si>
  <si>
    <t xml:space="preserve">14.01 - DESTOPADEIRA AUTOMÁTICA  | AJUSTE OPERACIONAL | </t>
  </si>
  <si>
    <t xml:space="preserve">14.02 - DESTOPADEIRA AUTOMÁTICA  | TROCA DE SERRA | </t>
  </si>
  <si>
    <t xml:space="preserve">14.03 - DESTOPADEIRA AUTOMÁTICA  | FALHA MECÂNICA | </t>
  </si>
  <si>
    <t xml:space="preserve">14.04 - DESTOPADEIRA AUTOMÁTICA  | FALHA ELÉTRICA | </t>
  </si>
  <si>
    <t xml:space="preserve">14.05 - DESTOPADEIRA AUTOMÁTICA  | MATERIAL NÃO CONFORME , MATERIAL VIROU NA DESTOPADEIRA | </t>
  </si>
  <si>
    <t xml:space="preserve">14.06 - MESA DE EMBALAGEM  | FALTA DE MATERIAL | </t>
  </si>
  <si>
    <t xml:space="preserve">14.07 - DESTOPADEIRA AUTOMÁTICA  | MATERIAL ENROSCADO NO TRANSPORTE DA DESTOPADEIRA | </t>
  </si>
  <si>
    <t xml:space="preserve">14.08 - DESTOPADEIRA AUTOMÁTICA  | LIMPEZA DE MAQUINA -&gt; RETIRADA DO REFUGO | </t>
  </si>
  <si>
    <t xml:space="preserve">15.01 - IMPRESSORA | FALHA ELÉTRICA | </t>
  </si>
  <si>
    <t xml:space="preserve">15.02 - IMPRESSORA | LIMPEZA DE CANHÃO | </t>
  </si>
  <si>
    <t xml:space="preserve">15.03 - IMPRESSORA | DESVIO DE JATO | </t>
  </si>
  <si>
    <t xml:space="preserve">15.04 - IMPRESSORA | FALHA DE GOTA | </t>
  </si>
  <si>
    <t xml:space="preserve">15.05 - IMPRESSORA | ENTUPIMENTO CANHÃO | </t>
  </si>
  <si>
    <t xml:space="preserve">15.06 - IMPRESSORA | INSUMO | </t>
  </si>
  <si>
    <t xml:space="preserve">16.01 - START/STOP | LIGANDO EQUIPAMENTO INICIO DE PRODUÇÃO | </t>
  </si>
  <si>
    <t xml:space="preserve">16.02 - START/STOP | DESLIGANDO EQUIPAMENTO FINAL DE PRODUÇÃO. (LIMPEZA E ORGANIZAÇÃO DO SETOR) | </t>
  </si>
  <si>
    <t xml:space="preserve">16.03 - START/STOP | REFEIÇÃO - O QUADRO DE FUNCIONÁRIOS NÃO PERMITE O REVEZAMENTO | </t>
  </si>
  <si>
    <t xml:space="preserve">16.04 - START/STOP | TREINAMENTO OPERACIONAL | </t>
  </si>
  <si>
    <t xml:space="preserve">16.05 - START/STOP | ENCERRAMENTO ORDEM PRODUÇÃO | </t>
  </si>
  <si>
    <t xml:space="preserve">16.06 - START/STOP | LIMPEZA E ORGANIZAÇÃO DO SETOR | </t>
  </si>
  <si>
    <t xml:space="preserve">17.01 - SETUP | PERFIL T | </t>
  </si>
  <si>
    <t xml:space="preserve">17.02 - SETUP | TROCA DE PADRAO | </t>
  </si>
  <si>
    <t xml:space="preserve">17.03 - SETUP | BUSCANDO PERFIS NO ESTOQUE | </t>
  </si>
  <si>
    <t xml:space="preserve">17.04 - SETUP | TROCA DA LATA DE COLA | </t>
  </si>
  <si>
    <t xml:space="preserve">17.05 - SETUP | PERFIL REDUTOR | </t>
  </si>
  <si>
    <t xml:space="preserve">17.06 - SETUP | PERFIL PISO PAREDE | </t>
  </si>
  <si>
    <t xml:space="preserve">17.07 - SETUP | PERFIL FRONTAL DE ESCADA | </t>
  </si>
  <si>
    <t xml:space="preserve">17.08 - SETUP | BATENTE 150MM | </t>
  </si>
  <si>
    <t xml:space="preserve">17.09 - SETUP | WPC 70MM | </t>
  </si>
  <si>
    <t xml:space="preserve">17.11 - SETUP | WPC 150MM | </t>
  </si>
  <si>
    <t xml:space="preserve">17.12 - SETUP | BATENTE 90MM | </t>
  </si>
  <si>
    <t xml:space="preserve">17.13 - SETUP | BATENTE 120MM | </t>
  </si>
  <si>
    <t xml:space="preserve">18.01 - DESENV. | TESTE DESENVOLVIMENTO PRODUTO | </t>
  </si>
  <si>
    <t xml:space="preserve">18.02 - DESENV. | TESTE DESENVOLVIMENTO EQUIPAMENTO | </t>
  </si>
  <si>
    <t xml:space="preserve">19.01 - PCP | FALTA DE CADASTRO SITEMA  | </t>
  </si>
  <si>
    <t xml:space="preserve">19.02 - PCP | ORDEM NÃO ALOCADA SISTEMA  | </t>
  </si>
  <si>
    <t xml:space="preserve">19.03 - PCP | FALTA DE MATÉRIA-PRIMA  | </t>
  </si>
  <si>
    <t xml:space="preserve">19.04 - PCP | FALTA DE PROGRAMAÇÃO  | </t>
  </si>
  <si>
    <t xml:space="preserve">19.05 - PCP | SET-UP - TROCA DE PROGRAMAÇÃO SOLICITADA PELO PCP "URGENTE"  | </t>
  </si>
  <si>
    <t xml:space="preserve">19.06 - PCP | SET-UP - TROCA DE PROGRAMAÇÃO | </t>
  </si>
  <si>
    <t>20.01 - FALTA DE ATENDIMENTO DE EMPILHADEIRA | QUEBRA DE EMPILHADEIRA |</t>
  </si>
  <si>
    <t xml:space="preserve">20.02 - FALTA DE ATENDIMENTO DE EMPILHADEIRA | </t>
  </si>
  <si>
    <t>20.03 - FALTA DE ATENDIMENTO DE EMPILHADEIRA | EMPILHADEIRA ABASTECENDO</t>
  </si>
  <si>
    <t>20.04 - FALTA DE ATENDIMENTO DE EMPILHADEIRA | EMPILHADEIRA BUSCANDO MATERIAL EM OUTRA ÁREA</t>
  </si>
  <si>
    <t>20.05 - FALTA DE ATENDIMENTO DE EMPILHADEIRA | SEM EMPILHADERIA PARA ABASTECER A ENTRADA DA MÁQUINA</t>
  </si>
  <si>
    <t xml:space="preserve">21.01 - SENSOR PCF | FALHA NA LEITURA | </t>
  </si>
  <si>
    <t xml:space="preserve">21.02 - SENSOR PCF | FALHA MECÂNICA | </t>
  </si>
  <si>
    <t xml:space="preserve">21.03 - SENSOR PCF | FALHA ELÉTRICA | </t>
  </si>
  <si>
    <t xml:space="preserve">22.01 - SISTEMA PCF | LENTO NO PROCESSO DE EMPENHO | </t>
  </si>
  <si>
    <t xml:space="preserve">22.02 - SISTEMA PCF | SETUP - TROCA DE PROGRAMAÇÃO | </t>
  </si>
  <si>
    <t xml:space="preserve">22.03 - SISTEMA PCF | SETUP - DIVISÃO PAPEL | </t>
  </si>
  <si>
    <t xml:space="preserve">23.01 - PARADA PROGRAMADA | FALTA DE ENERGIA | </t>
  </si>
  <si>
    <t>23.02 - PARADA PROGRAMADA | MANUTENÇAO PROGRAMADA |</t>
  </si>
  <si>
    <t xml:space="preserve">24.01 - REVESTIMENTO PVC | AQUECIMENTO DE COLA | </t>
  </si>
  <si>
    <t xml:space="preserve">24.02 - REVESTIMENTO PVC | ENCAVALAMENTO DE RÉGUAS | </t>
  </si>
  <si>
    <t xml:space="preserve">24.03 - REVESTIMENTO PVC | FALHA ELÉTRICA | </t>
  </si>
  <si>
    <t xml:space="preserve">24.04 - REVESTIMENTO PVC | FALTA DE MATERIAL | </t>
  </si>
  <si>
    <t xml:space="preserve">24.05 - REVESTIMENTO PVC | MATERIAL NÃO CONFORME | </t>
  </si>
  <si>
    <t xml:space="preserve">24.06 - REVESTIMENTO PVC | FALTA MÃO-DE-OBRA | </t>
  </si>
  <si>
    <t xml:space="preserve">24.07 - REVESTIMENTO PVC | BUSCANDO PERFIL NO ESTOQUE | </t>
  </si>
  <si>
    <t xml:space="preserve">24.08 - REVESTIMENTO PVC | DESALINHAMENTO PAPEL - PERFIL FORA DO ESPECIFICADO | </t>
  </si>
  <si>
    <t xml:space="preserve">24.09 - REVESTIMENTO PVC | PROBLEMAS TRINCAS MATERIAL | </t>
  </si>
  <si>
    <t xml:space="preserve">24.11 - REVESTIMENTO PVC | QUEBRA DE PAPEL| LIMPEZA LÁBIO DE COLA | </t>
  </si>
  <si>
    <t xml:space="preserve">24.12 - REVESTIMENTO PVC | ALINHAMENTO DO TRANSPORTE COM A RÉGUA | </t>
  </si>
  <si>
    <t xml:space="preserve">24.13 - REVESTIMENTO PVC | AJUSTE DE ROLDANAS | </t>
  </si>
  <si>
    <t xml:space="preserve">24.14 - REVESTIMENTO PVC | LIMPEZA DO COLEIRO | </t>
  </si>
  <si>
    <t xml:space="preserve">24.15 - REVESTIMENTO PVC | LIMPEZA DO LÁBIO DE COLA | </t>
  </si>
  <si>
    <t xml:space="preserve">24.16 - REVESTIMENTO PVC | TROCA DO LÁBIO DE COLA | </t>
  </si>
  <si>
    <t xml:space="preserve">24.17 - REVESTIMENTO PVC | LIMPEZA DE IMPRESSORA | </t>
  </si>
  <si>
    <t xml:space="preserve">24.18 - REVESTIMENTO PVC | FALHA MECÂNICA | </t>
  </si>
  <si>
    <t xml:space="preserve">25.01 - DESTOPADEIRA AUTOMÁTICA PVC | AJUSTE OPERACIONAL | </t>
  </si>
  <si>
    <t xml:space="preserve">25.02 - DESTOPADEIRA AUTOMÁTICA PVC | TROCA DE SERRA | </t>
  </si>
  <si>
    <t xml:space="preserve">25.03 - DESTOPADEIRA AUTOMÁTICA PVC | FALHA MECÂNICA | </t>
  </si>
  <si>
    <t xml:space="preserve">25.04 - DESTOPADEIRA AUTOMÁTICA PVC | FALHA ELÉTRICA | </t>
  </si>
  <si>
    <t xml:space="preserve">25.05 - DESTOPADEIRA AUTOMÁTICA PVC | MATERIAL NÃO CONFORME | </t>
  </si>
  <si>
    <t xml:space="preserve">26.01 - IMPRESSORA | FALHA ELÉTRICA | </t>
  </si>
  <si>
    <t xml:space="preserve">26.02 - IMPRESSORA | LIMPEZA DE CANHÃO | </t>
  </si>
  <si>
    <t xml:space="preserve">26.03 - IMPRESSORA | DESVIO DE JATO | </t>
  </si>
  <si>
    <t xml:space="preserve">26.04 - IMPRESSORA | FALHA DE GOTA | </t>
  </si>
  <si>
    <t xml:space="preserve">26.05 - IMPRESSORA | ENTUPIMENTO CANHÃO | </t>
  </si>
  <si>
    <t xml:space="preserve">26.06 - IMPRESSORA | INSUMO | </t>
  </si>
  <si>
    <t xml:space="preserve">26.07 - IMPRESSORA | ALIMENTAÇÃO DESVIO DE GOTAS | </t>
  </si>
  <si>
    <t xml:space="preserve">27.01 - START/STOP | REFEIÇÃO - O QUADRO DE FUNCIONÁRIOS NÃO PERMITE O REVEZAMENTO | </t>
  </si>
  <si>
    <t xml:space="preserve">27.02 - START/STOP | TREINAMENTO OPERACIONAL | </t>
  </si>
  <si>
    <t xml:space="preserve">27.03 - START/STOP | AGUARDANDO AQUECIMENTO | </t>
  </si>
  <si>
    <t xml:space="preserve">27.04 - START/STOP | ABASTECIMENTO/INÍCIO DE PROCESSO BARBERAN | </t>
  </si>
  <si>
    <t xml:space="preserve">27.05 - START/STOP | ABASTECIMENTO/INÍCIO DE PROCESSO UV | </t>
  </si>
  <si>
    <t xml:space="preserve">27.06 - START/STOP | LIMPEZA DE MÁQUINA APÓS TÉRMINO DE PRODUÇÃO BARBERAN/UV | </t>
  </si>
  <si>
    <t>28.01 - SETUP | TROCA DE ESPESSURA |</t>
  </si>
  <si>
    <t>28.02 - SETUP | CALIBRADO |</t>
  </si>
  <si>
    <t>28.03 - SETUP | TROCA DE PADRÃO |</t>
  </si>
  <si>
    <t>28.04 - SETUP | TROCA ESP + PADRÃO |</t>
  </si>
  <si>
    <t>28.05 - SETUP | LACCA MADEIRADO |</t>
  </si>
  <si>
    <t>28.06 - SETUP | LACCA BRANCO |</t>
  </si>
  <si>
    <t>28.07 - SETUP | SB NG |</t>
  </si>
  <si>
    <t>28.08 - SETUP | LACCA CETIN BRANCO |</t>
  </si>
  <si>
    <t>28.09 - SETUP | LACCA CETIN MADEIRADO |</t>
  </si>
  <si>
    <t>29.01 - DESENV. | PAPEL FF |</t>
  </si>
  <si>
    <t>29.02 - DESENV. | ROLO UV |</t>
  </si>
  <si>
    <t>29.03 - DESENV. | ROLO COM TEXTURA |</t>
  </si>
  <si>
    <t>29.04 - DESENV. | RESINA |</t>
  </si>
  <si>
    <t>29.05 - DESENV. | COLA PVA |</t>
  </si>
  <si>
    <t>29.06 - DESENV. | NOVO PRODUTO LACCA |</t>
  </si>
  <si>
    <t>29.07 - DESENV. | NOVO PRODUTO LACCA CETIM |</t>
  </si>
  <si>
    <t>29.08 - DESENV. | NOVO PRODUTO FROST |</t>
  </si>
  <si>
    <t>29.09 - DESENV. | NOVO VERNIZ |</t>
  </si>
  <si>
    <t xml:space="preserve">30.01 - PCP | FALTA DE CADASTRO SISTEMA | </t>
  </si>
  <si>
    <t xml:space="preserve">30.02 - PCP | ORDEM NÃO ALOCADA SISTEMA | </t>
  </si>
  <si>
    <t xml:space="preserve">30.03 - PCP | FALTA DE MATÉRIA-PRIMA | </t>
  </si>
  <si>
    <t xml:space="preserve">30.04 - PCP | FALTA DE PROGRAMAÇÃO | </t>
  </si>
  <si>
    <t xml:space="preserve">30.05 - PCP | SETUP - TROCA DE PROGRAMAÇÃO | </t>
  </si>
  <si>
    <t>31.01 - FALTA DE ATENDIMENTO DE EMPILHADEIRA | QUEBRA DE EMPILHADEIRA |</t>
  </si>
  <si>
    <t xml:space="preserve">31.02 - FALTA DE ATENDIMENTO DE EMPILHADEIRA | </t>
  </si>
  <si>
    <t>31.03 - FALTA DE ATENDIMENTO DE EMPILHADEIRA | EMPILHADEIRA ABASTECENDO</t>
  </si>
  <si>
    <t>31.04 - FALTA DE ATENDIMENTO DE EMPILHADEIRA | EMPILHADEIRA BUSCANDO MATERIAL EM OUTRA ÁREA</t>
  </si>
  <si>
    <t>31.05 - FALTA DE ATENDIMENTO DE EMPILHADEIRA | SEM EMPILHADERIA PARA ABASTECER A ENTRADA DA MÁQUINA</t>
  </si>
  <si>
    <t xml:space="preserve">32.01 - SENSOR PCF | FALHA NA LEITURA | </t>
  </si>
  <si>
    <t xml:space="preserve">32.02 - SENSOR PCF | FALHA MECÂNICA | </t>
  </si>
  <si>
    <t xml:space="preserve">32.03 - SENSOR PCF | FALHA ELÉTRICA | </t>
  </si>
  <si>
    <t xml:space="preserve">33.01 - SISTEMA PCF | LENTO NO PROCESSO DE EMPENHO | </t>
  </si>
  <si>
    <t xml:space="preserve">33.02 - SISTEMA PCF | SETUP - TROCA DE PROGRAMAÇÃO | </t>
  </si>
  <si>
    <t xml:space="preserve">34.01 - PARADA PROGRAMADA | FALTA DE ENERGIA | </t>
  </si>
  <si>
    <t>34.02 - PARADA PROGRAMADA | MANUTENÇAO PROGRAMADA |</t>
  </si>
  <si>
    <t xml:space="preserve">35.01 - ESTAÇÃO DE ALIMENTAÇÃO DE PAINÉIS | PEGANDO DUPLA CHAPA/CAINDO CHAPAS | </t>
  </si>
  <si>
    <t xml:space="preserve">35.02 - ESTAÇÃO DE ALIMENTAÇÃO DE PAINÉIS | SUBSTRATO ENRROSCANDO NO GUIA DE ALINHAMENTO | </t>
  </si>
  <si>
    <t xml:space="preserve">35.03 - ESTAÇÃO DE ALIMENTAÇÃO DE PAINÉIS | LIMPEZA DE SENSORES | </t>
  </si>
  <si>
    <t xml:space="preserve">35.04 - ESTAÇÃO DE ALIMENTAÇÃO DE PAINÉIS | TROCA DE PACOTE DE CHAPAS/REFERENTE QUALIDADE | </t>
  </si>
  <si>
    <t xml:space="preserve">35.05 - ESTAÇÃO DE ALIMENTAÇÃO DE PAINÉIS | ANALISANDO QUALIDADE SUBSTRATO | </t>
  </si>
  <si>
    <t xml:space="preserve">35.06 - ESTAÇÃO DE ALIMENTAÇÃO DE PAINÉIS | LIMPEZA DA VÁLVULA DO SEPARADOR DE CHAPAS | </t>
  </si>
  <si>
    <t xml:space="preserve">35.07 - ESTAÇÃO DE ALIMENTAÇÃO DE PAINÉIS | AJUSTE OPERACIONAL | </t>
  </si>
  <si>
    <t xml:space="preserve">35.08 - ESTAÇÃO DE ALIMENTAÇÃO DE PAINÉIS | PÓRTICO FORRO | </t>
  </si>
  <si>
    <t xml:space="preserve">35.09 - ESTAÇÃO DE ALIMENTAÇÃO DE PAINÉIS | PÓRTICO 1 | </t>
  </si>
  <si>
    <t xml:space="preserve">35.11 - ESTAÇÃO DE ALIMENTAÇÃO DE PAINÉIS | FALHA MECÂNICA | </t>
  </si>
  <si>
    <t xml:space="preserve">35.12 - ESTAÇÃO DE ALIMENTAÇÃO DE PAINÉIS | FALHA ELÉTRICA | </t>
  </si>
  <si>
    <t xml:space="preserve">35.13 - ESTAÇÃO DE ALIMENTAÇÃO DE PAINÉIS | SET-UP LIMPEZA DOS FILTROS | </t>
  </si>
  <si>
    <t xml:space="preserve">35.14 - ESTAÇÃO DE ALIMENTAÇÃO DE PAINÉIS | TROCA DE VENTOSA | </t>
  </si>
  <si>
    <t xml:space="preserve">35.15 - ESTAÇÃO DE ALIMENTAÇÃO DE PAINÉIS | TROCA DE ESPESSURA | </t>
  </si>
  <si>
    <t xml:space="preserve">35.16 - ESTAÇÃO DE ALIMENTAÇÃO DE PAINÉIS | PEGANDO FORRO | </t>
  </si>
  <si>
    <t xml:space="preserve">35.17 - ESTAÇÃO DE ALIMENTAÇÃO DE PAINÉIS | NÃO PEGANDO CHAPA, SUBSTRATO | </t>
  </si>
  <si>
    <t xml:space="preserve">36.01 - APLICADOR 4 | TROCA DO ROLO DE BORRACHA | </t>
  </si>
  <si>
    <t xml:space="preserve">36.02 - APLICADOR 4 | FALHA MECÂNICA | </t>
  </si>
  <si>
    <t xml:space="preserve">36.03 - APLICADOR 4 | FALHA ELÉTRICA | </t>
  </si>
  <si>
    <t xml:space="preserve">36.04 - APLICADOR 4 | FILTROS | </t>
  </si>
  <si>
    <t xml:space="preserve">36.05 - APLICADOR 4 | TROCADOR DE CALOR | </t>
  </si>
  <si>
    <t xml:space="preserve">36.06 - APLICADOR 4 | FACA DOSADORA | </t>
  </si>
  <si>
    <t xml:space="preserve">36.07 - APLICADOR 4 | TRANSPORTE DE CHAPAS | </t>
  </si>
  <si>
    <t xml:space="preserve">36.08 - APLICADOR 4 | FUSO ELEVAÇÃO | </t>
  </si>
  <si>
    <t xml:space="preserve">36.09 - APLICADOR 4 | LIMPEZA REFILO | </t>
  </si>
  <si>
    <t xml:space="preserve">36.11 - APLICADOR 4 | CALHA RETORNO | </t>
  </si>
  <si>
    <t xml:space="preserve">36.12 - APLICADOR 4 | TROCA DO ROLO DE AÇO | </t>
  </si>
  <si>
    <t xml:space="preserve">36.13 - APLICADOR 4 | DISTRIBUIDOR DE VERNIZ SUPERIOR | </t>
  </si>
  <si>
    <t xml:space="preserve">36.14 - APLICADOR 4 | AGITADOR DE VERNIZ | </t>
  </si>
  <si>
    <t xml:space="preserve">36.15 - APLICADOR 4 | LIMPEZA DA MÁQUINA DEVIDO QUALIDADE | </t>
  </si>
  <si>
    <t xml:space="preserve">36.16 - APLICADOR 4 | CONTAMINAÇÃO | </t>
  </si>
  <si>
    <t xml:space="preserve">36.17 - APLICADOR 4 | TROCA DO ROLO TRANSPORTE | </t>
  </si>
  <si>
    <t xml:space="preserve">36.18 - APLICADOR 4 | AJUSTE OPERACIONAL | </t>
  </si>
  <si>
    <t>36.19 - APLICADOR 4 | AJUSTE PARALELO |</t>
  </si>
  <si>
    <t xml:space="preserve">36.21 - APLICADOR 4 | LIMPEZA DE SENSORES | </t>
  </si>
  <si>
    <t xml:space="preserve">36.22 - APLICADOR 4 | TROCA DE BOMBA | </t>
  </si>
  <si>
    <t xml:space="preserve">36.23 - APLICADOR 4 | TESTE GRAMATURA | </t>
  </si>
  <si>
    <t xml:space="preserve">37.01 - TÚNEL UV 4 | AJUSTE OPERACIONAL | </t>
  </si>
  <si>
    <t xml:space="preserve">37.02 - TÚNEL UV 4 | FALHA MECÂNICA | </t>
  </si>
  <si>
    <t xml:space="preserve">37.03 - TÚNEL UV 4 | FALHA ELÉTRICA | </t>
  </si>
  <si>
    <t xml:space="preserve">37.04 - TÚNEL UV 4 | TRANSPORTE DE CHAPAS | </t>
  </si>
  <si>
    <t xml:space="preserve">37.05 - TÚNEL UV 4 | LÂMPADA UV | </t>
  </si>
  <si>
    <t xml:space="preserve">37.06 - TÚNEL UV 4 | CALHA LÂMPADA | </t>
  </si>
  <si>
    <t xml:space="preserve">37.07 - TÚNEL UV 4 | ASPIRAÇÃO | </t>
  </si>
  <si>
    <t xml:space="preserve">37.08 - TÚNEL UV 4 | TESTE RADIAÇÃO | </t>
  </si>
  <si>
    <t xml:space="preserve">37.09 - TÚNEL UV 4 | LIMPEZA DA MÁQUINA DEVIDO QUALIDADE | </t>
  </si>
  <si>
    <t xml:space="preserve">38.01 - ENCLAUSURAMENTO AQUECIDO | AJUSTE OPERACIONAL | </t>
  </si>
  <si>
    <t xml:space="preserve">38.02 - ENCLAUSURAMENTO AQUECIDO | FALHA MECÂNICA | </t>
  </si>
  <si>
    <t xml:space="preserve">38.03 - ENCLAUSURAMENTO AQUECIDO | FALHA ELÉTRICA | </t>
  </si>
  <si>
    <t xml:space="preserve">38.04 - ENCLAUSURAMENTO AQUECIDO | TRANSPORTE DE CHAPAS | </t>
  </si>
  <si>
    <t xml:space="preserve">38.05 - ENCLAUSURAMENTO AQUECIDO | SISTEMA AQUECIMENTO | </t>
  </si>
  <si>
    <t xml:space="preserve">38.06 - ENCLAUSURAMENTO AQUECIDO | FILTROS | </t>
  </si>
  <si>
    <t xml:space="preserve">38.07 - ENCLAUSURAMENTO AQUECIDO | ASPIRAÇÃO | </t>
  </si>
  <si>
    <t xml:space="preserve">38.08 - ENCLAUSURAMENTO AQUECIDO | CONTAMINAÇÃO | </t>
  </si>
  <si>
    <t xml:space="preserve">39.01 - GAVETEIRO | AJUSTE OPERACIONAL | </t>
  </si>
  <si>
    <t xml:space="preserve">39.02 - GAVETEIRO | FALHA MECÂNICA | </t>
  </si>
  <si>
    <t xml:space="preserve">39.03 - GAVETEIRO | FALHA ELÉTRICA | </t>
  </si>
  <si>
    <t xml:space="preserve">39.04 - GAVETEIRO | TRANSPORTE DE CHAPAS | </t>
  </si>
  <si>
    <t xml:space="preserve">39.05 - GAVETEIRO | SISTEMA ELEVAÇÃO | </t>
  </si>
  <si>
    <t xml:space="preserve">39.06 - GAVETEIRO | ASPIRAÇÃO | </t>
  </si>
  <si>
    <t xml:space="preserve">39.07 - GAVETEIRO | CONTAMINAÇÃO | </t>
  </si>
  <si>
    <t xml:space="preserve">40.01 - TÚNEL TLM | AJUSTE OPERACIONAL | </t>
  </si>
  <si>
    <t xml:space="preserve">40.02 - TÚNEL TLM | FALHA MECÂNICA | </t>
  </si>
  <si>
    <t xml:space="preserve">40.03 - TÚNEL TLM | FALHA ELÉTRICA | </t>
  </si>
  <si>
    <t xml:space="preserve">40.04 - TÚNEL TLM | TRANSPORTE DE CHAPAS | </t>
  </si>
  <si>
    <t xml:space="preserve">40.05 - TÚNEL TLM | SISTEMA VENTILAÇÃO POSITIVA | </t>
  </si>
  <si>
    <t xml:space="preserve">40.06 - TÚNEL TLM | FILTROS | </t>
  </si>
  <si>
    <t xml:space="preserve">40.07 - TÚNEL TLM | ASPIRAÇÃO | </t>
  </si>
  <si>
    <t xml:space="preserve">40.08 - TÚNEL TLM | CONTAMINAÇÃO | </t>
  </si>
  <si>
    <t xml:space="preserve">40.09 - TÚNEL TLM | LÂMPADAS | </t>
  </si>
  <si>
    <t xml:space="preserve">41.01 - TÚNEL UV 5 | AJUSTE OPERACIONAL | </t>
  </si>
  <si>
    <t xml:space="preserve">41.02 - TÚNEL UV 5 | FALHA MECÂNICA | </t>
  </si>
  <si>
    <t xml:space="preserve">41.03 - TÚNEL UV 5 | FALHA ELÉTRICA | </t>
  </si>
  <si>
    <t xml:space="preserve">41.04 - TÚNEL UV 5 | TRANSPORTE DE CHAPAS | </t>
  </si>
  <si>
    <t xml:space="preserve">41.05 - TÚNEL UV 5 | LÂMPADA UV | </t>
  </si>
  <si>
    <t xml:space="preserve">41.06 - TÚNEL UV 5 | CALHA LÂMPADA | </t>
  </si>
  <si>
    <t xml:space="preserve">41.07 - TÚNEL UV 5 | ASPIRAÇÃO | </t>
  </si>
  <si>
    <t xml:space="preserve">41.08 - TÚNEL UV 5 | TESTE RADIAÇÃO | </t>
  </si>
  <si>
    <t xml:space="preserve">41.09 - TÚNEL UV 5 | LIMPEZA DA MÁQUINA DEVIDO QUALIDADE | </t>
  </si>
  <si>
    <t xml:space="preserve">42.01 - CLASSIFICAÇÃO | PEGANDO DUPLO FORRO | </t>
  </si>
  <si>
    <t xml:space="preserve">42.02 - CLASSIFICAÇÃO | ALINHAMENTO FORRO | </t>
  </si>
  <si>
    <t xml:space="preserve">42.03 - CLASSIFICAÇÃO | TRANSPORTE DE CHAPAS | </t>
  </si>
  <si>
    <t xml:space="preserve">42.04 - CLASSIFICAÇÃO | PÓRTICO 4 | </t>
  </si>
  <si>
    <t xml:space="preserve">42.05 - CLASSIFICAÇÃO | TESTE COR | </t>
  </si>
  <si>
    <t xml:space="preserve">42.06 - CLASSIFICAÇÃO | MESA HIDRÁULICA | </t>
  </si>
  <si>
    <t xml:space="preserve">42.07 - CLASSIFICAÇÃO | CARRO MÓVEL | </t>
  </si>
  <si>
    <t xml:space="preserve">42.08 - CLASSIFICAÇÃO | PÓRTICO FORRO | </t>
  </si>
  <si>
    <t xml:space="preserve">42.09 - CLASSIFICAÇÃO | ANALISANDO QUALIDADE PRODUTO | </t>
  </si>
  <si>
    <t xml:space="preserve">42.11 - CLASSIFICAÇÃO | TESTE BRILHO | </t>
  </si>
  <si>
    <t xml:space="preserve">42.12 - CLASSIFICAÇÃO | FALHA MECÂNICA | </t>
  </si>
  <si>
    <t xml:space="preserve">42.13 - CLASSIFICAÇÃO | FALHA ELÉTRICA | </t>
  </si>
  <si>
    <t xml:space="preserve">42.14 - CLASSIFICAÇÃO | TESTE CORTE CRUZADO | </t>
  </si>
  <si>
    <t xml:space="preserve">42.15 - CLASSIFICAÇÃO | NÃO PEGANDO FORRO | </t>
  </si>
  <si>
    <t xml:space="preserve">42.16 - CLASSIFICAÇÃO | LIMPEZA DE SENSORES | </t>
  </si>
  <si>
    <t xml:space="preserve">43.01 - ESCOVA LIMPEZA | AJUSTE ESPESSURA | </t>
  </si>
  <si>
    <t xml:space="preserve">43.02 - ESCOVA LIMPEZA | TROCA ESCOVA SUPERIOR | </t>
  </si>
  <si>
    <t xml:space="preserve">43.03 - ESCOVA LIMPEZA | TROCA ESCOVA INFERIOR | </t>
  </si>
  <si>
    <t xml:space="preserve">43.04 - ESCOVA LIMPEZA | TROCA DOS MANGOTES | </t>
  </si>
  <si>
    <t xml:space="preserve">43.05 - ESCOVA LIMPEZA | FALHA MECÂNICA |  </t>
  </si>
  <si>
    <t xml:space="preserve">43.06 - ESCOVA LIMPEZA | FALHA ELÉTRICA | </t>
  </si>
  <si>
    <t xml:space="preserve">43.07 - ESCOVA LIMPEZA | AJUSTE OPERACIONAL | </t>
  </si>
  <si>
    <t xml:space="preserve">44.01 - CATALISADOR 1 | TROCA DO ROLO DOSADOR SUPERIOR | </t>
  </si>
  <si>
    <t xml:space="preserve">44.02 - CATALISADOR 1 | FALHA MECÂNICA | </t>
  </si>
  <si>
    <t xml:space="preserve">44.03 - CATALISADOR 1 | FALHA ELÉTRICA | </t>
  </si>
  <si>
    <t>44.04 - CATALISADOR 1 | AJUSTE PARALELO |</t>
  </si>
  <si>
    <t xml:space="preserve">44.05 - CATALISADOR 1 | TROCA DO ROLO APLICADOR SUPERIOR | </t>
  </si>
  <si>
    <t xml:space="preserve">44.06 - CATALISADOR 1 | TROCA DO ROLO DOSADOR INFERIOR | </t>
  </si>
  <si>
    <t xml:space="preserve">44.07 - CATALISADOR 1 | TROCA DO ROLO APLICADOR INFERIOR | </t>
  </si>
  <si>
    <t xml:space="preserve">44.08 - CATALISADOR 1 | AJUSTE OPERACIONAL | </t>
  </si>
  <si>
    <t xml:space="preserve">44.09 - CATALISADOR 1 | LIMPEZA DOS ROLOS | </t>
  </si>
  <si>
    <t xml:space="preserve">44.11 - CATALISADOR 1 | TROCA DE BOMBA | </t>
  </si>
  <si>
    <t xml:space="preserve">44.12 - CATALISADOR 1 | TESTE GRAMATURA | </t>
  </si>
  <si>
    <t xml:space="preserve">45.01 - CATALISADOR 2 | TROCA DO ROLO DOSADOR SUPERIOR | </t>
  </si>
  <si>
    <t xml:space="preserve">45.02 - CATALISADOR 2 | FALHA MECÂNICA | </t>
  </si>
  <si>
    <t xml:space="preserve">45.03 - CATALISADOR 2 | FALHA ELÉTRICA | </t>
  </si>
  <si>
    <t>45.04 - CATALISADOR 2 | AJUSTE PARALELO |</t>
  </si>
  <si>
    <t xml:space="preserve">45.05 - CATALISADOR 2 | TROCA DO ROLO APLICADOR SUPERIOR | </t>
  </si>
  <si>
    <t xml:space="preserve">45.06 - CATALISADOR 2 | TROCA DO ROLO DOSADOR INFERIOR | </t>
  </si>
  <si>
    <t xml:space="preserve">45.07 - CATALISADOR 2 | TROCA DO ROLO APLICADOR INFERIOR | </t>
  </si>
  <si>
    <t xml:space="preserve">45.08 - CATALISADOR 2 | AJUSTE OPERACIONAL | </t>
  </si>
  <si>
    <t xml:space="preserve">45.09 - CATALISADOR 2 | LIMPEZA DOS ROLOS | </t>
  </si>
  <si>
    <t xml:space="preserve">45.11 - CATALISADOR 2 | TROCA DE BOMBA | </t>
  </si>
  <si>
    <t xml:space="preserve">45.12 - CATALISADOR 2 | TESTE GRAMATURA | </t>
  </si>
  <si>
    <t xml:space="preserve">46.01 - TRANSPORTE DE DISCO | FALHA MECÂNICA | </t>
  </si>
  <si>
    <t xml:space="preserve">46.02 - TRANSPORTE DE DISCO | FALHA ELÉTRICA | </t>
  </si>
  <si>
    <t xml:space="preserve">46.03 - TRANSPORTE DE DISCO| FALHA LÂMPADA AQUECIMENTO | </t>
  </si>
  <si>
    <t xml:space="preserve">46.04 - TRANSPORTE DE DISCO | AJUSTE OPERACIONAL | </t>
  </si>
  <si>
    <t xml:space="preserve">46.05 - TRANSPORTE DE DISCO | LIMPEZA DE SENSORES | </t>
  </si>
  <si>
    <t xml:space="preserve">47.01 - PRENSA | TROCA ROLO BANANA SUPERIOR | </t>
  </si>
  <si>
    <t xml:space="preserve">47.02 - PRENSA | CONJUNTO DE DESBOBINADEIRAS SUPERIOR | </t>
  </si>
  <si>
    <t xml:space="preserve">47.03 - PRENSA | CONJUNTO DE DESBOBINADEIRAS INFERIOR | </t>
  </si>
  <si>
    <t xml:space="preserve">47.04 - PRENSA | TROCA ROLO APLICADOR DE PAPEL AÇO | </t>
  </si>
  <si>
    <t xml:space="preserve">47.05 - PRENSA | TROCA ROLO APLICADOR DE PAPEL BORRACHA | </t>
  </si>
  <si>
    <t xml:space="preserve">47.06 - PRENSA | TROCA ROLO PRENSOR AÇO | </t>
  </si>
  <si>
    <t xml:space="preserve">47.07 - PRENSA | TROCA SCOTT BRITTE | </t>
  </si>
  <si>
    <t xml:space="preserve">47.08 - PRENSA | FALHA ELÉTRICA | </t>
  </si>
  <si>
    <t xml:space="preserve">47.09 - PRENSA |  FALHA MECÂNICA | </t>
  </si>
  <si>
    <t>47.11 - PRENSA | PROBLEMA DE QUALIDADE DO PAPEL |</t>
  </si>
  <si>
    <t xml:space="preserve">47.12 - PRENSA | TROCA ROLO BANANA INFERIOR | </t>
  </si>
  <si>
    <t>47.13 - PRENSA | PROBLEMA DE QUALIDADE DO SUBSTRATO |</t>
  </si>
  <si>
    <t>47.14 - PRENSA | ROMPEDOR DE PAPEL PNEUMÁTICO |</t>
  </si>
  <si>
    <t>47.15 - PRENSA | TRANSPORTE DE CHAPA |</t>
  </si>
  <si>
    <t>47.16 - PRENSA | FALTA EMPILHADEIRA |</t>
  </si>
  <si>
    <t>47.17 - PRENSA | RETRABALHO MATERIAL |</t>
  </si>
  <si>
    <t>47.18 - PRENSA | MANUTENÇÃO PROGRAMADA |</t>
  </si>
  <si>
    <t>47.19 - PRENSA | PASSANDO MATERIAL DA MESA |</t>
  </si>
  <si>
    <t xml:space="preserve">47.21 - PRENSA | TROCA ROLO DOSADOR ENCOLADEIRA SUPERIOR | </t>
  </si>
  <si>
    <t>47.22 - PRENSA | TROCA ROLO APLICADOR ENCOLADEIRA INFERIOR |</t>
  </si>
  <si>
    <t>47.23 - PRENSA | TROCA ROLO DOSADOR ENCOLADEIRA INFERIOR |</t>
  </si>
  <si>
    <t xml:space="preserve">47.24 - PRENSA | AJUSTE PARALELO ENCOLADEIRA SUPERIOR | </t>
  </si>
  <si>
    <t xml:space="preserve">47.25 - PRENSA | AJUSTE PARALELO ENCOLADEIRA INFERIOR | </t>
  </si>
  <si>
    <t xml:space="preserve">47.26 - PRENSA | AJUSTE OPERACIONAL | </t>
  </si>
  <si>
    <t xml:space="preserve">48.01 - PERFILADORA 1 | FALHA MECÂNICA | </t>
  </si>
  <si>
    <t xml:space="preserve">48.02 - PERFILADORA 1 | TRANSPORTE DE CHAPA | </t>
  </si>
  <si>
    <t xml:space="preserve">48.03 - PERFILADORA 1 | CHAPA ENROSCANDO | </t>
  </si>
  <si>
    <t xml:space="preserve">48.04 - PERFILADORA 1 | GUIA DE ROLDANA LATERAL | </t>
  </si>
  <si>
    <t xml:space="preserve">48.05 - PERFILADORA 1 | DESARME ASPIRAÇÃO | </t>
  </si>
  <si>
    <t xml:space="preserve">48.06 - PERFILADORA 1 | FALHA ELÉTRICA | </t>
  </si>
  <si>
    <t xml:space="preserve">48.07 - PERFILADORA 1 | AJUSTE OPERACIONAL | </t>
  </si>
  <si>
    <t xml:space="preserve">48.08 - PERFILADORA 1 | TROCA DE FRESA | </t>
  </si>
  <si>
    <t xml:space="preserve">48.09 - PERFILADORA 1 | ROLDANA SUPERIOR | </t>
  </si>
  <si>
    <t xml:space="preserve">48.11 - PERFILADORA 1 | GUIA DE ENTRADA | </t>
  </si>
  <si>
    <t xml:space="preserve">48.12 - PERFILADORA 1 | MANGUEIRA ASPIRAÇÃO | </t>
  </si>
  <si>
    <t xml:space="preserve">48.13 - PERFILADORA 1 | LIMPEZA PAPEL ROLDANA | </t>
  </si>
  <si>
    <t xml:space="preserve">49.01 - PÓRTICO 2 | PEGANDO DUPLA CHAPA | </t>
  </si>
  <si>
    <t xml:space="preserve">49.02 - PÓRTICO 2 | TRASNPORTE DE CHAPA | </t>
  </si>
  <si>
    <t xml:space="preserve">49.03 - PÓRTICO 2 | AJUSTE OPERACIONAL | </t>
  </si>
  <si>
    <t xml:space="preserve">49.04 - PÓRTICO 2 | ALINHADOR FIXO | </t>
  </si>
  <si>
    <t xml:space="preserve">49.05 - PÓRTICO 2 | ALINHADOR PNEUMÁTICO | </t>
  </si>
  <si>
    <t xml:space="preserve">49.06 - PÓRTICO 2 | VENTOSA | </t>
  </si>
  <si>
    <t xml:space="preserve">49.07 - PÓRTICO 2 | FALHA MECÂNICA | </t>
  </si>
  <si>
    <t xml:space="preserve">49.08 - PÓRTICO 2 | FALHA ELÉTRICA | </t>
  </si>
  <si>
    <t xml:space="preserve">49.09 - PÓRTICO 2 | SISTEMA VÁCUO | </t>
  </si>
  <si>
    <t xml:space="preserve">49.11 - PÓRTICO 2 | MESA HIDRÁULICA | </t>
  </si>
  <si>
    <t xml:space="preserve">50.01 - PERFILADORA 2 | FALHA MECÂNICA | </t>
  </si>
  <si>
    <t xml:space="preserve">50.02 - PERFILADORA 2 | LIMPEZA PAPEL ROLDANA | </t>
  </si>
  <si>
    <t xml:space="preserve">50.03 - PERFILADORA 2 | TRANSPORTE DE CHAPA | </t>
  </si>
  <si>
    <t xml:space="preserve">50.04 - PERFILADORA 2 | DESARME ASPIRAÇÃO | </t>
  </si>
  <si>
    <t xml:space="preserve">50.05 - PERFILADORA 2 | AJUSTE ESQUADRO | </t>
  </si>
  <si>
    <t xml:space="preserve">50.06 - PERFILADORA 2 | FALHA ELÉTRICA | </t>
  </si>
  <si>
    <t xml:space="preserve">50.07 - PERFILADORA 2 | AJUSTE OPERACIONAL | </t>
  </si>
  <si>
    <t xml:space="preserve">50.08 - PERFILADORA 2 | TROCA DE FRESA | </t>
  </si>
  <si>
    <t xml:space="preserve">50.09 - PERFILADORA 2 | ROLDANA SUPERIOR | </t>
  </si>
  <si>
    <t xml:space="preserve">50.11 - PERFILADORA 2 | GUIA DE ENTRADA | </t>
  </si>
  <si>
    <t xml:space="preserve">50.12 - PERFILADORA 2 | MANGUEIRA ASPIRAÇÃO | </t>
  </si>
  <si>
    <t xml:space="preserve">50.13 - PERFILADORA 2 | ALINHADOR PNEUMÁTICO | </t>
  </si>
  <si>
    <t xml:space="preserve">51.01 - PÓRTICO 3 | PEGANDO DUPLA CHAPA | </t>
  </si>
  <si>
    <t xml:space="preserve">51.02 - PÓRTICO 3 | SISTEMA DE ESCOVA | </t>
  </si>
  <si>
    <t xml:space="preserve">51.03 - PÓRTICO 3 | AJUSTE OPERACIONAL | </t>
  </si>
  <si>
    <t xml:space="preserve">51.04 - PÓRTICO 3 | ALINHADOR FIXO | </t>
  </si>
  <si>
    <t xml:space="preserve">51.05 - PÓRTICO 3 | ALINHADOR PNEUMÁTICO | </t>
  </si>
  <si>
    <t xml:space="preserve">51.06 - PÓRTICO 3 | VENTOSA | </t>
  </si>
  <si>
    <t xml:space="preserve">51.07 - PÓRTICO 3 | FALHA MECÂNICA | </t>
  </si>
  <si>
    <t xml:space="preserve">51.08 - PÓRTICO 3 | FALHA ELÉTRICA | </t>
  </si>
  <si>
    <t xml:space="preserve">51.09 - PÓRTICO 3 | SISTEMA VÁCUO | </t>
  </si>
  <si>
    <t xml:space="preserve">51.11 - PÓRTICO 3 | TRANSPORTE DE CHAPAS | </t>
  </si>
  <si>
    <t xml:space="preserve">52.01 - APLICADORA SELADOR | TROCA DO ROLO DE BORRACHA | </t>
  </si>
  <si>
    <t xml:space="preserve">52.02 - APLICADORA SELADOR | FALHA MECÂNICA | </t>
  </si>
  <si>
    <t xml:space="preserve">52.03 - APLICADORA SELADOR | FALHA ELÉTRICA | </t>
  </si>
  <si>
    <t xml:space="preserve">52.04 - APLICADORA SELADOR | FILTROS | </t>
  </si>
  <si>
    <t xml:space="preserve">52.05 - APLICADORA SELADOR | TROCADOR DE CALOR | </t>
  </si>
  <si>
    <t xml:space="preserve">52.06 - APLICADORA SELADOR | FACA DOSADORA | </t>
  </si>
  <si>
    <t xml:space="preserve">52.07 - APLICADORA SELADOR | TRANSPORTE DE CHAPAS | </t>
  </si>
  <si>
    <t xml:space="preserve">52.08 - APLICADORA SELADOR | FUSO ELEVAÇÃO | </t>
  </si>
  <si>
    <t xml:space="preserve">52.09 - APLICADORA SELADOR | LIMPEZA REFILO | </t>
  </si>
  <si>
    <t xml:space="preserve">52.11 - APLICADORA SELADOR | CALHA RETORNO | </t>
  </si>
  <si>
    <t xml:space="preserve">52.12 - APLICADORA SELADOR | TROCA DO ROLO DE AÇO | </t>
  </si>
  <si>
    <t xml:space="preserve">52.13 - APLICADORA SELADOR | DISTRIBUIDOR DE VERNIZ SUPERIOR | </t>
  </si>
  <si>
    <t xml:space="preserve">52.14 - APLICADORA SELADOR | AGITADOR DE VERNIZ | </t>
  </si>
  <si>
    <t xml:space="preserve">52.15 - APLICADORA SELADOR | LIMPEZA DA MÁQUINA DEVIDO QUALIDADE | </t>
  </si>
  <si>
    <t xml:space="preserve">52.16 - APLICADORA SELADOR | CONTAMINAÇÃO | </t>
  </si>
  <si>
    <t xml:space="preserve">52.17 - APLICADORA SELADOR | TROCA DO ROLO TRANSPORTE | </t>
  </si>
  <si>
    <t xml:space="preserve">52.18 - APLICADORA SELADOR | AJUSTE OPERACIONAL | </t>
  </si>
  <si>
    <t>52.19 - APLICADORA SELADOR | AJUSTE PARALELO |</t>
  </si>
  <si>
    <t xml:space="preserve">52.21 - APLICADORA SELADOR | LIMPEZA DE SENSORES | </t>
  </si>
  <si>
    <t xml:space="preserve">52.22 - APLICADORA SELADOR | TROCA DE BOMBA | </t>
  </si>
  <si>
    <t xml:space="preserve">52.23 - APLICADORA SELADOR | TESTE GRAMATURA | </t>
  </si>
  <si>
    <t xml:space="preserve">53.01 - TÚNEL UV 1 | AJUSTE OPERACIONAL | </t>
  </si>
  <si>
    <t xml:space="preserve">53.02 - TÚNEL UV 1 | FALHA MECÂNICA | </t>
  </si>
  <si>
    <t xml:space="preserve">53.03 - TÚNEL UV 1 | FALHA ELÉTRICA | </t>
  </si>
  <si>
    <t xml:space="preserve">53.04 - TÚNEL UV 1 | TRANSPORTE DE CHAPAS | </t>
  </si>
  <si>
    <t xml:space="preserve">53.05 - TÚNEL UV 1 | LÂMPADA UV | </t>
  </si>
  <si>
    <t xml:space="preserve">53.06 - TÚNEL UV 1 | CALHA LÂMPADA | </t>
  </si>
  <si>
    <t xml:space="preserve">53.07 - TÚNEL UV 1 | ASPIRAÇÃO | </t>
  </si>
  <si>
    <t xml:space="preserve">53.08 - TÚNEL UV 1 | TESTE RADIAÇÃO | </t>
  </si>
  <si>
    <t xml:space="preserve">53.09 - TÚNEL UV 1 | LIMPEZA DA MÁQUINA DEVIDO QUALIDADE | </t>
  </si>
  <si>
    <t xml:space="preserve">54.01 - APLICADORA MASSA | TROCA DO ROLO DE BORRACHA | </t>
  </si>
  <si>
    <t xml:space="preserve">54.02 - APLICADORA MASSA | TESTE GRAMATURA | </t>
  </si>
  <si>
    <t xml:space="preserve">54.03 - APLICADORA MASSA | FALHA MECÂNICA | </t>
  </si>
  <si>
    <t xml:space="preserve">54.04 - APLICADORA MASSA | FALHA ELÉTRICA | </t>
  </si>
  <si>
    <t xml:space="preserve">54.05 - APLICADORA MASSA | FILTROS | </t>
  </si>
  <si>
    <t xml:space="preserve">54.06 - APLICADORA MASSA | TROCADOR DE CALOR | </t>
  </si>
  <si>
    <t xml:space="preserve">54.07 - APLICADORA MASSA | FACA DOSADORA | </t>
  </si>
  <si>
    <t xml:space="preserve">54.08 - APLICADORA MASSA | TRANSPORTE DE CHAPAS | </t>
  </si>
  <si>
    <t xml:space="preserve">54.09 - APLICADORA MASSA | FUSO ELEVAÇÃO 1° CONJUNTO | </t>
  </si>
  <si>
    <t xml:space="preserve">54.11 - APLICADORA MASSA | LIMPEZA TRANSPORTE - TRAVAMENTO CHAPA | </t>
  </si>
  <si>
    <t xml:space="preserve">54.12 - APLICADORA MASSA | TROCA DO ROLO DE AÇO APLICADOR | </t>
  </si>
  <si>
    <t xml:space="preserve">54.13 - APLICADORA MASSA | DISTRIBUIDOR DE MASSA SUPERIOR | </t>
  </si>
  <si>
    <t xml:space="preserve">54.14 - APLICADORA MASSA | CALHA RETORNO | </t>
  </si>
  <si>
    <t xml:space="preserve">54.15 - APLICADORA MASSA | AGITADOR DE MASSA | </t>
  </si>
  <si>
    <t xml:space="preserve">54.16 - APLICADORA MASSA | LIMPEZA DA MÁQUINA DEVIDO QUALIDADE | </t>
  </si>
  <si>
    <t xml:space="preserve">54.17 - APLICADORA MASSA | CONTAMINAÇÃO | </t>
  </si>
  <si>
    <t xml:space="preserve">54.18 - APLICADORA MASSA | TROCA DO ROLO DE AÇO PRESSÃO | </t>
  </si>
  <si>
    <t xml:space="preserve">54.19 - APLICADORA MASSA | TROCA DO ROLO TRANSPORTE | </t>
  </si>
  <si>
    <t>54.21 - APLICADORA MASSA | AJUSTE PARALELO |</t>
  </si>
  <si>
    <t xml:space="preserve">54.22 - APLICADORA MASSA | LIMPEZA DOS ROLOS | </t>
  </si>
  <si>
    <t xml:space="preserve">54.23 - APLICADORA MASSA | LIMPEZA DE SENSORES | </t>
  </si>
  <si>
    <t xml:space="preserve">54.24 - APLICADORA MASSA | TROCA DE BOMBA | </t>
  </si>
  <si>
    <t xml:space="preserve">55.01 - TÚNEL UV 2 | AJUSTE OPERACIONAL | </t>
  </si>
  <si>
    <t xml:space="preserve">55.02 - TÚNEL UV 2 | FALHA MECÂNICA | </t>
  </si>
  <si>
    <t xml:space="preserve">55.03 - TÚNEL UV 2 | FALHA ELÉTRICA | </t>
  </si>
  <si>
    <t xml:space="preserve">55.04 - TÚNEL UV 2 | TRANSPORTE DE CHAPAS | </t>
  </si>
  <si>
    <t xml:space="preserve">55.05 - TÚNEL UV 2 | LÂMPADA UV | </t>
  </si>
  <si>
    <t xml:space="preserve">55.06 - TÚNEL UV 2 | CALHA LÂMPADA | </t>
  </si>
  <si>
    <t xml:space="preserve">55.07 - TÚNEL UV 2 | ASPIRAÇÃO | </t>
  </si>
  <si>
    <t xml:space="preserve">55.08 - TÚNEL UV 2 | TESTE RADIAÇÃO | </t>
  </si>
  <si>
    <t xml:space="preserve">55.09 - TÚNEL UV 2 | LIMPEZA DA MÁQUINA DEVIDO QUALIDADE | </t>
  </si>
  <si>
    <t xml:space="preserve">56.01 - LIXADEIRA COSTA | AJUSTE OPERACIONAL | </t>
  </si>
  <si>
    <t xml:space="preserve">56.02 - LIXADEIRA COSTA | ESCOVA SAÍDA | </t>
  </si>
  <si>
    <t xml:space="preserve">56.03 - LIXADEIRA COSTA | SISTEMA LIMPEZA LIXA | </t>
  </si>
  <si>
    <t xml:space="preserve">56.04 - LIXADEIRA COSTA | TRAVAS SEGURANÇA | </t>
  </si>
  <si>
    <t xml:space="preserve">56.05 - LIXADEIRA COSTA | TAPETE | </t>
  </si>
  <si>
    <t xml:space="preserve">56.06 - LIXADEIRA COSTA | CABEÇOTE LIXAMENTO | </t>
  </si>
  <si>
    <t xml:space="preserve">56.07 - LIXADEIRA COSTA | SISTEMA ABERTURA | </t>
  </si>
  <si>
    <t xml:space="preserve">56.08 - LIXADEIRA COSTA | SUJEIRA CAUSANDO VINCO | </t>
  </si>
  <si>
    <t xml:space="preserve">56.09 - LIXADEIRA COSTA | ESTICAMENTO LIXA | </t>
  </si>
  <si>
    <t xml:space="preserve">56.11 - LIXADEIRA COSTA | TROCA DE LIXA ESTOURADA | </t>
  </si>
  <si>
    <t xml:space="preserve">56.12 - LIXADEIRA COSTA | CONTAMINAÇÃO | </t>
  </si>
  <si>
    <t xml:space="preserve">56.13 - LIXADEIRA COSTA | UTILIDADES - TÉRMICA/AR COMP. | </t>
  </si>
  <si>
    <t xml:space="preserve">56.14 - LIXADEIRA COSTA | TROCA DE SAPATA | </t>
  </si>
  <si>
    <t xml:space="preserve">56.15 - LIXADEIRA COSTA | FALHA MECÂNICA | </t>
  </si>
  <si>
    <t xml:space="preserve">56.16 - LIXADEIRA COSTA | FALHA ELÉTRICA | </t>
  </si>
  <si>
    <t xml:space="preserve">56.17 - LIXADEIRA COSTA | ESCOVA INTERNA | </t>
  </si>
  <si>
    <t xml:space="preserve">57.01 - APLICADOR 2 | TROCA DO ROLO DE BORRACHA | </t>
  </si>
  <si>
    <t xml:space="preserve">57.02 - APLICADOR 2 | FALHA MECÂNICA | </t>
  </si>
  <si>
    <t xml:space="preserve">57.03 - APLICADOR 2 | FALHA ELÉTRICA | </t>
  </si>
  <si>
    <t xml:space="preserve">57.04 - APLICADOR 2 | FILTROS | </t>
  </si>
  <si>
    <t xml:space="preserve">57.05 - APLICADOR 2 | TROCADOR DE CALOR | </t>
  </si>
  <si>
    <t xml:space="preserve">57.06 - APLICADOR 2 | FACA DOSADORA | </t>
  </si>
  <si>
    <t xml:space="preserve">57.07 - APLICADOR 2 | TRANSPORTE DE CHAPAS | </t>
  </si>
  <si>
    <t xml:space="preserve">57.08 - APLICADOR 2 | FUSO ELEVAÇÃO | </t>
  </si>
  <si>
    <t xml:space="preserve">57.09 - APLICADOR 2 | LIMPEZA REFILO | </t>
  </si>
  <si>
    <t xml:space="preserve">57.11 - APLICADOR 2 | CALHA RETORNO | </t>
  </si>
  <si>
    <t xml:space="preserve">57.12 - APLICADOR 2 | TROCA DO ROLO DE AÇO | </t>
  </si>
  <si>
    <t xml:space="preserve">57.13 - APLICADOR 2 | DISTRIBUIDOR DE VERNIZ SUPERIOR | </t>
  </si>
  <si>
    <t xml:space="preserve">57.14 - APLICADOR 2 | AGITADOR DE VERNIZ | </t>
  </si>
  <si>
    <t xml:space="preserve">57.15 - APLICADOR 2 | LIMPEZA DA MÁQUINA DEVIDO QUALIDADE | </t>
  </si>
  <si>
    <t xml:space="preserve">57.16 - APLICADOR 2 | CONTAMINAÇÃO | </t>
  </si>
  <si>
    <t xml:space="preserve">57.17 - APLICADOR 2 | TROCA DO ROLO TRANSPORTE | </t>
  </si>
  <si>
    <t xml:space="preserve">57.18 - APLICADOR 2 | AJUSTE OPERACIONAL | </t>
  </si>
  <si>
    <t>57.19 - APLICADOR 2 | AJUSTE PARALELO |</t>
  </si>
  <si>
    <t xml:space="preserve">57.21 - APLICADOR 2 | LIMPEZA DE SENSORES | </t>
  </si>
  <si>
    <t xml:space="preserve">57.22 - APLICADOR 2 | TROCA DE BOMBA | </t>
  </si>
  <si>
    <t xml:space="preserve">57.23 - APLICADOR 2 | TESTE GRAMATURA | </t>
  </si>
  <si>
    <t xml:space="preserve">58.01 - APLICADOR 3 | TROCA DO ROLO DE BORRACHA | </t>
  </si>
  <si>
    <t xml:space="preserve">58.02 - APLICADOR 3 | FALHA MECÂNICA | </t>
  </si>
  <si>
    <t xml:space="preserve">58.03 - APLICADOR 3 | FALHA ELÉTRICA | </t>
  </si>
  <si>
    <t xml:space="preserve">58.04 - APLICADOR 3 | FILTROS | </t>
  </si>
  <si>
    <t xml:space="preserve">58.05 - APLICADOR 3 | TROCADOR DE CALOR | </t>
  </si>
  <si>
    <t xml:space="preserve">58.06 - APLICADOR 3 | FACA DOSADORA | </t>
  </si>
  <si>
    <t xml:space="preserve">58.07 - APLICADOR 3 | TRANSPORTE DE CHAPAS | </t>
  </si>
  <si>
    <t xml:space="preserve">58.08 - APLICADOR 3 | FUSO ELEVAÇÃO | </t>
  </si>
  <si>
    <t xml:space="preserve">58.09 - APLICADOR 3 | LIMPEZA REFILO | </t>
  </si>
  <si>
    <t xml:space="preserve">58.11 - APLICADOR 3 | CALHA RETORNO | </t>
  </si>
  <si>
    <t xml:space="preserve">58.12 - APLICADOR 3 | TROCA DO ROLO DE AÇO | </t>
  </si>
  <si>
    <t xml:space="preserve">58.13 - APLICADOR 3 | DISTRIBUIDOR DE VERNIZ SUPERIOR | </t>
  </si>
  <si>
    <t xml:space="preserve">58.14 - APLICADOR 3 | AGITADOR DE VERNIZ | </t>
  </si>
  <si>
    <t xml:space="preserve">58.15 - APLICADOR 3 | LIMPEZA DA MÁQUINA DEVIDO QUALIDADE | </t>
  </si>
  <si>
    <t xml:space="preserve">58.16 - APLICADOR 3 | CONTAMINAÇÃO | </t>
  </si>
  <si>
    <t xml:space="preserve">58.17 - APLICADOR 3 | TROCA DO ROLO TRANSPORTE | </t>
  </si>
  <si>
    <t xml:space="preserve">58.18 - APLICADOR 3 | AJUSTE OPERACIONAL | </t>
  </si>
  <si>
    <t>58.19 - APLICADOR 3 | AJUSTE PARALELO |</t>
  </si>
  <si>
    <t xml:space="preserve">58.21 - APLICADOR 3 | LIMPEZA DE SENSORES | </t>
  </si>
  <si>
    <t xml:space="preserve">58.22 - APLICADOR 3 | TROCA DE BOMBA | </t>
  </si>
  <si>
    <t xml:space="preserve">58.23 - APLICADOR 3 | TESTE GRAMATURA | </t>
  </si>
  <si>
    <t xml:space="preserve">59.01 - TÚNEL UV 3 | AJUSTE OPERACIONAL | </t>
  </si>
  <si>
    <t xml:space="preserve">59.02 - TÚNEL UV 3 | FALHA MECÂNICA | </t>
  </si>
  <si>
    <t xml:space="preserve">59.03 - TÚNEL UV 3 | FALHA ELÉTRICA | </t>
  </si>
  <si>
    <t xml:space="preserve">59.04 - TÚNEL UV 3 | TRANSPORTE DE CHAPAS | </t>
  </si>
  <si>
    <t xml:space="preserve">59.05 - TÚNEL UV 3 | LÂMPADA UV | </t>
  </si>
  <si>
    <t xml:space="preserve">59.06 - TÚNEL UV 3 | CALHA LÂMPADA | </t>
  </si>
  <si>
    <t xml:space="preserve">59.07 - TÚNEL UV 3 | ASPIRAÇÃO | </t>
  </si>
  <si>
    <t xml:space="preserve">59.08 - TÚNEL UV 3 | TESTE RADIAÇÃO | </t>
  </si>
  <si>
    <t xml:space="preserve">59.09 - TÚNEL UV 3 | LIMPEZA DA MÁQUINA DEVIDO QUALIDADE | </t>
  </si>
  <si>
    <t xml:space="preserve">60.01 - IMPRESSORA | FALHA ELÉTRICA | </t>
  </si>
  <si>
    <t xml:space="preserve">60.02 - IMPRESSORA | LIMPEZA DE CANHÃO | </t>
  </si>
  <si>
    <t xml:space="preserve">60.03 - IMPRESSORA | DESVIO DE JATO | </t>
  </si>
  <si>
    <t xml:space="preserve">60.04 - IMPRESSORA | FALHA DE GOTA | </t>
  </si>
  <si>
    <t xml:space="preserve">60.05 - IMPRESSORA | ENTUPIMENTO CANHÃO | </t>
  </si>
  <si>
    <t xml:space="preserve">60.06 - IMPRESSORA | INSUMO | </t>
  </si>
  <si>
    <t xml:space="preserve">61.01 - START/STOP | REFEIÇÃO - O QUADRO DE FUNCIONÁRIOS NÃO PERMITE O REVEZAMENTO | </t>
  </si>
  <si>
    <t xml:space="preserve">61.02 - START/STOP | TREINAMENTO OPERACIONAL | </t>
  </si>
  <si>
    <t xml:space="preserve">61.03 - START/STOP | AGUARDANDO AQUECIMENTO | </t>
  </si>
  <si>
    <t xml:space="preserve">61.04 - START/STOP | ABASTECIMENTO/INÍCIO DE PROCESSO BARBERAN | </t>
  </si>
  <si>
    <t xml:space="preserve">61.05 - START/STOP | ABASTECIMENTO/INÍCIO DE PROCESSO UV | </t>
  </si>
  <si>
    <t xml:space="preserve">61.06 - START/STOP | LIMPEZA DE MÁQUINA APÓS TÉRMINO DE PRODUÇÃO BARBERAN/UV | </t>
  </si>
  <si>
    <t xml:space="preserve">62.01 - SETUP | EXPORTAÇÃO | </t>
  </si>
  <si>
    <t xml:space="preserve">62.02 - SETUP | </t>
  </si>
  <si>
    <t>62.03 - SETUP | RETRABALHO MATERIAL | CLIENTE COM EMBALAGEM ESPECÍFICA</t>
  </si>
  <si>
    <t xml:space="preserve">63.01 - DESENV. | TESTE DESENVOLVIMENTO PRODUTO | </t>
  </si>
  <si>
    <t xml:space="preserve">63.02 - DESENV. | TESTE DESENVOLVIMENTO EQUIPAMENTO | </t>
  </si>
  <si>
    <t xml:space="preserve">64.01 - PCP | FALTA DE CADASTRO SISTEMA | </t>
  </si>
  <si>
    <t xml:space="preserve">64.02 - PCP | ORDEM NÃO ALOCADA SISTEMA | </t>
  </si>
  <si>
    <t xml:space="preserve">64.03 - PCP | FALTA DE MATÉRIA-PRIMA | </t>
  </si>
  <si>
    <t xml:space="preserve">64.04 - PCP | FALTA DE PROGRAMAÇÃO | </t>
  </si>
  <si>
    <t xml:space="preserve">64.05 - PCP | SETUP - TROCA DE PROGRAMAÇÃO | </t>
  </si>
  <si>
    <t>65.01 - FALTA DE ATENDIMENTO DE EMPILHADEIRA | QUEBRA DE EMPILHADEIRA |</t>
  </si>
  <si>
    <t xml:space="preserve">65.02 - FALTA DE ATENDIMENTO DE EMPILHADEIRA | </t>
  </si>
  <si>
    <t>65.03 - FALTA DE ATENDIMENTO DE EMPILHADEIRA | EMPILHADEIRA ABASTECENDO</t>
  </si>
  <si>
    <t>65.04 - FALTA DE ATENDIMENTO DE EMPILHADEIRA | EMPILHADEIRA BUSCANDO MATERIAL EM OUTRA ÁREA</t>
  </si>
  <si>
    <t>65.05 - FALTA DE ATENDIMENTO DE EMPILHADEIRA | SEM EMPILHADERIA PARA ABASTECER A ENTRADA DA MÁQUINA</t>
  </si>
  <si>
    <t xml:space="preserve">66.01 - SENSOR PCF | FALHA NA LEITURA | </t>
  </si>
  <si>
    <t xml:space="preserve">67.01 - SISTEMA PCF | LENTO NO PROCESSO DE EMPENHO | </t>
  </si>
  <si>
    <t xml:space="preserve">67.02 - SISTEMA PCF | SETUP - TROCA DE PROGRAMAÇÃO | </t>
  </si>
  <si>
    <t xml:space="preserve">68.01 - PARADA PROGRAMADA | FALTA DE ENERGIA | </t>
  </si>
  <si>
    <t>68.02 - PARADA PROGRAMADA | MANUTENÇAO PROGRAMADA |</t>
  </si>
  <si>
    <t xml:space="preserve">69.01 - ESTAÇÃO DE ALIMENTAÇÃO PACOTES CYKLOP| FALTA DE MATERIAL | </t>
  </si>
  <si>
    <t xml:space="preserve">69.02 - ESTAÇÃO DE ALIMENTAÇÃO PACOTES CYKLOP| FALHA MECÂNICA | </t>
  </si>
  <si>
    <t xml:space="preserve">69.03 - ESTAÇÃO DE ALIMENTAÇÃO PACOTES CYKLOP| FALHA ELÉTRICA | </t>
  </si>
  <si>
    <t xml:space="preserve">69.04 - ESTAÇÃO DE ALIMENTAÇÃO PACOTES CYKLOP | AJUSTE OPERACIONAL | </t>
  </si>
  <si>
    <t xml:space="preserve">70.01 - TRANSPORTE ENTRADA CYKLOP LONGITUDINAL | PACOTE DESALINHADO | </t>
  </si>
  <si>
    <t xml:space="preserve">70.02 - TRANSPORTE ENTRADA CYKLOP LONGITUDINAL | FALHA MECÂNICA | </t>
  </si>
  <si>
    <t xml:space="preserve">70.03 - TRANSPORTE ENTRADA CYKLOP LONGITUDINAL | FALHA ELÉTRICA | </t>
  </si>
  <si>
    <t xml:space="preserve">70.04 - TRANSPORTE ENTRADA CYKLOP LONGITUDINAL | AJUSTE OPERACIONAL | </t>
  </si>
  <si>
    <t xml:space="preserve">71.01 - CYKLOP LONGITUDINAL | FITA ENROSCADA | </t>
  </si>
  <si>
    <t xml:space="preserve">71.02 - CYKLOP LONGITUDINAL | FITA DESALINHADA | </t>
  </si>
  <si>
    <t xml:space="preserve">71.03 - CYKLOP LONGITUDINAL | FALHA ELÉTRICA | </t>
  </si>
  <si>
    <t xml:space="preserve">71.04 - CYKLOP LONGITUDINAL | FALHA MECÂNICA | </t>
  </si>
  <si>
    <t xml:space="preserve">71.05 - CYKLOP LONGITUDINAL | PROBLEMAS CAMBAGEM | </t>
  </si>
  <si>
    <t xml:space="preserve">71.06 - CYKLOP LONGITUDINAL | AJUSTE OPERACIONAL | </t>
  </si>
  <si>
    <t xml:space="preserve">72.01 - TRANSPORTE ENTRADA CYKLOP TRANSVERSAL | PACOTE DESALINHADO | </t>
  </si>
  <si>
    <t xml:space="preserve">72.02 - TRANSPORTE ENTRADA CYKLOP TRANSVERSAL | FALHA MECÂNICA | </t>
  </si>
  <si>
    <t xml:space="preserve">72.03 - TRANSPORTE ENTRADA CYKLOP TRANSVERSAL | FALHA ELÉTRICA | </t>
  </si>
  <si>
    <t xml:space="preserve">72.04 - TRANSPORTE ENTRADA CYKLOP TRANSVERSAL | AJUSTE OPERACIONAL | </t>
  </si>
  <si>
    <t xml:space="preserve">73.01 - CYKLOP TRANSVERSAL | FITA ENROSCADA | </t>
  </si>
  <si>
    <t xml:space="preserve">73.02 - CYKLOP TRANSVERSAL | FITA DESALINHADA | </t>
  </si>
  <si>
    <t xml:space="preserve">73.03 - CYKLOP TRANSVERSAL | FALHA ELÉTRICA | </t>
  </si>
  <si>
    <t xml:space="preserve">73.04 - CYKLOP TRANSVERSAL | FALHA MECÂNICA | </t>
  </si>
  <si>
    <t xml:space="preserve">73.05 - CYKLOP TRANSVERSAL | PROBLEMAS CAMBAGEM | </t>
  </si>
  <si>
    <t xml:space="preserve">73.06 - CYKLOP TRANSVERSAL | AJUSTE OPERACIONAL | </t>
  </si>
  <si>
    <t xml:space="preserve">74.01 - TRANSPORTE SAÍDA | PACOTE DESALINHADO | </t>
  </si>
  <si>
    <t xml:space="preserve">74.02 - TRANSPORTE SAÍDA | FALHA MECÂNICA | </t>
  </si>
  <si>
    <t xml:space="preserve">74.03 - TRANSPORTE SAÍDA | FALHA ELÉTRICA | </t>
  </si>
  <si>
    <t xml:space="preserve">74.04 - TRANSPORTE SAÍDA | AJUSTE OPERACIONAL | </t>
  </si>
  <si>
    <t xml:space="preserve">74.05 - TRANSPORTE SAÍDA | SISTEMA HIDRÁULICO | </t>
  </si>
  <si>
    <t xml:space="preserve">75.01 - START/STOP | LIGANDO EQUIPAMENTO INICIO DE PRODUÇÃO | </t>
  </si>
  <si>
    <t xml:space="preserve">75.02 - START/STOP | DESLIGANDO EQUIPAMENTO FINAL DE PRODUÇÃO | </t>
  </si>
  <si>
    <t xml:space="preserve">75.03 - START/STOP | REFEIÇÃO -  | </t>
  </si>
  <si>
    <t xml:space="preserve">75.04 - SETUP | TREINAMENTO OPERACIONAL | </t>
  </si>
  <si>
    <t xml:space="preserve">76.01 - SETUP | SEGUINDO A PROGRAMAÇÃO PCP| </t>
  </si>
  <si>
    <t xml:space="preserve">76.02 - SETUP | SEGUINDO A PROGRAMAÇÃO PCP| </t>
  </si>
  <si>
    <t xml:space="preserve">76.03 - SETUP MÁQUINA FRIA  | RODAPÉ 70 | </t>
  </si>
  <si>
    <t xml:space="preserve">76.04 - SETUP MÁQUINA FRIA  | RODAPÉ 100 | </t>
  </si>
  <si>
    <t>76.05 - SETUP MÁQUINA FRIA  | RODAPÉ 150 |</t>
  </si>
  <si>
    <t xml:space="preserve">76.06 - SETUP MÁQUINA QUENTE | RODAPÉ 70 | </t>
  </si>
  <si>
    <t xml:space="preserve">76.07 - SETUP MÁQUINA QUENTE  | RODAPÉ 100 | </t>
  </si>
  <si>
    <t xml:space="preserve">76.08 - SETUP MÁQUINA QUENTE  | RODAPÉ 100 | </t>
  </si>
  <si>
    <t xml:space="preserve">76.09 - SETUP MÁQUINA QUENTE  | PERFIL BASE | </t>
  </si>
  <si>
    <t xml:space="preserve">76.11 - SETUP MÁQUINA FRIA  | PERFIL BASE |  PETFIL T PARA FRONTAL DE ESCADA |  </t>
  </si>
  <si>
    <t xml:space="preserve">76.12 - SETUP MÁQUINA QUENTE  | PERFIL BASE |  PETFIL T PARA FRONTAL DE ESCADA |  </t>
  </si>
  <si>
    <t xml:space="preserve">77.01 - DESENV. | TESTE DESENVOLVIMENTO PRODUTO | </t>
  </si>
  <si>
    <t xml:space="preserve">77.02 - DESENV. | TESTE DESENVOLVIMENTO EQUIPAMENTO | </t>
  </si>
  <si>
    <t xml:space="preserve">78.01 - PCP | FALTA DE CADASTRO SISTEMA | </t>
  </si>
  <si>
    <t xml:space="preserve">78.02 - PCP | ORDEM NÃO ALOCADA SISTEMA | </t>
  </si>
  <si>
    <t xml:space="preserve">78.03 - PCP | FALTA MATERIAL EMBALAGEM SUPRIMENTO | </t>
  </si>
  <si>
    <t xml:space="preserve">78.04 - PCP | FALTA DE PROGRAMAÇÃO | </t>
  </si>
  <si>
    <t xml:space="preserve">78.05 - PCP | SET-UP - TROCA DE PROGRAMAÇÃO SOLICITADA PELO PCP "URGENTE" | </t>
  </si>
  <si>
    <t>79.01 - FALTA DE ATENDIMENTO DE EMPILHADEIRA | QUEBRA DE EMPILHADEIRA |</t>
  </si>
  <si>
    <t>79.02 -  EMPILHADEIRA | FALTA DE ATENDIMENTO DE EMPILHADEIRA |</t>
  </si>
  <si>
    <t xml:space="preserve">80.01 - SENSOR PCF | FALHA NA LEITURA | </t>
  </si>
  <si>
    <t xml:space="preserve">80.02 - SENSOR PCF | FALHA MECÂNICA | </t>
  </si>
  <si>
    <t xml:space="preserve">80.03 - SENSOR PCF | FALHA ELÉTRICA | </t>
  </si>
  <si>
    <t xml:space="preserve">81.01 - SISTEMA PCF | LENTO NO PROCESSO DE EMPENHO | </t>
  </si>
  <si>
    <t xml:space="preserve">81.02 - SISTEMA PCF | SETUP - TROCA DE PROGRAMAÇÃO | </t>
  </si>
  <si>
    <t xml:space="preserve">82.01 - PARADA PROGRAMADA | FALTA DE ENERGIA | </t>
  </si>
  <si>
    <t>82.02 - PARADA PROGRAMADA | MANUTENÇAO PROGRAMADA |</t>
  </si>
  <si>
    <t xml:space="preserve">83.01 - MATERIA PRIMA FORA DO ESPECIFICADO | </t>
  </si>
  <si>
    <t xml:space="preserve">83.02 - FALHA NA ALIMENTAÇÃO ( ALIMENTADOR) | </t>
  </si>
  <si>
    <t xml:space="preserve">83.03 - LIMPEZA DA FERRAMENTA / CALIBRADOR | </t>
  </si>
  <si>
    <t xml:space="preserve">83.04 - AJUSTE NO PROCESSO | </t>
  </si>
  <si>
    <t xml:space="preserve">83.05 - FALHA MECÂNICA | </t>
  </si>
  <si>
    <t xml:space="preserve">83.06 - FALHA ELÉTRICA | </t>
  </si>
  <si>
    <t xml:space="preserve">84.01 - FALHA MECÂNICA | </t>
  </si>
  <si>
    <t xml:space="preserve">84.02 - FALHA ELÉTRICA | </t>
  </si>
  <si>
    <t xml:space="preserve">84.03 - AJUSTE NO PROCESSO | </t>
  </si>
  <si>
    <t xml:space="preserve">85.01 - FALHA MECÂNICA | </t>
  </si>
  <si>
    <t xml:space="preserve">85.02 - FALHA ELÉTRICA | </t>
  </si>
  <si>
    <t xml:space="preserve">85.03 -  AJUSTE NO PROCESSO | </t>
  </si>
  <si>
    <t xml:space="preserve">86.01 - TROCA DE SERRA | </t>
  </si>
  <si>
    <t xml:space="preserve">86.02 - FALHA MECÂNICA | </t>
  </si>
  <si>
    <t xml:space="preserve">86.03 - FALHA ELÉTRICA | </t>
  </si>
  <si>
    <t xml:space="preserve">86.04 - AJUSTE OPERACIONAL | </t>
  </si>
  <si>
    <t xml:space="preserve">87.01 - TRANSP. ANGULAR CLASSIFICAÇÃO | RETIRANDO MATERIAL NÃO-CONFOR. | </t>
  </si>
  <si>
    <t xml:space="preserve">87.02 - TRANSP. ANGULAR CLASSIFICAÇÃO | PICOTANDO MATERIAL NÃO CONFOR. | </t>
  </si>
  <si>
    <t xml:space="preserve">87.03 - TRANSP. ANGULAR CLASSIFICAÇÃO | TRAVOU RÉGUAS EMPENADAS NO VIRADOR PACOTES | </t>
  </si>
  <si>
    <t xml:space="preserve">87.04 - TRANSP. ANGULAR CLASSIFICAÇÃO | TRAVOU RÉGUAS NO VIRADOR PACOTES | </t>
  </si>
  <si>
    <t xml:space="preserve">87.05 - TRANSP. ANGULAR CLASSIFICAÇÃO | SETUP - TROCA DE PROGRAMAÇÃO | </t>
  </si>
  <si>
    <t xml:space="preserve">87.06 - TRANSP. ANGULAR CLASSIFICAÇÃO | FALHA MECÂNICA | </t>
  </si>
  <si>
    <t xml:space="preserve">87.07 - TRANSP. ANGULAR CLASSIFICAÇÃO | FALHA ELÉTRICA | </t>
  </si>
  <si>
    <t xml:space="preserve">87.08 - TRANSP. ANGULAR CLASSIFICAÇÃO | AJUSTE OPERACIONAL | </t>
  </si>
  <si>
    <t xml:space="preserve">88.01 - ALIMENTAÇÃO HOMAG I | TRAVOU RÉGUAS EMPENADAS NA ENTRADA DA HOMAG I | </t>
  </si>
  <si>
    <t xml:space="preserve">88.02 - ALIMENTAÇÃO HOMAG I | TRAVOU RÉGUAS NA ENTRADA DA HOMAG I | </t>
  </si>
  <si>
    <t xml:space="preserve">88.03 - ALIMENTAÇÃO HOMAG I | MATERIAL EMPENADO ATUANDO EMERGÊNCIA | </t>
  </si>
  <si>
    <t xml:space="preserve">88.04 - ALIMENTAÇÃO HOMAG I | FALHA MECÂNICA | </t>
  </si>
  <si>
    <t xml:space="preserve">88.05 - ALIMENTAÇÃO HOMAG I | FALHA ELÉTRICA | </t>
  </si>
  <si>
    <t xml:space="preserve">88.06 - ALIMENTAÇÃO HOMAG I | AJUSTE OPERACIONAL | </t>
  </si>
  <si>
    <t xml:space="preserve">89.01 - IMPRESSORA | FALHA ELÉTRICA | </t>
  </si>
  <si>
    <t xml:space="preserve">89.02 - IMPRESSORA | LIMPEZA DE CANHÃO | </t>
  </si>
  <si>
    <t xml:space="preserve">89.03 - IMPRESSORA | DESVIO DE JATO | </t>
  </si>
  <si>
    <t xml:space="preserve">89.04 - IMPRESSORA | FALHA DE GOTA | </t>
  </si>
  <si>
    <t xml:space="preserve">89.05 - IMPRESSORA | ENTUPIMENTO CANHÃO | </t>
  </si>
  <si>
    <t xml:space="preserve">89.06 - IMPRESSORA | INSUMO | </t>
  </si>
  <si>
    <t xml:space="preserve">90.01 - START/STOP | LIGANDO EQUIPAMENTO INICIO DE PRODUÇÃO | </t>
  </si>
  <si>
    <t xml:space="preserve">90.02 - START/STOP | DESLIGANDO EQUIPAMENTO FINAL DE PRODUÇÃO | </t>
  </si>
  <si>
    <t xml:space="preserve">90.03 - START/STOP | REFEIÇÃO - O QUADRO DE FUNCIONÁRIOS NÃO PERMITE O REVEZAMENTO | </t>
  </si>
  <si>
    <t xml:space="preserve">90.04 - START/STOP | TREINAMENTO OPERACIONAL | </t>
  </si>
  <si>
    <t xml:space="preserve">91.01 - SETUP | </t>
  </si>
  <si>
    <t xml:space="preserve">92.01 - DESENV.  | TESTE DESENVOLVIMENTO PRODUTO | </t>
  </si>
  <si>
    <t xml:space="preserve">92.02 - DESENV.  | TESTE DESENVOLVIMENTO EQUIPAMENTO | </t>
  </si>
  <si>
    <t>93.01 - PCP | FALTA DE CADASTRO SITEMA(PCP) GIBEN.</t>
  </si>
  <si>
    <t>93.02 - PCP | ORDEM NÃO ALOCADA SISTEMA(PCP)GIBEN.</t>
  </si>
  <si>
    <t>93.03 - PCP | FALTA MATERIAL EMAB.SUPRIMENTO GIBEN.</t>
  </si>
  <si>
    <t>93.04 - PCP | FALTA DE PROGRAMAÇÃO (PCP) GIBEN.</t>
  </si>
  <si>
    <t>93.05 - PCP | SET-UP - TROCA DE PROGRAMAÇÃO SOLICITADA PELO PCP "URGENTE" GIBEN.</t>
  </si>
  <si>
    <t>94.01 - FALTA DE ATENDIMENTO DE EMPILHADEIRA | QUEBRA DE EMPILHADEIRA |</t>
  </si>
  <si>
    <t xml:space="preserve">94.02 - FALTA DE ATENDIMENTO DE EMPILHADEIRA | </t>
  </si>
  <si>
    <t>94.03 - FALTA DE ATENDIMENTO DE EMPILHADEIRA | EMPILHADEIRA ABASTECENDO</t>
  </si>
  <si>
    <t xml:space="preserve">95.01 - SENSOR PCF | FALHA NA LEITURA | </t>
  </si>
  <si>
    <t xml:space="preserve">96.01 - SISTEMA PCF | LENTO NO PROCESSO DE EMPENHO | </t>
  </si>
  <si>
    <t xml:space="preserve">96.02 - SISTEMA PCF | SETUP - TROCA DE PROGRAMAÇÃO | </t>
  </si>
  <si>
    <t xml:space="preserve">97.01 - PARADA PROGRAMADA | FALTA DE ENERGIA | </t>
  </si>
  <si>
    <t>97.02 - PARADA PROGRAMADA | MANUTENÇAO PROGRAMADA |</t>
  </si>
  <si>
    <t>98.01 - SECCIONADORA DE PAINÉIS GIBEN | AJUSTE OPERACIONAL.</t>
  </si>
  <si>
    <t>98.02 - SECCIONADORA DE PAINÉIS GIBEN | AJUSTE CARRO LONGITUDINAL.</t>
  </si>
  <si>
    <t>98.03 - SECCIONADORA DE PAINÉIS GIBEN | TROCA SERRA LONGITUDINAL.</t>
  </si>
  <si>
    <t>98.04 - SECCIONADORA DE PAINÉIS GIBEN | AJUSTE EMPURRADOR DE CHAPAS.</t>
  </si>
  <si>
    <t>98.05 - SECCIONADORA DE PAINÉIS GIBEN | AJUSTE CARRO TRANSVERSAL.</t>
  </si>
  <si>
    <t>98.06 - SECCIONADORA DE PAINÉIS GIBEN | TROCA SERRA TRANSVERSAL.</t>
  </si>
  <si>
    <t>98.07 - SECCIONADORA DE PAINÉIS GIBEN | FALTA DE EMPILHADEIRA.</t>
  </si>
  <si>
    <t>98.08 - SECCIONADORA DE PAINÉIS GIBEN | MATERIAL NÃO CONFORME.</t>
  </si>
  <si>
    <t xml:space="preserve">98.09 - SECCIONADORA DE PAINÉIS GIBEN | FALHA MECÂNICA | </t>
  </si>
  <si>
    <t>98.11 - SECCIONADORA DE PAINÉIS GIBEN | FALTA DE MÃO-DE-OBRA.</t>
  </si>
  <si>
    <t xml:space="preserve">99.01 - OPERADOR | ATENDENDO O PISO | </t>
  </si>
  <si>
    <t xml:space="preserve">99.02 - OPERADOR | ATENDENDO O VITS | </t>
  </si>
  <si>
    <t xml:space="preserve">99.03 - OPERADOR | ATENDENDO A WEMHONER | </t>
  </si>
  <si>
    <t xml:space="preserve">99.04 - OPERADOR | ATENDENDO A HOMAG | </t>
  </si>
  <si>
    <t xml:space="preserve">99.05 - OPERADOR | DESCARREGANDO CAMINHÃO DE PAPEL | </t>
  </si>
  <si>
    <t xml:space="preserve">99.06 - OPERADOR | DESBLOQUEANDO MATERIAL NO ESTOQUE | </t>
  </si>
  <si>
    <t xml:space="preserve">99.07 - OPERADOR | ATENDENDO O ACUMULADOR DA LIXADEIRA | </t>
  </si>
  <si>
    <t xml:space="preserve">99.08 - OPERADOR | ATENDENDO ACESSORIO (MDF) | </t>
  </si>
  <si>
    <t xml:space="preserve">99.09 - OPERADOR | CARREGANDO CAMINHÃO DE PAPEL | </t>
  </si>
  <si>
    <t xml:space="preserve">100.01 - START/STOP | LIGANDO EQUIPAMENTO INICIO DE PRODUÇÃO | </t>
  </si>
  <si>
    <t xml:space="preserve">100.02 - START/STOP | DESLIGANDO EQUIPAMENTO FINAL DE PRODUÇÃO | </t>
  </si>
  <si>
    <t xml:space="preserve">100.03 - START/STOP | REFEIÇÃO - O QUADRO DE FUNCIONÁRIOS NÃO PERMITE O REVEZAMENTO | </t>
  </si>
  <si>
    <t xml:space="preserve">100.04 - START/STOP | TREINAMENTO OPERACIONAL | </t>
  </si>
  <si>
    <t xml:space="preserve">101.01 - SETUP | EVIDENCE | </t>
  </si>
  <si>
    <t xml:space="preserve">101.02 - SETUP | NEW ELEGANCE | </t>
  </si>
  <si>
    <t xml:space="preserve">101.03 - SETUP | PRIME C | </t>
  </si>
  <si>
    <t xml:space="preserve">101.04 - SETUP | GRAN ELEGANCE | </t>
  </si>
  <si>
    <t xml:space="preserve">101.05 - SETUP | SINGULAR FLOOR | </t>
  </si>
  <si>
    <t xml:space="preserve">101.06 - SETUP | NEW ELEGANCE | </t>
  </si>
  <si>
    <t xml:space="preserve">101.07 - SETUP | ARTENS | </t>
  </si>
  <si>
    <t xml:space="preserve">101.08 - SETUP | MAX ELEGANCE | </t>
  </si>
  <si>
    <t>101.09 - SETUP | LAMIWOOD |</t>
  </si>
  <si>
    <t xml:space="preserve">101.11 - SETUP | TROCA DE PADRÃO | </t>
  </si>
  <si>
    <t xml:space="preserve">101.12 - SETUP | SEGUINDO A PROGRAMAÇÃO PCP| </t>
  </si>
  <si>
    <t xml:space="preserve">101.13 - SETUP | SEGUINDO A PROGRAMAÇÃO PCP| </t>
  </si>
  <si>
    <t xml:space="preserve">102.01 - DESENV. | TESTE DESENVOLVIMENTO PRODUTO | </t>
  </si>
  <si>
    <t xml:space="preserve">102.02 - DESENV. | TESTE DESENVOLVIMENTO EQUIPAMENTO | </t>
  </si>
  <si>
    <t xml:space="preserve">103.01 - PCP | FALTA DE CADASTRO SISTEMA | </t>
  </si>
  <si>
    <t xml:space="preserve">103.02 - PCP | ORDEM NÃO ALOCADA SISTEMA | </t>
  </si>
  <si>
    <t xml:space="preserve">103.03 - PCP | FALTA MATERIAL EMBALAGEM SUPRIMENTO | </t>
  </si>
  <si>
    <t xml:space="preserve">103.04 - PCP | FALTA DE PROGRAMAÇÃO | </t>
  </si>
  <si>
    <t xml:space="preserve">103.05 - PCP | SET-UP - TROCA DE PROGRAMAÇÃO SOLICITADA PELO PCP "URGENTE" | </t>
  </si>
  <si>
    <t>104.01 - FALTA DE ATENDIMENTO DE EMPILHADEIRA | QUEBRA DE EMPILHADEIRA |</t>
  </si>
  <si>
    <t>104.02 - EMPILHADEIRA | FALTA DE ATENDIMENTO DE EMPILHADEIRA |</t>
  </si>
  <si>
    <t xml:space="preserve">105.01 - SENSOR PCF | FALHA NA LEITURA | </t>
  </si>
  <si>
    <t xml:space="preserve">105.02 - SENSOR PCF | FALHA MECÂNICA | </t>
  </si>
  <si>
    <t xml:space="preserve">105.03 - SENSOR PCF | FALHA ELÉTRICA | </t>
  </si>
  <si>
    <t xml:space="preserve">106.01 - SISTEMA PCF | LENTO NO PROCESSO DE EMPENHO | </t>
  </si>
  <si>
    <t xml:space="preserve">106.02 - SISTEMA PCF | SETUP - TROCA DE PROGRAMAÇÃO | </t>
  </si>
  <si>
    <t xml:space="preserve">106.03 - SISTEMA PCF | SETUP - DIVISÃO PAPEL | </t>
  </si>
  <si>
    <t xml:space="preserve">107.01 - PARADA PROGRAMADA | FALTA DE ENERGIA | </t>
  </si>
  <si>
    <t>107.02 - PARADA PROGRAMADA | MANUTENÇAO PROGRAMADA |</t>
  </si>
  <si>
    <t xml:space="preserve">108.01 - ESTAÇÃO DE ALIMENTAÇÃO PAINÉIS | PEGANDO DUPLA CHAPA PACOTE EMPENADO | </t>
  </si>
  <si>
    <t xml:space="preserve">108.02 - ESTAÇÃO DE ALIMENTAÇÃO PAINÉIS | FALTA DE MATERIAL | </t>
  </si>
  <si>
    <t xml:space="preserve">108.03 - ESTAÇÃO DE ALIMENTAÇÃO PAINÉIS | ENTRADA DE PACOTE AUTOMATICO NA LINHA | </t>
  </si>
  <si>
    <t xml:space="preserve">108.04 - ESTAÇÃO DE ALIMENTAÇÃO PAINÉIS | FALHA MECÂNICA | </t>
  </si>
  <si>
    <t xml:space="preserve">108.05 - ESTAÇÃO DE ALIMENTAÇÃO PAINÉIS | FALHA ELÉTRICA | </t>
  </si>
  <si>
    <t xml:space="preserve">108.06 - ESTAÇÃO DE ALIMENTAÇÃO PAINÉIS | AJUSTE OPERACIONAL | </t>
  </si>
  <si>
    <t xml:space="preserve">108.07 - ESTAÇÃO DE ALIMENTAÇÃO PAINÉIS | PEGANDO DUPLA CHAPA | </t>
  </si>
  <si>
    <t xml:space="preserve">109.01 - ALINHADOR DE PAINÉIS | CHAPA DEPOSITADA FORA POSIÇÃO PACOTE EMPENADO | </t>
  </si>
  <si>
    <t xml:space="preserve">109.02 - ALINHADOR DE PAINÉIS | FALHA MECÂNICA | </t>
  </si>
  <si>
    <t xml:space="preserve">109.03 - ALINHADOR DE PAINÉIS | FALHA ELÉTRICA | </t>
  </si>
  <si>
    <t xml:space="preserve">109.04 - ALINHADOR DE PAINÉIS | AJUSTE OPERACIONAL | </t>
  </si>
  <si>
    <t xml:space="preserve">109.05 - ALINHADOR DE PAINÉIS | CHAPA DEPOSITADA FORA POSIÇÃO | </t>
  </si>
  <si>
    <t xml:space="preserve">110.01 - SERRA MULTI-LAMINAS (PAUL) | SETUP-TROCA EIXO-LINHA PRODUTO | </t>
  </si>
  <si>
    <t xml:space="preserve">110.02 - SERRA MULTI-LAMINAS (PAUL) | FALHA MECÂNICA | </t>
  </si>
  <si>
    <t xml:space="preserve">110.03 - SERRA MULTI-LAMINAS (PAUL) | FALHA ELÉTRICA | </t>
  </si>
  <si>
    <t xml:space="preserve">110.04 - SERRA MULTI-LAMINAS (PAUL) | ALINHAMENTO DA GUIA ENTRADA SERRA PAUL | </t>
  </si>
  <si>
    <t xml:space="preserve">110.05 - SERRA MULTI-LAMINAS (PAUL) | ALINHAMENTO DA GUIA DE SAÍDA SERRA PAUL | </t>
  </si>
  <si>
    <t xml:space="preserve">110.06 - SERRA MULTI-LAMINAS (PAUL) | AJUSTE OPERACIONAL | </t>
  </si>
  <si>
    <t>110.07 - SERRA MULTI-LAMINAS (PAUL) | TROCA DE TAMPA |</t>
  </si>
  <si>
    <t xml:space="preserve">111.01 - SERRA TRANSVERSAL | SETUP TROCA DE SERRA | </t>
  </si>
  <si>
    <t xml:space="preserve">111.02 - SERRA TRANSVERSAL | FALHA MECÂNICA | </t>
  </si>
  <si>
    <t xml:space="preserve">111.03 - SERRA TRANSVERSAL | FALHA ELÉTRICA | </t>
  </si>
  <si>
    <t xml:space="preserve">111.04 - SERRA TRANSVERSAL | AJUSTE OPERACIONAL | </t>
  </si>
  <si>
    <t>111.05 - SERRA TRANSVERSAL | CORTANDO FORRA DE MEDIDA DEVIDO AO MATERIAL EMP |</t>
  </si>
  <si>
    <t>111.06 - SERRA TRANSVERSAL | CORTANDO FORA DE MEDIDA |</t>
  </si>
  <si>
    <t xml:space="preserve">112.01 - TRANSP. ANGULAR CLASSIFICAÇÃO | RETIRANDO MATERIAL NÃO-CONFOR. | </t>
  </si>
  <si>
    <t xml:space="preserve">112.02 - TRANSP. ANGULAR CLASSIFICAÇÃO | PICOTANDO MATERIAL NÃO CONFOR. | </t>
  </si>
  <si>
    <t xml:space="preserve">112.03 - TRANSP. ANGULAR CLASSIFICAÇÃO | TRAVOU RÉGUAS EMPENADAS NO VIRADOR PACOTES | </t>
  </si>
  <si>
    <t xml:space="preserve">112.04 - TRANSP. ANGULAR CLASSIFICAÇÃO | TRAVOU RÉGUAS NO VIRADOR PACOTES | </t>
  </si>
  <si>
    <t xml:space="preserve">112.05 - TRANSP. ANGULAR CLASSIFICAÇÃO | SETUP - TROCA DE PROGRAMAÇÃO | </t>
  </si>
  <si>
    <t xml:space="preserve">112.06 - TRANSP. ANGULAR CLASSIFICAÇÃO | FALHA MECÂNICA | </t>
  </si>
  <si>
    <t xml:space="preserve">112.07 - TRANSP. ANGULAR CLASSIFICAÇÃO | FALHA ELÉTRICA | </t>
  </si>
  <si>
    <t xml:space="preserve">112.08 - TRANSP. ANGULAR CLASSIFICAÇÃO | AJUSTE OPERACIONAL | </t>
  </si>
  <si>
    <t xml:space="preserve">113.01 - ALIMENTAÇÃO HOMAG I | TRAVOU RÉGUAS EMPENADAS NA ENTRADA DA HOMAG I | </t>
  </si>
  <si>
    <t xml:space="preserve">113.02 - ALIMENTAÇÃO HOMAG I | TRAVOU RÉGUAS NA ENTRADA DA HOMAG I | </t>
  </si>
  <si>
    <t xml:space="preserve">113.03 - ALIMENTAÇÃO HOMAG I | MATERIAL EMPENADO ATUANDO EMERGÊNCIA | </t>
  </si>
  <si>
    <t xml:space="preserve">113.04 - ALIMENTAÇÃO HOMAG I | FALHA MECÂNICA | </t>
  </si>
  <si>
    <t xml:space="preserve">113.05 - ALIMENTAÇÃO HOMAG I | FALHA ELÉTRICA | </t>
  </si>
  <si>
    <t xml:space="preserve">113.06 - ALIMENTAÇÃO HOMAG I | AJUSTE OPERACIONAL | </t>
  </si>
  <si>
    <t xml:space="preserve">114.01 - MAGAZINE HOMAG II | AJUSTE OPERACIONAL | </t>
  </si>
  <si>
    <t xml:space="preserve">114.02 - MAGAZINE HOMAG II | FALHA MECÂNICA | </t>
  </si>
  <si>
    <t xml:space="preserve">114.03 - MAGAZINE HOMAG II | FALHA ELÉTRICA | </t>
  </si>
  <si>
    <t xml:space="preserve">114.04 - MAGAZINE HOMAG II | RÉGUA ENRROSCANDO NO MAGAZINE | </t>
  </si>
  <si>
    <t xml:space="preserve">115.01 - APLICADORA DE PARAFINA 1 | FALHA ELETRICA | </t>
  </si>
  <si>
    <t xml:space="preserve">115.02 - APLICADORA DE PARAFINA 1 | FALHA MECÂNICA | </t>
  </si>
  <si>
    <t xml:space="preserve">115.03 - APLICADORA DE PARAFINA 1 | AJUSTE OPERACIONAL | </t>
  </si>
  <si>
    <t xml:space="preserve">115.04 - APLICADORA DE PARAFINA 1 | SUJEIRA | </t>
  </si>
  <si>
    <t xml:space="preserve">115.05 - APLICADORA DE PARAFINA 1 | FALTA DE ABASTECIMENTO PRODUTO | </t>
  </si>
  <si>
    <t xml:space="preserve">116.01 - USINAGEM LONGITUDINAL (HOMAG I) | TROCA FRESA PRÉ-CORTE MACHO | </t>
  </si>
  <si>
    <t xml:space="preserve">116.02 - USINAGEM LONGITUDINAL (HOMAG I) | TROCA FRESA PRÉ-CORTE FÊMEA | </t>
  </si>
  <si>
    <t xml:space="preserve">116.03 - USINAGEM LONGITUDINAL (HOMAG I) | TROCA FRESA PERFIL MACHO | </t>
  </si>
  <si>
    <t xml:space="preserve">116.04 - USINAGEM LONGITUDINAL (HOMAG I) | TROCA FRESA PERFIL FÊMEA | </t>
  </si>
  <si>
    <t xml:space="preserve">116.05 - USINAGEM LONGITUDINAL (HOMAG I) | TROCA FRESA ACABAMENTO MACHO | </t>
  </si>
  <si>
    <t xml:space="preserve">116.06 - USINAGEM LONGITUDINAL (HOMAG I) | TROCA FRESA ACABAMENTO FÊMEA | </t>
  </si>
  <si>
    <t xml:space="preserve">116.07 - USINAGEM LONGITUDINAL (HOMAG I) | AJUSTE BASES - DEGRAUS/RISCOS | </t>
  </si>
  <si>
    <t xml:space="preserve">116.08 - USINAGEM LONGITUDINAL (HOMAG I) | AJUSTE DESVIO LONGIT. BANANA | </t>
  </si>
  <si>
    <t xml:space="preserve">116.09 - USINAGEM LONGITUDINAL (HOMAG I) | FALHA MECÂNICA | </t>
  </si>
  <si>
    <t xml:space="preserve">116.11 - USINAGEM TRANSVERSAL (HOMAG II) | LIMPEZA IMPRESSORA | </t>
  </si>
  <si>
    <t xml:space="preserve">116.12 - USINAGEM LONGITUDINAL (HOMAG I) | LASCAMENTO MATERIAL NÃO - CONFORME | </t>
  </si>
  <si>
    <t xml:space="preserve">116.13 - USINAGEM LONGITUDINAL (HOMAG I) | LASCAMENTO USINAGEM | </t>
  </si>
  <si>
    <t xml:space="preserve">116.14 - USINAGEM LONGITUDINAL (HOMAG I) | DEGRAUS | </t>
  </si>
  <si>
    <t xml:space="preserve">116.15 - USINAGEM TRANSVERSAL (HOMAG II) | TROCA FRESA PRÉ-CORTE MACHO | </t>
  </si>
  <si>
    <t xml:space="preserve">116.16 - USINAGEM TRANSVERSAL (HOMAG II) | TROCA FRESA PRÉ-CORTE FÊMEA | </t>
  </si>
  <si>
    <t xml:space="preserve">116.17 - USINAGEM TRANSVERSAL (HOMAG II) | TROCA FRESA PERFIL MACHO | </t>
  </si>
  <si>
    <t xml:space="preserve">116.18 - USINAGEM TRANSVERSAL (HOMAG II) | TROCA FRESA PERFIL FÊMEA | </t>
  </si>
  <si>
    <t xml:space="preserve">116.19 - USINAGEM TRANSVERSAL (HOMAG II) | TROCA FRESA ACABAMENTO MACHO | </t>
  </si>
  <si>
    <t xml:space="preserve">116.2 - USINAGEM TRANSVERSAL (HOMAG II) | TROCA FRESA ACABAMENTO FÊMEA | </t>
  </si>
  <si>
    <t xml:space="preserve">116.21 - USINAGEM TRANSVERSAL (HOMAG II) | AJUSTE BASES - DEGRAUS/RISCOS | </t>
  </si>
  <si>
    <t xml:space="preserve">116.22 - USINAGEM TRANSVERSAL (HOMAG II) | AJUSTE DESVIO LONGIT. BANANA | </t>
  </si>
  <si>
    <t xml:space="preserve">116.23 - USINAGEM TRANSVERSAL (HOMAG II) | FALHA MECÂNICA | </t>
  </si>
  <si>
    <t xml:space="preserve">116.24 - USINAGEM TRANSVERSAL (HOMAG II) | FALHA ELÉTRICA | </t>
  </si>
  <si>
    <t xml:space="preserve">116.25 - USINAGEM TRANSVERSAL (HOMAG II) | LASCAMENTO MATERIAL NÃO - CONFORME | </t>
  </si>
  <si>
    <t xml:space="preserve">116.26 - USINAGEM TRANSVERSAL (HOMAG II) | LASCAMENTO USINAGEM | </t>
  </si>
  <si>
    <t xml:space="preserve">116.27 - USINAGEM TRANSVERSAL (HOMAG II) | DEGRAUS | </t>
  </si>
  <si>
    <t xml:space="preserve">117.01 - INSERSORA CLIPS ( WÄSCHTER) | FALHA ELETRICA | </t>
  </si>
  <si>
    <t xml:space="preserve">117.02 - INSERSORA CLIPS ( WÄSCHTER) | FALHA MECÂNICA | </t>
  </si>
  <si>
    <t xml:space="preserve">117.03 - INSERSORA CLIPS ( WÄSCHTER) | AJUSTE OPERACIONAL | </t>
  </si>
  <si>
    <t xml:space="preserve">117.04 - INSERSORA CLIPS ( WÄSCHTER) | SUJEIRA | </t>
  </si>
  <si>
    <t xml:space="preserve">118.01 - APLICADORA DE PARAFINA 2 | FALHA ELETRICA | </t>
  </si>
  <si>
    <t xml:space="preserve">118.02 - APLICADORA DE PARAFINA 2 | FALHA MECÂNICA | </t>
  </si>
  <si>
    <t xml:space="preserve">118.03 - APLICADORA DE PARAFINA 2 | AJUSTE OPERACIONAL | </t>
  </si>
  <si>
    <t xml:space="preserve">118.04 - APLICADORA DE PARAFINA 2 | SUJEIRA | </t>
  </si>
  <si>
    <t xml:space="preserve">118.05 - APLICADORA DE PARAFINA 2 | FALTA DE ABASTECIMENTO PRODUTO | </t>
  </si>
  <si>
    <t xml:space="preserve">119.01 - VIRADOR DE RÉGUAS | AJUSTE OPERACIONAL | </t>
  </si>
  <si>
    <t xml:space="preserve">119.02 - VIRADOR DE RÉGUAS | FALHA MECÂNICA | </t>
  </si>
  <si>
    <t xml:space="preserve">119.03 - VIRADOR DE RÉGUAS | FALHA ELÉTRICA | </t>
  </si>
  <si>
    <t xml:space="preserve">119.04 - VIRADOR DE RÉGUAS | TRAVOU RÉGUA EMPENADAS | </t>
  </si>
  <si>
    <t xml:space="preserve">119.05 - VIRADOR DE RÉGUAS | TRAVOU RÉGUA | </t>
  </si>
  <si>
    <t xml:space="preserve">120.01 - FORMADOR DE PACOTE | SET-UP - TROCA DE LARGURA | </t>
  </si>
  <si>
    <t xml:space="preserve">120.02 - FORMADOR DE PACOTE | FALHA MECÂNICA | </t>
  </si>
  <si>
    <t xml:space="preserve">120.03 - FORMADOR DE PACOTE | FALHA ELÉTRICA | </t>
  </si>
  <si>
    <t xml:space="preserve">120.04 - FORMADOR DE PACOTE | TRAVOU RÉGUA EMPENADAS | </t>
  </si>
  <si>
    <t xml:space="preserve">120.05 - FORMADOR DE PACOTE | AJUSTE OPERACIONAL | </t>
  </si>
  <si>
    <t xml:space="preserve">120.06 - FORMADOR DE PACOTE | TRAVOU RÉGUA | </t>
  </si>
  <si>
    <t xml:space="preserve">121.01 - TRANSPORTE ANGULAR DE CAIXAS | FALHA MECÂNICA | </t>
  </si>
  <si>
    <t xml:space="preserve">121.02 - TRANSPORTE ANGULAR DE CAIXAS | FALHA ELÉTRICA | </t>
  </si>
  <si>
    <t xml:space="preserve">122.01 - SELADORA (APLICADORA DE FILME) | AJUSTE OPERACIONAL | </t>
  </si>
  <si>
    <t xml:space="preserve">122.02 - SELADORA (APLICADORA DE FILME) | FALHAS OPERACIONAIS | </t>
  </si>
  <si>
    <t xml:space="preserve">122.03 - SELADORA (APLICADORA DE FILME) | TROCA DE BOBINA PLÁSTICA | </t>
  </si>
  <si>
    <t xml:space="preserve">122.04 - SELADORA (APLICADORA DE FILME) | QUALIDADE TENCIONAMENTO FILME | </t>
  </si>
  <si>
    <t xml:space="preserve">122.05 - SELADORA (APLICADORA DE FILME) | QUALIDADE FILME. MUITO LISO | </t>
  </si>
  <si>
    <t xml:space="preserve">122.06 - SELADORA (APLICADORA DE FILME) | QUALIDADE NA CAIXA DE PAPELÃO | </t>
  </si>
  <si>
    <t xml:space="preserve">122.07 - SELADORA (APLICADORA DE FILME) | FALHA MECÂNICA | </t>
  </si>
  <si>
    <t xml:space="preserve">122.08 - SELADORA (APLICADORA DE FILME) | FALHA ELÉTRICA | </t>
  </si>
  <si>
    <t xml:space="preserve">122.09 - SELADORA (APLICADORA DE FILME) | LIMPEZA PLÁSTICO GRUDADO NA FACA | </t>
  </si>
  <si>
    <t xml:space="preserve">122.11 - SELADORA (APLICADORA DE FILME) | CAIXA EMPENADA ENROSCANDO NA EMBALADORA | </t>
  </si>
  <si>
    <t xml:space="preserve">122.12 - SELADORA (APLICADORA DE FILME) | CAIXA ENROSCANDO NA EMBALADORA | </t>
  </si>
  <si>
    <t xml:space="preserve">122.13 - SELADORA (APLICADORA DE FILME) | PISO EMPENADO ENROSCANDO NA EMBALADORA | </t>
  </si>
  <si>
    <t xml:space="preserve">122.14 - SELADORA (APLICADORA DE FILME) | PISO ENROSCANDO NA EMBALADORA | </t>
  </si>
  <si>
    <t xml:space="preserve">123.01 - FORNO DE ENCOLHIMENTO | AQUECENDO ESTUFA | </t>
  </si>
  <si>
    <t xml:space="preserve">123.02 - FORNO DE ENCOLHIMENTO | LIMPEZA PLÁSTICO GRUDADO | </t>
  </si>
  <si>
    <t xml:space="preserve">123.03 - FORNO DE ENCOLHIMENTO | FALHA MECÂNICA | </t>
  </si>
  <si>
    <t xml:space="preserve">123.04 - FORNO DE ENCOLHIMENTO | FALHA ELÉTRICA | </t>
  </si>
  <si>
    <t xml:space="preserve">123.05 - FORNO DE ENCOLHIMENTO | AJUSTE OPERACIONAL | </t>
  </si>
  <si>
    <t xml:space="preserve">124.01 - PALETIZADORA | AJUSTE OPERACIONAL | </t>
  </si>
  <si>
    <t xml:space="preserve">124.02 - PALETIZADORA | RETIRADA DE EMBALAGEM DANIFICADA | </t>
  </si>
  <si>
    <t xml:space="preserve">124.03 - PALETIZADORA | REPOSIÇÃO DE EMBALAGEM DANIFICADA | </t>
  </si>
  <si>
    <t xml:space="preserve">124.04 - PALETIZADORA | FALHA MECÂNICA | </t>
  </si>
  <si>
    <t xml:space="preserve">124.05 - PALETIZADORA | FALHA ELÉTRICA | </t>
  </si>
  <si>
    <t xml:space="preserve">125.01 - IMPRESSORA | FALHA ELÉTRICA | </t>
  </si>
  <si>
    <t xml:space="preserve">125.02 - IMPRESSORA | LIMPEZA DE CANHÃO | </t>
  </si>
  <si>
    <t xml:space="preserve">125.03 - IMPRESSORA | DESVIO DE JATO | </t>
  </si>
  <si>
    <t xml:space="preserve">125.04 - IMPRESSORA | FALHA DE GOTA | </t>
  </si>
  <si>
    <t xml:space="preserve">125.05 - IMPRESSORA | ENTUPIMENTO CANHÃO | </t>
  </si>
  <si>
    <t xml:space="preserve">125.06 - IMPRESSORA | INSUMO | </t>
  </si>
  <si>
    <t xml:space="preserve">126.01 - START/STOP | REFEIÇÃO - HORÁRIO DE REFEIÇÃO DURANTE SETUP | </t>
  </si>
  <si>
    <t xml:space="preserve">126.02 - START/STOP | REFEIÇÃO - QUADRO DE FUNCIONÁRIOS REDUZIDO DEVIDO FALTA / AFASTAMENTO | </t>
  </si>
  <si>
    <t xml:space="preserve">126.03 - START/STOP | TREINAMENTO OPERACIONAL | </t>
  </si>
  <si>
    <t>126.04 - START/STOP | DESARME DE MÁQUINA |</t>
  </si>
  <si>
    <t>126.05 - START/STOP | FORA DE TURNO |</t>
  </si>
  <si>
    <t>126.06 - START/STOP | FALTA DE OPERADOR |</t>
  </si>
  <si>
    <t xml:space="preserve">127.01 - SETUP | BALANCEADOR | </t>
  </si>
  <si>
    <t>127.02 - SETUP | OVERLAY |</t>
  </si>
  <si>
    <t xml:space="preserve">127.03 - SETUP | DECORATIVO DE PISO | </t>
  </si>
  <si>
    <t xml:space="preserve">127.04 - SETUP | BP 100% MELAMINA | </t>
  </si>
  <si>
    <t xml:space="preserve">127.05 - SETUP | BP UREIA + MELAMINA | </t>
  </si>
  <si>
    <t xml:space="preserve">127.06 - SETUP | BP RAÍZES | </t>
  </si>
  <si>
    <t xml:space="preserve">127.07 - SETUP | BP BRILHANTE | </t>
  </si>
  <si>
    <t xml:space="preserve">127.08 - SETUP | BP BIANCO ÁRTICO | </t>
  </si>
  <si>
    <t>127.09 - SETUP | BP BRANCO MAX |</t>
  </si>
  <si>
    <t>127.11 - SETUP | BP WEMHONER SALTO |</t>
  </si>
  <si>
    <t>127.12 - SETUP | BP BIANCO ÁRTICO WEMHONER SALTO |</t>
  </si>
  <si>
    <t>127.13 - SETUP | BP BIANCO ÁRTICO MATRIZ RAÍZES |</t>
  </si>
  <si>
    <t>127.14 - SETUP | BP BRANCO LIGHT |</t>
  </si>
  <si>
    <t>127.15 - SETUP | BP LIMPEZA DE CINTA |</t>
  </si>
  <si>
    <t>127.16 - SETUP | PREPARAÇÃO MATÉRIA-PRIMA E PARTIDA DE LINHA |</t>
  </si>
  <si>
    <t>127.17 - SETUP | LAVAGEM E PARADA DE LINHA |</t>
  </si>
  <si>
    <t>128.01 - DESENV. | PAPEL SEMI ACABADO NOVO PADRÃO |</t>
  </si>
  <si>
    <t>128.02 - DESENV. | PAPEL SEMI ACABADO NOVO FORNECEDOR |</t>
  </si>
  <si>
    <t>128.03 - DESENV. | RESINA MELAMINA | FORNECEDOR</t>
  </si>
  <si>
    <t>128.04 - DESENV. | RESINA UREIA | FORNECEDOR</t>
  </si>
  <si>
    <t>128.05 - DESENV. | ADITIVO UMECTANTE | CÓDIGO ___________ FORNECEDOR ___________</t>
  </si>
  <si>
    <t>128.06 - DESENV. | ADITIVO DESMOLDANTE | CÓDIGO ___________ FORNECEDOR ___________</t>
  </si>
  <si>
    <t>128.07 - DESENV. | ADITIVO CATALISADOR | CÓDIGO ___________ FORNECEDOR ___________</t>
  </si>
  <si>
    <t>128.08 - DESENV. | ADITIVO BACTERICIDA | CÓDIGO ___________ FORNECEDOR ___________</t>
  </si>
  <si>
    <t>128.09 - DESENV. | ADITIVO ANTI PÓ | CÓDIGO ___________ FORNECEDOR ___________</t>
  </si>
  <si>
    <t>128.11 - DESENV. | ADITIVO PROMOTOR DE BRILHO | CÓDIGO ___________ FORNECEDOR ___________</t>
  </si>
  <si>
    <t>128.12 - DESENV. | ADITIVO PLASTIFICANTE | CÓDIGO ___________ FORNECEDOR ___________</t>
  </si>
  <si>
    <t>128.13 - DESENV. | ADITIVO ANTI ESPUMA | CÓDIGO ___________ FORNECEDOR ___________</t>
  </si>
  <si>
    <t>128.14 - DESENV. | ADITIVO ANTIVIRAL | CÓDIGO ___________ FORNECEDOR ___________</t>
  </si>
  <si>
    <t>128.15 - DESENV. | PIGMENTO | CÓDIGO ___________ FORNECEDOR ___________</t>
  </si>
  <si>
    <t>128.16 - DESENV. | NOVA FORMULAÇÃO |</t>
  </si>
  <si>
    <t>128.17 - DESENV. | FITA COLAGEM EMENDA |</t>
  </si>
  <si>
    <t xml:space="preserve">128.18 - DESENV. | </t>
  </si>
  <si>
    <t xml:space="preserve">129.01 - PCP | FALTA DE CADASTRO SITEMA | </t>
  </si>
  <si>
    <t xml:space="preserve">129.02 - PCP | ORDEM NÃO ALOCADA SISTEMA | </t>
  </si>
  <si>
    <t xml:space="preserve">129.03 - PCP | FALTA DE MATÉRIA-PRIMA | </t>
  </si>
  <si>
    <t xml:space="preserve">129.04 - PCP | FALTA DE PROGRAMAÇÃO | </t>
  </si>
  <si>
    <t xml:space="preserve">129.05 - PCP | SETUP - TROCA DE PROGRAMAÇÃO |  </t>
  </si>
  <si>
    <t>129.06 - PCP | SETUP - PREPARAÇÃO MATÉRIA-PRIMA |</t>
  </si>
  <si>
    <t>130.06 - FALTA DE ATENDIMENTO DE EMPILHADEIRA | QUEBRA DE EMPILHADEIRA |</t>
  </si>
  <si>
    <t xml:space="preserve">130.07 - FALTA DE ATENDIMENTO DE EMPILHADEIRA | </t>
  </si>
  <si>
    <t>130.08 - FALTA DE ATENDIMENTO DE EMPILHADEIRA | EMPILHADEIRA ABASTECENDO</t>
  </si>
  <si>
    <t>130.09 - FALTA DE ATENDIMENTO DE EMPILHADEIRA | EMPILHADEIRA BUSCANDO MATERIAL EM OUTRA ÁREA</t>
  </si>
  <si>
    <t xml:space="preserve">131.01 - SENSOR PCF | FALHA NA LEITURA | </t>
  </si>
  <si>
    <t xml:space="preserve">131.02 - SENSOR PCF | FALHA MECÂNICA | </t>
  </si>
  <si>
    <t xml:space="preserve">131.03 - SENSOR PCF | FALHA ELÉTRICA | </t>
  </si>
  <si>
    <t xml:space="preserve">132.01 - SISTEMA PCF | LENTO NO PROCESSO DE EMPENHO | </t>
  </si>
  <si>
    <t xml:space="preserve">132.02 - SISTEMA PCF | SETUP - TROCA DE PROGRAMAÇÃO | </t>
  </si>
  <si>
    <t xml:space="preserve">133.01 - PARADA PROGRAMADA | FALTA DE ENERGIA | </t>
  </si>
  <si>
    <t>133.02 - PARADA PROGRAMADA | MANUTENÇAO PROGRAMADA |</t>
  </si>
  <si>
    <t xml:space="preserve">134.01 - DESBOBINADEIRA | VAZAMENTO DE AR EIXO I | </t>
  </si>
  <si>
    <t xml:space="preserve">134.02 - DESBOBINADEIRA | VAZAMENTO DE AR EIXO II | </t>
  </si>
  <si>
    <t xml:space="preserve">134.03 - DESBOBINADEIRA | FALHA MECÂNICA | </t>
  </si>
  <si>
    <t>134.04 - DESBOBINADEIRA | FALHA ELÉTRICA | SINAL SENSOR PARA EMENDAR NÃO FUNCIONOU |</t>
  </si>
  <si>
    <t xml:space="preserve">134.05 - DESBOBINADEIRA | TROCA DA CÉLULA DE CARGA QUE COMANDA TRAÇÃO DO PAPEL | </t>
  </si>
  <si>
    <t xml:space="preserve">134.06 - DESBOBINADEIRA | FALHA DESCIDA BRAÇO | </t>
  </si>
  <si>
    <t xml:space="preserve">134.07 - DESBOBINADEIRA | FACA NÃO ACIONA | </t>
  </si>
  <si>
    <t xml:space="preserve">134.08 - DESBOBINADEIRA | FALHA PNEUMÁTICA | </t>
  </si>
  <si>
    <t>134.09 - DESBOBINADEIRA | FALTA DE PRESSÃO DE AR NA LINHA |</t>
  </si>
  <si>
    <t xml:space="preserve">134.11 - DESBOBINADEIRA | OCORRÊNCIA PAPEL SEMI ACABADO FORNECEDOR ECTX MADEIRA | </t>
  </si>
  <si>
    <t xml:space="preserve">134.12 - DESBOBINADEIRA | OCORRÊNCIA PAPEL SEMI ACABADO FORNECEDOR EXTERNO | </t>
  </si>
  <si>
    <t xml:space="preserve">135.01 - PRIMEIRO BANHO | VÁLVULA | </t>
  </si>
  <si>
    <t xml:space="preserve">135.02 - PRIMEIRO BANHO | BOMBA | </t>
  </si>
  <si>
    <t>135.03 - PRIMEIRO BANHO | TUBULAÇÃO |</t>
  </si>
  <si>
    <t xml:space="preserve">135.04 - PRIMEIRO BANHO | ROLO PRÉ MOLHADOR | </t>
  </si>
  <si>
    <t xml:space="preserve">135.05 - PRIMEIRO BANHO | QUEBRA DE PAPEL FACA RASPADORA | </t>
  </si>
  <si>
    <t xml:space="preserve">135.06 - PRIMEIRO BANHO | RESISTÊNCIAS AQUECIMENTO QUEIMADAS | </t>
  </si>
  <si>
    <t xml:space="preserve">135.07 - PRIMEIRO BANHO | CALANDRA | </t>
  </si>
  <si>
    <t xml:space="preserve">135.08 - PRIMEIRO BANHO | TROCA DE FACAS | </t>
  </si>
  <si>
    <t xml:space="preserve">135.09 - PRIMEIRO BANHO | ALISADOR SUPERIOR | </t>
  </si>
  <si>
    <t xml:space="preserve">135.11 - PRIMEIRO BANHO |  </t>
  </si>
  <si>
    <t xml:space="preserve">135.12 - PRIMEIRO BANHO | FALHA MECÂNICA | </t>
  </si>
  <si>
    <t xml:space="preserve">135.13 - PRIMEIRO BANHO | FALHA ELÉTRICA | </t>
  </si>
  <si>
    <t xml:space="preserve">135.14 - PRIMEIRO BANHO | LIMPEZA DE SENSORES | </t>
  </si>
  <si>
    <t xml:space="preserve">136.01 - ESTAÇÃO DE SECAGEM | PROBLEMA TEMPERATURA | </t>
  </si>
  <si>
    <t xml:space="preserve">136.02 - ESTAÇÃO DE SECAGEM | PROBLEMA VENTILAÇÃO | </t>
  </si>
  <si>
    <t xml:space="preserve">136.03 - ESTAÇÃO DE SECAGEM | TROCA SECADOR | CAMPO </t>
  </si>
  <si>
    <t xml:space="preserve">136.04 - ESTAÇÃO DE SECAGEM | QUEBRA DE PAPEL | </t>
  </si>
  <si>
    <t xml:space="preserve">136.05 - ESTAÇÃO DE SECAGEM | LIMPEZA SECADORES | </t>
  </si>
  <si>
    <t xml:space="preserve">136.06 - ESTAÇÃO DE SECAGEM | QUEBRA DE PAPEL DURANTE PASSAGEM DE RÉGUA | </t>
  </si>
  <si>
    <t xml:space="preserve">136.07 - ESTAÇÃO DE SECAGEM | QUEBRA DE PAPEL DEVIDO FALHA VENTILAÇÃO | </t>
  </si>
  <si>
    <t xml:space="preserve">136.08 - ESTAÇÃO DE SECAGEM | FALHA MECÂNICA | </t>
  </si>
  <si>
    <t xml:space="preserve">136.09 - ESTAÇÃO DE SECAGEM | FALHA ELÉTRICA | </t>
  </si>
  <si>
    <t xml:space="preserve">137.01 - SAÍDA DO PAPEL | ROLO ALINHADOR | </t>
  </si>
  <si>
    <t xml:space="preserve">137.02 - SAÍDA DO PAPEL | QUEBRA DE PAPEL NO ROLO ALINHADOR | </t>
  </si>
  <si>
    <t xml:space="preserve">137.03 - SAÍDA DO PAPEL | ROLOS DE RESFRIAMENTO | </t>
  </si>
  <si>
    <t xml:space="preserve">137.04 - SAÍDA DO PAPEL | ROLOS DE BORRACHA - PRESSORES | </t>
  </si>
  <si>
    <t>137.05 - SAÍDA DO PAPEL | SISTEMA DE RESFRIAMENTO | BAIXA TEMPERATURA |</t>
  </si>
  <si>
    <t xml:space="preserve">137.06 - SAÍDA DO PAPEL | SISTEMA DE RESFRIAMENTO | </t>
  </si>
  <si>
    <t xml:space="preserve">137.07 - SAÍDA DO PAPEL | FALHA MECÂNICA | </t>
  </si>
  <si>
    <t xml:space="preserve">137.08 - SAÍDA DO PAPEL | FALHA ELÉTRICA | </t>
  </si>
  <si>
    <t xml:space="preserve">137.09 - SAÍDA DO PAPEL | LIMPEZA ROLOS RESFRIADORES | </t>
  </si>
  <si>
    <t xml:space="preserve">138.01 - CORTADEIRA | FALHA MECÂNICA | </t>
  </si>
  <si>
    <t xml:space="preserve">138.02 - CORTADEIRA | FALHA ELÉTRICA | </t>
  </si>
  <si>
    <t xml:space="preserve">138.03 - CORTADEIRA | QUEBRA DE PAPEL | </t>
  </si>
  <si>
    <t xml:space="preserve">138.04 - CORTADEIRA | ALINHAMENTO DO PAPEL | </t>
  </si>
  <si>
    <t>138.05 - CORTADEIRA | ESTÁTICA |</t>
  </si>
  <si>
    <t>138.06 - CORTADEIRA | CORREIAS DE FREIO |</t>
  </si>
  <si>
    <t>138.07 - CORTADEIRA | FALHA NO SISTEMA DE VÁCUO |</t>
  </si>
  <si>
    <t>138.08 - CORTADEIRA | BOCAIS DE AR |</t>
  </si>
  <si>
    <t xml:space="preserve">139.01 - CLASSIFICAÇÃO | OCORRÊNCIA DE QUALIDADE DO PRODUTO | </t>
  </si>
  <si>
    <t xml:space="preserve">139.02 - CLASSIFICAÇÃO | ANALISANDO QUALIDADE PRODUTO | </t>
  </si>
  <si>
    <t xml:space="preserve">139.03 - CLASSIFICAÇÃO | AGUARDANDO EMPILHADEIRA PARA TROCA DE BOBINA DEVIDO QUALIDADE PRODUTO | </t>
  </si>
  <si>
    <t>139.04 - CLASSIFICAÇÃO | AGUARDANDO PRENSAGEM E LIBERAÇÃO DO PRODUTO |</t>
  </si>
  <si>
    <t xml:space="preserve">140.01 - START/STOP | REFEIÇÃO - HORÁRIO DE REFEIÇÃO DURANTE SETUP | </t>
  </si>
  <si>
    <t xml:space="preserve">140.02 - START/STOP | REFEIÇÃO - QUADRO DE FUNCIONÁRIOS REDUZIDO DEVIDO FALTA / AFASTAMENTO | </t>
  </si>
  <si>
    <t xml:space="preserve">140.03 - START/STOP | TREINAMENTO OPERACIONAL | </t>
  </si>
  <si>
    <t>140.04 - START/STOP | DESARME DE MÁQUINA |</t>
  </si>
  <si>
    <t>140.05 - START/STOP | FORA DE TURNO |</t>
  </si>
  <si>
    <t>140.06 - START/STOP | FALTA DE OPERADOR |</t>
  </si>
  <si>
    <t xml:space="preserve">141.01 - SETUP | VERNIZ VMR NORMAL | </t>
  </si>
  <si>
    <t xml:space="preserve">141.02 - SETUP | VERNIZ VMR SEMI FOSCO | </t>
  </si>
  <si>
    <t xml:space="preserve">141.03 - SETUP | VERNIZ VMR TINGIDO | </t>
  </si>
  <si>
    <t xml:space="preserve">141.04 - SETUP | VERNIZ VMR TINGIDO SEMI FOSCO | </t>
  </si>
  <si>
    <t xml:space="preserve">141.05 - SETUP | VERNIZ VMR TINGIDO SEMI FOSCO PARA SALTO | </t>
  </si>
  <si>
    <t xml:space="preserve">141.06 - SETUP | VERNIZ VMR SEMI FOSCO SALTO | </t>
  </si>
  <si>
    <t xml:space="preserve">141.07 - SETUP | VERNIZ REENVERNIZÁVEL | </t>
  </si>
  <si>
    <t>141.08 - SETUP | VERNIZ VMR FOSCO |</t>
  </si>
  <si>
    <t>141.09 - SETUP | LAVAGEM E PARADA DE LINHA |</t>
  </si>
  <si>
    <t>141.11 - SETUP | RODAPÉ | TROCA DA FITA DO ROLO DE DESVIO</t>
  </si>
  <si>
    <t>141.12 - SETUP | ABASTECIMENTO COLA |</t>
  </si>
  <si>
    <t>142.01 - DESENV. | VERNIZ VMR |</t>
  </si>
  <si>
    <t>142.02 - DESENV. | RESINA PARA COLA |</t>
  </si>
  <si>
    <t>142.03 - DESENV. | COLA PVA |</t>
  </si>
  <si>
    <t>142.04 - DESENV. | CATALISADOR APTS |</t>
  </si>
  <si>
    <t>142.05 - DESENV. | FOSQUEANTE |</t>
  </si>
  <si>
    <t>142.06 - DESENV. | CERA |</t>
  </si>
  <si>
    <t>142.07 - DESENV. | DESMOLDANTE |</t>
  </si>
  <si>
    <t>142.08 - DESENV. | PAPEL SEMI ACABADO | FORNECEDOR:</t>
  </si>
  <si>
    <t>142.09 - DESENV. | TUBETE |</t>
  </si>
  <si>
    <t>142.11 - DESENV. | NOVA FORMULAÇÃO |</t>
  </si>
  <si>
    <t xml:space="preserve">142.12 - DESENV. | </t>
  </si>
  <si>
    <t xml:space="preserve">143.01 - PCP | FALTA DE CADASTRO SITEMA | </t>
  </si>
  <si>
    <t xml:space="preserve">143.02 - PCP | ORDEM NÃO ALOCADA SISTEMA | </t>
  </si>
  <si>
    <t xml:space="preserve">143.03 - PCP | FALTA DE MATÉRIA-PRIMA | </t>
  </si>
  <si>
    <t xml:space="preserve">143.04 - PCP | FALTA DE PROGRAMAÇÃO | </t>
  </si>
  <si>
    <t xml:space="preserve">143.05 - PCP | SETUP - TROCA DE PROGRAMAÇÃO |  </t>
  </si>
  <si>
    <t>143.06 - PCP | SETUP - PREPARAÇÃO MATÉRIA-PRIMA |</t>
  </si>
  <si>
    <t>143.07 - PCP | RETRABALHO |</t>
  </si>
  <si>
    <t>144.01 - FALTA DE ATENDIMENTO DE EMPILHADEIRA | QUEBRA DE EMPILHADEIRA |</t>
  </si>
  <si>
    <t xml:space="preserve">144.02 - FALTA DE ATENDIMENTO DE EMPILHADEIRA | </t>
  </si>
  <si>
    <t xml:space="preserve">145.01 - SENSOR PCF | FALHA NA LEITURA | </t>
  </si>
  <si>
    <t xml:space="preserve">145.02 - SENSOR PCF | FALHA MECÂNICA | </t>
  </si>
  <si>
    <t xml:space="preserve">145.03 - SENSOR PCF | FALHA ELÉTRICA | </t>
  </si>
  <si>
    <t xml:space="preserve">146.01 - SISTEMA PCF | LENTO NO PROCESSO DE EMPENHO | </t>
  </si>
  <si>
    <t xml:space="preserve">146.02 - SISTEMA PCF | SETUP - TROCA DE PROGRAMAÇÃO | </t>
  </si>
  <si>
    <t xml:space="preserve">147.01 - PARADA PROGRAMADA | FALTA DE ENERGIA | </t>
  </si>
  <si>
    <t>147.02 - PARADA PROGRAMADA | MANUTENÇAO PROGRAMADA |</t>
  </si>
  <si>
    <t xml:space="preserve">148.01 - DESBOBINADEIRA | VAZAMENTO DE AR EIXO I | </t>
  </si>
  <si>
    <t xml:space="preserve">148.02 - DESBOBINADEIRA | VAZAMENTO DE AR EIXO II | </t>
  </si>
  <si>
    <t xml:space="preserve">148.03 - DESBOBINADEIRA | FALHA MECÂNICA | </t>
  </si>
  <si>
    <t xml:space="preserve">148.04 - DESBOBINADEIRA | FALHA ELÉTRICA | </t>
  </si>
  <si>
    <t xml:space="preserve">148.05 - DESBOBINADEIRA | TROCA DA PASTILHA DE FREIO EIXO I | </t>
  </si>
  <si>
    <t xml:space="preserve">148.06 - DESBOBINADEIRA | TROCA DA PASTILHA DE FREIO EIXO II | </t>
  </si>
  <si>
    <t xml:space="preserve">148.07 - DESBOBINADEIRA | FALHA DESCIDA BRAÇO | </t>
  </si>
  <si>
    <t xml:space="preserve">148.08 - DESBOBINADEIRA | FACA NÃO ACIONA | </t>
  </si>
  <si>
    <t xml:space="preserve">148.09 - DESBOBINADEIRA | FALHA PNEUMÁTICA | </t>
  </si>
  <si>
    <t xml:space="preserve">148.11 - DESBOBINADEIRA | AVALIAÇÃO PAPEL SEMI ACABADO | </t>
  </si>
  <si>
    <t xml:space="preserve">148.12 - DESBOBINADEIRA | OCORRÊNCIA PAPEL SEMI ACABADO FORNECEDOR ECTX MADEIRA | </t>
  </si>
  <si>
    <t xml:space="preserve">148.13 - DESBOBINADEIRA | OCORRÊNCIA PAPEL SEMI ACABADO FORNECEDOR ECTX FIBRA | </t>
  </si>
  <si>
    <t xml:space="preserve">148.14 - DESBOBINADEIRA | OCORRÊNCIA PAPEL SEMI ACABADO FORNECEDOR EXTERNO | </t>
  </si>
  <si>
    <t>148.15 - DESBOBINADEIRA | QUEBRA DE PAPEL EMENDA LAQUEADORA |</t>
  </si>
  <si>
    <t xml:space="preserve">149.01 - ENVERNIZAMENTO | VÁLVULA | </t>
  </si>
  <si>
    <t xml:space="preserve">149.02 - ENVERNIZAMENTO | BOMBA | </t>
  </si>
  <si>
    <t>149.03 - ENVERNIZAMENTO | ROLOS - ROLOS DE ATAQUE |</t>
  </si>
  <si>
    <t xml:space="preserve">149.04 - ENVERNIZAMENTO | ROLOS - APLICADOR DE VERNIZ | </t>
  </si>
  <si>
    <t xml:space="preserve">149.05 - ENVERNIZAMENTO | ROLOS - APLICADOR DE COLA (RETÍCULO) | </t>
  </si>
  <si>
    <t xml:space="preserve">149.06 - ENVERNIZAMENTO | ROLOS - ROLO DE DESVIO | </t>
  </si>
  <si>
    <t xml:space="preserve">149.07 - ENVERNIZAMENTO | ROLOS - ROLO BANANA | </t>
  </si>
  <si>
    <t xml:space="preserve">149.08 - ENVERNIZAMENTO | TROCA DA FACA DO ROLO DE COLA | </t>
  </si>
  <si>
    <t xml:space="preserve">149.09 - ENVERNIZAMENTO | QUEBRA DE PAPEL | </t>
  </si>
  <si>
    <t xml:space="preserve">149.11 - ENVERNIZAMENTO | LIMPEZA BANDEJA COLA | </t>
  </si>
  <si>
    <t xml:space="preserve">149.12 - ENVERNIZAMENTO | FALHA MECÂNICA | </t>
  </si>
  <si>
    <t xml:space="preserve">149.13 - ENVERNIZAMENTO | FALHA ELÉTRICA | </t>
  </si>
  <si>
    <t xml:space="preserve">149.14 - ENVERNIZAMENTO | LIMPEZA DE SENSORES | </t>
  </si>
  <si>
    <t>149.15 - ENVERNIZAMENTO | QUALIDADE PAPEL SEMI ACABADO |</t>
  </si>
  <si>
    <t>149.16 - ENVERNIZAMENTO | TROCA DE MAYER BAR |</t>
  </si>
  <si>
    <t>149.17 - ENVERNIZAMENTO | AJUSTE DE BRILHO |</t>
  </si>
  <si>
    <t>149.18 - ENVERNIZAMENTO | FALHA SENSORES |</t>
  </si>
  <si>
    <t>149.19 - ENVERNIZAMENTO | PRIMEIRA APLICAÇÃO RODAPÉ |</t>
  </si>
  <si>
    <t xml:space="preserve">150.01 - ESTAÇÃO DE SECAGEM | PROBLEMA TEMPERATURA | </t>
  </si>
  <si>
    <t xml:space="preserve">150.02 - ESTAÇÃO DE SECAGEM | PROBLEMA VENTILAÇÃO | </t>
  </si>
  <si>
    <t xml:space="preserve">150.03 - ESTAÇÃO DE SECAGEM | TROCA SECADOR CAMPO I | </t>
  </si>
  <si>
    <t xml:space="preserve">150.04 - ESTAÇÃO DE SECAGEM | TROCA SECADOR CAMPO II | </t>
  </si>
  <si>
    <t xml:space="preserve">150.05 - ESTAÇÃO DE SECAGEM | TROCA SECADOR CAMPO III | </t>
  </si>
  <si>
    <t xml:space="preserve">150.06 - ESTAÇÃO DE SECAGEM | TROCA SECADOR CAMPO IV | </t>
  </si>
  <si>
    <t xml:space="preserve">150.07 - ESTAÇÃO DE SECAGEM | QUEBRA DE PAPEL | </t>
  </si>
  <si>
    <t xml:space="preserve">150.08 - ESTAÇÃO DE SECAGEM | QUEBRA DE PAPEL TRINCA NA BORDA | </t>
  </si>
  <si>
    <t xml:space="preserve">150.09 - ESTAÇÃO DE SECAGEM | LIMPEZA SECADORES | </t>
  </si>
  <si>
    <t xml:space="preserve">150.11 - ESTAÇÃO DE SECAGEM | FALHA MECÂNICA | </t>
  </si>
  <si>
    <t xml:space="preserve">150.12 - ESTAÇÃO DE SECAGEM | FALHA ELÉTRICA | </t>
  </si>
  <si>
    <t xml:space="preserve">150.13 - ESTAÇÃO DE SECAGEM | FALHA PASSAGEM DE PAPEL | </t>
  </si>
  <si>
    <t>150.14 - ESTAÇÃO DE SECAGEM | QUALIDADE PAPEL SEMI ACABADO |</t>
  </si>
  <si>
    <t xml:space="preserve">151.01 - SAÍDA DO PAPEL | ROLO ALINHADOR | </t>
  </si>
  <si>
    <t xml:space="preserve">151.02 - SAÍDA DO PAPEL | QUEBRA DE PAPEL NO ROLO ALINHADOR | </t>
  </si>
  <si>
    <t xml:space="preserve">151.03 - SAÍDA DO PAPEL | ROLO RESFRIADO | </t>
  </si>
  <si>
    <t xml:space="preserve">151.04 - SAÍDA DO PAPEL | ROLOS DE RESFRIAMENTO | </t>
  </si>
  <si>
    <t xml:space="preserve">151.05 - SAÍDA DO PAPEL | ROLOS DE BORRACHA - EMPURRADORES | </t>
  </si>
  <si>
    <t>151.06 - SAÍDA DO PAPEL | SISTEMA DE RESFRIAMENTO | BAIXA TEMPERATURA</t>
  </si>
  <si>
    <t xml:space="preserve">151.07 - SAÍDA DO PAPEL | SISTEMA DE RESFRIAMENTO | </t>
  </si>
  <si>
    <t xml:space="preserve">151.08 - SAÍDA DO PAPEL | FALHA MECÂNICA | </t>
  </si>
  <si>
    <t xml:space="preserve">151.09 - SAÍDA DO PAPEL | FALHA ELÉTRICA | </t>
  </si>
  <si>
    <t>151.11 - SAÍDA DO PAPEL | QUALIDADE PAPEL SEMI ACABADO |</t>
  </si>
  <si>
    <t xml:space="preserve">152.01 - BOBINAMENTO | FALHA MECÂNICA | </t>
  </si>
  <si>
    <t xml:space="preserve">152.02 - BOBINAMENTO | FALHA ELÉTRICA | </t>
  </si>
  <si>
    <t xml:space="preserve">152.03 - BOBINAMENTO | QUEBRA DE PAPEL | </t>
  </si>
  <si>
    <t xml:space="preserve">152.04 - BOBINAMENTO | DESALINHAMENTO DO PAPEL | </t>
  </si>
  <si>
    <t xml:space="preserve">152.05 - BOBINAMENTO | VAZAMENTO DE AR EIXO I | </t>
  </si>
  <si>
    <t xml:space="preserve">152.06 - BOBINAMENTO | VAZAMENTO DE AR EIXO II | </t>
  </si>
  <si>
    <t xml:space="preserve">152.07 - BOBINAMENTO | FALHA PNEUMÁTICA | </t>
  </si>
  <si>
    <t>152.08 - BOBINAMENTO | FALTA DE PRESSÃO DE AR NA LINHA |</t>
  </si>
  <si>
    <t xml:space="preserve">153.01 - CLASSIFICAÇÃO | OCORRÊNCIA DE QUALIDADE DO PRODUTO | </t>
  </si>
  <si>
    <t xml:space="preserve">153.02 - CLASSIFICAÇÃO | ANALISANDO QUALIDADE PRODUTO | </t>
  </si>
  <si>
    <t xml:space="preserve">153.03 - CLASSIFICAÇÃO | AGUARDANDO EMPILHADEIRA PARA TROCA DE BOBINA DEVIDO QUALIDADE PRODUTO | </t>
  </si>
  <si>
    <t>153.04 - CLASSIFICAÇÃO | AGUARDANDO PRENSAGEM E LIBERAÇÃO DO PRODUTO |</t>
  </si>
  <si>
    <t xml:space="preserve">154.01 - START/STOP | FALTA OPERADOR | </t>
  </si>
  <si>
    <t xml:space="preserve">154.02 - START/STOP | REFEIÇÃO - O QUADRO DE FUNCIONÁRIOS NÃO PERMITE O REVEZAMENTO | </t>
  </si>
  <si>
    <t xml:space="preserve">154.03 - START/STOP | TREINAMENTO OPERACIONAL | </t>
  </si>
  <si>
    <t xml:space="preserve">155.01 - SETUP | TROCA MATRIZES BP | </t>
  </si>
  <si>
    <t xml:space="preserve">155.02 - SETUP | TROCA MATRIZES PISO | </t>
  </si>
  <si>
    <t xml:space="preserve">155.03 - SETUP |TROCA MATRIZES BP | </t>
  </si>
  <si>
    <t xml:space="preserve">155.04 - SETUP | TROCA MATRIZES PISO | </t>
  </si>
  <si>
    <t xml:space="preserve">155.05 - SETUP | TROCA DE PROGRAMAÇÃO | </t>
  </si>
  <si>
    <t>156.01 - DESENV. | PAPEL BP - TOCCHIO |</t>
  </si>
  <si>
    <t>156.02 - DESENV. | PAPEL BALANÇO - TOCCHIO |</t>
  </si>
  <si>
    <t>156.03 - DESENV. | BP MDP |</t>
  </si>
  <si>
    <t>156.04 - DESENV. | BP MDF |</t>
  </si>
  <si>
    <t>156.05 - DESENV. | NOVO PRODUTO BP |</t>
  </si>
  <si>
    <t>156.06 - DESENV. | NOVO PRODUTO - MATRIZ |</t>
  </si>
  <si>
    <t>156.07 - DESENV. | OVERAY LÍQUIDO - TOCCHIO |</t>
  </si>
  <si>
    <t xml:space="preserve">157.01 - PCP | FALTA DE MATÉRIA-PRIMA | </t>
  </si>
  <si>
    <t xml:space="preserve">157.02 - PCP | FALTA DE PROGRAMAÇÃO | </t>
  </si>
  <si>
    <t xml:space="preserve">157.03 - PCP | FALTA DE CADASTRO SITEMA | </t>
  </si>
  <si>
    <t xml:space="preserve">157.04 - PCP | ORDEM NÃO ALOCADA SISTEMA | </t>
  </si>
  <si>
    <t xml:space="preserve">157.05 - PCP | SETUP - DIVISÃO PAPEL | </t>
  </si>
  <si>
    <t>158.01 - FALTA DE ATENDIMENTO DE EMPILHADEIRA | QUEBRA DE EMPILHADEIRA |</t>
  </si>
  <si>
    <t>158.02 - EMPILHADEIRA | FALTA DE ATENDIMENTO DE EMPILHADEIRA |</t>
  </si>
  <si>
    <t>158.03 - EMPILHADEIRA | ATENDENDO OUTRAS AREAS |</t>
  </si>
  <si>
    <t xml:space="preserve">159.01 - SENSOR PCF | FALHA NA LEITURA | </t>
  </si>
  <si>
    <t xml:space="preserve">159.02 - SENSOR PCF | FALHA MECÂNICA | </t>
  </si>
  <si>
    <t xml:space="preserve">159.03 - SENSOR PCF | FALHA ELÉTRICA | </t>
  </si>
  <si>
    <t xml:space="preserve">160.01 - SISTEMA PCF | LENTO NO PROCESSO DE EMPENHO | </t>
  </si>
  <si>
    <t xml:space="preserve">160.02 - SISTEMA PCF | SETUP - TROCA DE PROGRAMAÇÃO | </t>
  </si>
  <si>
    <t xml:space="preserve">160.03 - SISTEMA PCF | SETUP - DIVISÃO PAPEL | </t>
  </si>
  <si>
    <t xml:space="preserve">161.01 - PARADA PROGRAMADA | FALTA DE ENERGIA | </t>
  </si>
  <si>
    <t>161.02 - PARADA PROGRAMADA | MANUTENÇAO PROGRAMADA |</t>
  </si>
  <si>
    <t xml:space="preserve">162.01 - ESTAÇÃO DE ALIMENTAÇÃO DE PAINÉIS | PEGANDO DUPLA CHAPA/CAINDO CHAPAS | </t>
  </si>
  <si>
    <t xml:space="preserve">162.02 - ESTAÇÃO DE ALIMENTAÇÃO DE PAINÉIS | FALTA DE MATERIAL | </t>
  </si>
  <si>
    <t xml:space="preserve">162.03 - ESTAÇÃO DE ALIMENTAÇÃO DE PAINÉIS | FALHA MECÂNICA | </t>
  </si>
  <si>
    <t xml:space="preserve">162.04 - ESTAÇÃO DE ALIMENTAÇÃO DE PAINÉIS | FALHA ELÉTRICA | </t>
  </si>
  <si>
    <t xml:space="preserve">162.05 - ESTAÇÃO DE ALIMENTAÇÃO DE PAINÉIS | SET-UP LIMPEZA DOS FILTROS | </t>
  </si>
  <si>
    <t xml:space="preserve">162.06 - ESTAÇÃO DE ALIMENTAÇÃO DE PAINÉIS | DIFERENÇA CHAPAS NOS PACOTES | </t>
  </si>
  <si>
    <t xml:space="preserve">162.07 - ESTAÇÃO DE ALIMENTAÇÃO DE PAINÉIS | TROCA DE ESPESSURA | </t>
  </si>
  <si>
    <t xml:space="preserve">162.08 - ESTAÇÃO DE ALIMENTAÇÃO DE PAINÉIS | NÃO PEGANDO FORRO | </t>
  </si>
  <si>
    <t xml:space="preserve">162.09 - ESTAÇÃO DE ALIMENTAÇÃO DE PAINÉIS | NÃO PEGANDO CHAPA, SUBSTRATO | </t>
  </si>
  <si>
    <t xml:space="preserve">162.11 - ESTAÇÃO DE ALIMENTAÇÃO DE PAINÉIS | LIMPEZA DE SENSORES | </t>
  </si>
  <si>
    <t xml:space="preserve">162.12 - ESTAÇÃO DE ALIMENTAÇÃO DE PAINÉIS | TROCA DE PACOTE DE CHAPAS/REFERENTE QUALIDADE | </t>
  </si>
  <si>
    <t xml:space="preserve">162.13 - ESTAÇÃO DE ALIMENTAÇÃO DE PAINÉIS | ANALISANDO QUALIDADE SUBSTRATO | </t>
  </si>
  <si>
    <t xml:space="preserve">162.14 - ESTAÇÃO DE ALIMENTAÇÃO DE PAINÉIS | ATRASO RETIRADA DE FORRO | </t>
  </si>
  <si>
    <t xml:space="preserve">163.01 - ESTAÇÃO 1 | RET. MATERIAL NÃO-CONFORME/PAPEL COLADO | </t>
  </si>
  <si>
    <t xml:space="preserve">163.02 - ESTAÇÃO 1 | RET. MATERIAL NÃO-CONFORME/PAPEL QUEBRADO PROCESSO TOCCHIO | </t>
  </si>
  <si>
    <t xml:space="preserve">163.03 - ESTAÇÃO 1 | RET. MATERIAL NÃO-CONFORME/PAPEL QUEBRADO PROCESSO SIEMPELKAMP | </t>
  </si>
  <si>
    <t xml:space="preserve">163.04 - ESTAÇÃO 1 | RET. MATERIAL NÃO-CONFORME/PAPEL COM REFILO PROCESSO TOCCHIO | </t>
  </si>
  <si>
    <t xml:space="preserve">163.05 - ESTAÇÃO 1 | RET. MATERIAL NÃO-CONFORME/PAPEL COM TAMANHO MAIOR TOCCHIO | </t>
  </si>
  <si>
    <t xml:space="preserve">163.06 - ESTAÇÃO 1 | ALINHAMENTO PAPEL NO PALLET/DEVIDO PROCESSO SIEMPELKAMP | </t>
  </si>
  <si>
    <t xml:space="preserve">163.07 - ESTAÇÃO 1 | ALINHAMENTO PAPEL NO PALLET/DEVIDO PROCESSO TOCCHIO | </t>
  </si>
  <si>
    <t xml:space="preserve">163.08 - ESTAÇÃO 1 | TROCA DE PALETE PAPEL/REFERENTE QUALIDADE | </t>
  </si>
  <si>
    <t xml:space="preserve">163.09 - ESTAÇÃO 1 | SETUP - TROCA DE PALETE PAPEL | </t>
  </si>
  <si>
    <t xml:space="preserve">163.11 - ESTAÇÃO 1 | FALHA ELÉTRICA | </t>
  </si>
  <si>
    <t xml:space="preserve">163.12 - ESTAÇÃO 1 | TRANSFERENCIA DE PAPEL | </t>
  </si>
  <si>
    <t xml:space="preserve">163.13 - ESTAÇÃO 1 | LIMPEZA DE SENSORES | </t>
  </si>
  <si>
    <t xml:space="preserve">163.14 - ESTAÇÃO 1 | ANALISANDO QUALIDADE PAPEL | </t>
  </si>
  <si>
    <t xml:space="preserve">164.01 - ESTAÇÃO 2 | RET. MATERIAL NÃO-CONFORME/PAPEL COLADO | </t>
  </si>
  <si>
    <t xml:space="preserve">164.02 - ESTAÇÃO 2 | RET. MATERIAL NÃO-CONFORME/PAPEL QUEBRADO PROCESSO TOCCHIO | </t>
  </si>
  <si>
    <t xml:space="preserve">164.03 - ESTAÇÃO 2 | RET. MATERIAL NÃO-CONFORME/PAPEL QUEBRADO PROCESSO SIEMPELKAMP | </t>
  </si>
  <si>
    <t xml:space="preserve">164.04 - ESTAÇÃO 2 | RET. MATERIAL NÃO-CONFORME/PAPEL COM REFILO PROCESSO TOCCHIO | </t>
  </si>
  <si>
    <t xml:space="preserve">164.05 - ESTAÇÃO 2 | RET. MATERIAL NÃO-CONFORME/PAPEL COM TAMANHO MAIOR TOCCHIO | </t>
  </si>
  <si>
    <t xml:space="preserve">164.06 - ESTAÇÃO 2 | ALINHAMENTO PAPEL NO PALLET/DEVIDO PROCESSO SIEMPELKAMP | </t>
  </si>
  <si>
    <t xml:space="preserve">164.07 - ESTAÇÃO 2 | ALINHAMENTO PAPEL NO PALLET/DEVIDO PROCESSO TOCCHIO | </t>
  </si>
  <si>
    <t xml:space="preserve">164.08 - ESTAÇÃO 2 | TROCA DE PALETE PAPEL/REFERENTE QUALIDADE | </t>
  </si>
  <si>
    <t xml:space="preserve">164.09 - ESTAÇÃO 2 | SETUP - TROCA DE PALETE PAPEL | </t>
  </si>
  <si>
    <t xml:space="preserve">164.11 - ESTAÇÃO 2 | FALHA ELÉTRICA | </t>
  </si>
  <si>
    <t xml:space="preserve">164.12 - ESTAÇÃO 2 | TRANSFERENCIA DE PAPEL | </t>
  </si>
  <si>
    <t xml:space="preserve">164.13 - ESTAÇÃO 2 | LIMPEZA DE SENSORES | </t>
  </si>
  <si>
    <t xml:space="preserve">164.14 - ESTAÇÃO 2 | ANALISANDO QUALIDADE PAPEL | </t>
  </si>
  <si>
    <t xml:space="preserve">165.01 - ESTAÇÃO 3 | RET. MATERIAL NÃO-CONFORME/PAPEL COLADO | </t>
  </si>
  <si>
    <t xml:space="preserve">165.02 - ESTAÇÃO 3 | RET. MATERIAL NÃO-CONFORME/PAPEL QUEBRADO PROCESSO TOCCHIO | </t>
  </si>
  <si>
    <t xml:space="preserve">165.03 - ESTAÇÃO 3 | RET. MATERIAL NÃO-CONFORME/PAPEL QUEBRADO PROCESSO SIEMPELKAMP | </t>
  </si>
  <si>
    <t xml:space="preserve">165.04 - ESTAÇÃO 3 | RET. MATERIAL NÃO-CONFORME/PAPEL COM REFILO PROCESSO TOCCHIO | </t>
  </si>
  <si>
    <t xml:space="preserve">165.05 - ESTAÇÃO 3 | RET. MATERIAL NÃO-CONFORME/PAPEL COM TAMANHO MAIOR TOCCHIO | </t>
  </si>
  <si>
    <t xml:space="preserve">165.06 - ESTAÇÃO 3 | ALINHAMENTO PAPEL NO PALLET/DEVIDO PROCESSO SIEMPELKAMP | </t>
  </si>
  <si>
    <t xml:space="preserve">165.07 - ESTAÇÃO 3 | ALINHAMENTO PAPEL NO PALLET/DEVIDO PROCESSO TOCCHIO | </t>
  </si>
  <si>
    <t xml:space="preserve">165.08 - ESTAÇÃO 3 | TROCA DE PALETE PAPEL/REFERENTE QUALIDADE | </t>
  </si>
  <si>
    <t xml:space="preserve">165.09 - ESTAÇÃO 3 | SETUP - TROCA DE PALETE PAPEL | </t>
  </si>
  <si>
    <t xml:space="preserve">165.11 - ESTAÇÃO 3 | FALHA ELÉTRICA | </t>
  </si>
  <si>
    <t xml:space="preserve">165.12 - ESTAÇÃO 3 | TRANSFERENCIA DE PAPEL | </t>
  </si>
  <si>
    <t xml:space="preserve">165.13 - ESTAÇÃO 3 | LIMPEZA DE SENSORES | </t>
  </si>
  <si>
    <t xml:space="preserve">165.14 - ESTAÇÃO 3 | ANALISANDO QUALIDADE PAPEL | </t>
  </si>
  <si>
    <t xml:space="preserve">166.01 - CARRO DE ALIMENTAÇÃO | FALHA MECÂNICA | </t>
  </si>
  <si>
    <t xml:space="preserve">166.02 - CARRO DE ALIMENTAÇÃO | FALHA ELÉTRICA | </t>
  </si>
  <si>
    <t xml:space="preserve">166.03 - CARRO DE ALIMENTAÇÃO | AJUSTE MATRIZ - ELIMINAÇÃO BRILHO | </t>
  </si>
  <si>
    <t xml:space="preserve">166.04 - CARRO DE ALIMENTAÇÃO | AJUSTE OPERACIONAL | </t>
  </si>
  <si>
    <t xml:space="preserve">166.05 - CARRO DE ALIMENTAÇÃO | LIMPEZA DE SENSORES | </t>
  </si>
  <si>
    <t xml:space="preserve">167.01 - PRENSA | TROCA TELAS DE COMPENSAÇÃO | </t>
  </si>
  <si>
    <t xml:space="preserve">167.02 - PRENSA | FALHA MECÂNICA | </t>
  </si>
  <si>
    <t xml:space="preserve">167.03 - PRENSA | FALHA ELÉTRICA | </t>
  </si>
  <si>
    <t xml:space="preserve">167.04 - PRENSA | COLANDO CHAPA NA MATRIZ SUPERIOR PISO | </t>
  </si>
  <si>
    <t xml:space="preserve">167.05 - PRENSA | COLANDO CHAPA NA MATRIZ SUPERIOR BP | </t>
  </si>
  <si>
    <t xml:space="preserve">167.06 - PRENSA | COLANDO CHAPA NA MATRIZ INFERIOR PISO | </t>
  </si>
  <si>
    <t xml:space="preserve">167.07 - PRENSA | COLANDO CHAPA NA MATRIZ INFERIOR BP | </t>
  </si>
  <si>
    <t xml:space="preserve">167.08 - PRENSA | UTILIDADES - TÉRMICA/AR COMP. | </t>
  </si>
  <si>
    <t xml:space="preserve">167.09 - PRENSA | LIMPEZA NA MATRIZ | </t>
  </si>
  <si>
    <t xml:space="preserve">167.11 - PRENSA | LIMPEZA DE SENSORES | </t>
  </si>
  <si>
    <t xml:space="preserve">167.12 - PRENSA | BAIXA PRESSÃO DE VÁCUO, CHAPA FORA DE POSIÇÃO | </t>
  </si>
  <si>
    <t xml:space="preserve">167.13 - PRENSA | CICLO ALTO | </t>
  </si>
  <si>
    <t xml:space="preserve">167.14 - PRENSA | AJUSTE PARTIDA DE LINHA | </t>
  </si>
  <si>
    <t xml:space="preserve">167.15 - PRENSA | AJUSTE PARTIDA DE LINHA FALTA DE TURNO | </t>
  </si>
  <si>
    <t xml:space="preserve">167.16 - PRENSA | AJUSTE PARADA DE LINHA FINAL DE TURNO | </t>
  </si>
  <si>
    <t xml:space="preserve">168.01 - CARRO DE SAÍDA | FALHA MECÂNICA | </t>
  </si>
  <si>
    <t xml:space="preserve">168.02 - CARRO DE SAÍDA | FALHA ELÉTRICA | </t>
  </si>
  <si>
    <t xml:space="preserve">168.03 - CARRO DE SAÍDA | TROCA DE VENTOSAS | </t>
  </si>
  <si>
    <t xml:space="preserve">168.04 - CARRO DE SAÍDA | AJUSTE OPERACIONAL | </t>
  </si>
  <si>
    <t xml:space="preserve">168.05 - CARRO DE SAÍDA | LIMPEZA DE SENSORES | </t>
  </si>
  <si>
    <t>169.01 - REBARBADOR | AJUSTE OPERACIONAL | CHAPA ENROSCANDO</t>
  </si>
  <si>
    <t xml:space="preserve">169.02 - REBARBADOR | SETUP - TROCA DE FACAS | </t>
  </si>
  <si>
    <t xml:space="preserve">169.03 - REBARBADOR | SETUP - TROCA DE LARGURA | </t>
  </si>
  <si>
    <t xml:space="preserve">169.04 - REBARBADOR | LIMPEZA DO EQUIPAMENTO | </t>
  </si>
  <si>
    <t xml:space="preserve">169.05 - REBARBADOR | FALHA MECÂNICA | </t>
  </si>
  <si>
    <t xml:space="preserve">169.06 - REBARBADOR | FALHA ELÉTRICA | </t>
  </si>
  <si>
    <t xml:space="preserve">169.07 - REBARBADOR | LIMPEZA DE SENSORES | </t>
  </si>
  <si>
    <t xml:space="preserve">170.01 - CLASSIFICAÇÃO | PEGANDO DUPLA FORRO | </t>
  </si>
  <si>
    <t xml:space="preserve">170.02 - CLASSIFICAÇÃO | ANALISANDO QUALIDADE PRODUTO | </t>
  </si>
  <si>
    <t xml:space="preserve">170.03 - CLASSIFICAÇÃO | RECLASSIFICAÇÃO DO MATERIAL | </t>
  </si>
  <si>
    <t xml:space="preserve">170.04 - CLASSIFICAÇÃO | EXC. MATERIAL TRANSPORTE SAÍDA | </t>
  </si>
  <si>
    <t xml:space="preserve">170.05 - CLASSIFICAÇÃO | FALHA MECÂNICA | </t>
  </si>
  <si>
    <t xml:space="preserve">170.06 - CLASSIFICAÇÃO | FALHA ELÉTRICA | </t>
  </si>
  <si>
    <t xml:space="preserve">170.07 - CLASSIFICAÇÃO | VIRADOR FORA DE CURSO | </t>
  </si>
  <si>
    <t xml:space="preserve">170.08 - CLASSIFICAÇÃO | NÃO PEGANDO FORRO | </t>
  </si>
  <si>
    <t xml:space="preserve">170.09 - CLASSIFICAÇÃO | LIMPEZA DE SENSORES | </t>
  </si>
  <si>
    <t xml:space="preserve">171.01 - START/STOP | REFEIÇÃO - HORÁRIO DE REFEIÇÃO DURANTE SETUP | </t>
  </si>
  <si>
    <t xml:space="preserve">171.02 - START/STOP | REFEIÇÃO - QUADRO DE FUNCIONÁRIOS REDUZIDO DEVIDO FALTA / AFASTAMENTO | </t>
  </si>
  <si>
    <t xml:space="preserve">171.03 - START/STOP | TREINAMENTO OPERACIONAL | </t>
  </si>
  <si>
    <t>171.04 - START/STOP | DESARME DE MÁQUINA |</t>
  </si>
  <si>
    <t>171.05 - START/STOP | FORA DE TURNO |</t>
  </si>
  <si>
    <t>171.06 - START/STOP | FALTA DE OPERADOR |</t>
  </si>
  <si>
    <t xml:space="preserve">172.01 - SETUP | BALANCEADOR | </t>
  </si>
  <si>
    <t>172.02 - SETUP | OVERLAY |</t>
  </si>
  <si>
    <t xml:space="preserve">172.03 - SETUP | DECORATIVO DE PISO | </t>
  </si>
  <si>
    <t xml:space="preserve">172.04 - SETUP | BP 100% MELAMINA | </t>
  </si>
  <si>
    <t xml:space="preserve">172.05 - SETUP | BP UREIA + MELAMINA | </t>
  </si>
  <si>
    <t xml:space="preserve">172.06 - SETUP | BP RAÍZES | </t>
  </si>
  <si>
    <t xml:space="preserve">172.07 - SETUP | BP BRILHANTE | </t>
  </si>
  <si>
    <t xml:space="preserve">172.08 - SETUP | BP BIANCO ÁRTICO | </t>
  </si>
  <si>
    <t>172.09 - SETUP | BP BRANCO MAX |</t>
  </si>
  <si>
    <t>172.11 - SETUP | BP WEMHONER SALTO |</t>
  </si>
  <si>
    <t>172.12 - SETUP | BP BIANCO ÁRTICO WEMHONER SALTO |</t>
  </si>
  <si>
    <t>172.13 - SETUP | BP BIANCO ÁRTICO MATRIZ RAÍZES |</t>
  </si>
  <si>
    <t>172.14 - SETUP | BP BRANCO LIGHT |</t>
  </si>
  <si>
    <t>172.15 - SETUP | BP LIMPEZA DE CINTA |</t>
  </si>
  <si>
    <t>172.16 - SETUP | PREPARAÇÃO MATÉRIA-PRIMA E PARTIDA DE LINHA |</t>
  </si>
  <si>
    <t>172.17 - SETUP | LAVAGEM E PARADA DE LINHA |</t>
  </si>
  <si>
    <t>173.01 - DESENV. | PAPEL SEMI ACABADO NOVO PADRÃO |</t>
  </si>
  <si>
    <t>173.02 - DESENV. | PAPEL SEMI ACABADO NOVO FORNECEDOR |</t>
  </si>
  <si>
    <t>173.03 - DESENV. | RESINA MELAMINA | FORNECEDOR</t>
  </si>
  <si>
    <t>173.04 - DESENV. | RESINA UREIA | FORNECEDOR</t>
  </si>
  <si>
    <t>173.05 - DESENV. | ADITIVO UMECTANTE | CÓDIGO _____ FORNECEDOR _____</t>
  </si>
  <si>
    <t>173.06 - DESENV. | ADITIVO DESMOLDANTE | CÓDIGO ______ FORNECEDOR _______</t>
  </si>
  <si>
    <t>173.07 - DESENV. | ADITIVO CATALISADOR | CÓDIGO ______ FORNECEDOR ______</t>
  </si>
  <si>
    <t>173.08 - DESENV. | ADITIVO BACTERICIDA | CÓDIGO _____ FORNECEDOR ____</t>
  </si>
  <si>
    <t>173.09 - DESENV. | ADITIVO ANTI PÓ | CÓDIGO _____ FORNECEDOR _____</t>
  </si>
  <si>
    <t>173.11 - DESENV. | ADITIVO PROMOTOR DE BRILHO | CÓDIGO _____ FORNECEDOR ______</t>
  </si>
  <si>
    <t>173.12 - DESENV. | ADITIVO PLASTIFICANTE | CÓDIGO ______ FORNECEDOR ______</t>
  </si>
  <si>
    <t>173.13 - DESENV. | ADITIVO ANTI ESPUMA | CÓDIGO ______ FORNECEDOR _____</t>
  </si>
  <si>
    <t>173.14 - DESENV. | ADITIVO ANTIVIRAL | CÓDIGO _____ FORNECEDOR ______</t>
  </si>
  <si>
    <t>173.15 - DESENV. | PIGMENTO | CÓDIGO ______ FORNECEDOR ______</t>
  </si>
  <si>
    <t>173.16 - DESENV. | NOVA FORMULAÇÃO |</t>
  </si>
  <si>
    <t>173.17 - DESENV. | FITA COLAGEM EMENDA |</t>
  </si>
  <si>
    <t xml:space="preserve">173.18 - DESENV. | </t>
  </si>
  <si>
    <t xml:space="preserve">174.01 - PCP | FALTA DE CADASTRO SITEMA | </t>
  </si>
  <si>
    <t xml:space="preserve">174.02 - PCP | ORDEM NÃO ALOCADA SISTEMA | </t>
  </si>
  <si>
    <t xml:space="preserve">174.03 - PCP | FALTA DE MATÉRIA-PRIMA | </t>
  </si>
  <si>
    <t xml:space="preserve">174.04 - PCP | FALTA DE PROGRAMAÇÃO | </t>
  </si>
  <si>
    <t xml:space="preserve">174.05 - PCP | SETUP - TROCA DE PROGRAMAÇÃO |  </t>
  </si>
  <si>
    <t>174.06 - PCP | SETUP - PREPARAÇÃO MATÉRIA-PRIMA |</t>
  </si>
  <si>
    <t>175.01 - FALTA DE ATENDIMENTO DE EMPILHADEIRA | QUEBRA DE EMPILHADEIRA |</t>
  </si>
  <si>
    <t>175.02 - EMPILHADEIRA | FALTA DE ATENDIMENTO DE EMPILHADEIRA |</t>
  </si>
  <si>
    <t>175.03 - EMPILHADEIRA | ATENDENDO OUTRAS AREAS |</t>
  </si>
  <si>
    <t xml:space="preserve">176.01 - SENSOR PCF | FALHA NA LEITURA | </t>
  </si>
  <si>
    <t xml:space="preserve">176.02 - SENSOR PCF | FALHA MECÂNICA | </t>
  </si>
  <si>
    <t xml:space="preserve">176.03 - SENSOR PCF | FALHA ELÉTRICA | </t>
  </si>
  <si>
    <t xml:space="preserve">177.01 - SISTEMA PCF | LENTO NO PROCESSO DE EMPENHO | </t>
  </si>
  <si>
    <t xml:space="preserve">177.02 - SISTEMA PCF | SETUP - TROCA DE PROGRAMAÇÃO | </t>
  </si>
  <si>
    <t>177.03 - SISTEMA PCF | FALHA DO SISTEMA |</t>
  </si>
  <si>
    <t xml:space="preserve">178.01 - PARADA PROGRAMADA | FALTA DE ENERGIA | </t>
  </si>
  <si>
    <t>178.02 - PARADA PROGRAMADA | MANUTENÇAO PROGRAMADA |</t>
  </si>
  <si>
    <t xml:space="preserve">179.01 - DESBOBINADEIRA | VAZAMENTO DE AR EIXO I | </t>
  </si>
  <si>
    <t xml:space="preserve">179.02 - DESBOBINADEIRA | VAZAMENTO DE AR EIXO II | </t>
  </si>
  <si>
    <t xml:space="preserve">179.03 - DESBOBINADEIRA | FALHA MECÂNICA | </t>
  </si>
  <si>
    <t>179.04 - DESBOBINADEIRA | FALHA ELÉTRICA | SINAL SENSOR PARA EMENDAR NÃO FUNCIONOU |</t>
  </si>
  <si>
    <t xml:space="preserve">179.05 - DESBOBINADEIRA | FALHA ELÉTRICA | TROCA DA CÉLULA DE CARGA QUE COMANDA TRAÇÃO DO PAPEL | </t>
  </si>
  <si>
    <t xml:space="preserve">179.06 - DESBOBINADEIRA | FALHA DESCIDA BRAÇO MECÂNICA | </t>
  </si>
  <si>
    <t xml:space="preserve">179.07 - DESBOBINADEIRA | FALHA DESCIDA BRAÇO ELÉTRICA | </t>
  </si>
  <si>
    <t xml:space="preserve">179.08 - DESBOBINADEIRA | FACA NÃO ACIONA MECÂNICA | </t>
  </si>
  <si>
    <t xml:space="preserve">179.09 - DESBOBINADEIRA | FACA NÃO ACIONA ELÉTRICA | </t>
  </si>
  <si>
    <t>179.11 - DESBOBINADEIRA | FALTA DE PRESSÃO DE AR NA LINHA |</t>
  </si>
  <si>
    <t xml:space="preserve">179.12 - DESBOBINADEIRA | AVALIAÇÃO PAPEL SEMI ACABADO | </t>
  </si>
  <si>
    <t xml:space="preserve">179.13 - DESBOBINADEIRA | OCORRÊNCIA PAPEL SEMI ACABADO FORNECEDOR ECTX MADEIRA | </t>
  </si>
  <si>
    <t xml:space="preserve">179.14 - DESBOBINADEIRA | OCORRÊNCIA PAPEL SEMI ACABADO FORNECEDOR EXTERNO | </t>
  </si>
  <si>
    <t>179.15 - DESBOBINADEIRA | QUEBRA DE PAPEL |</t>
  </si>
  <si>
    <t>179.16 - DESBOBINADEIRA | QUEBRA DE PAPEL |</t>
  </si>
  <si>
    <t xml:space="preserve">180.01 - PRIMEIRO BANHO | VÁLVULA | </t>
  </si>
  <si>
    <t xml:space="preserve">180.02 - PRIMEIRO BANHO | BOMBA | </t>
  </si>
  <si>
    <t>180.03 - PRIMEIRO BANHO | TUBULAÇÃO |</t>
  </si>
  <si>
    <t xml:space="preserve">180.04 - PRIMEIRO BANHO | ROLO PRÉ MOLHADOR | </t>
  </si>
  <si>
    <t xml:space="preserve">180.05 - PRIMEIRO BANHO | SKY ROLL - ROLO BANANA | </t>
  </si>
  <si>
    <t xml:space="preserve">180.06 - PRIMEIRO BANHO | SKY ROLL | </t>
  </si>
  <si>
    <t xml:space="preserve">180.07 - PRIMEIRO BANHO | CALANDRA | </t>
  </si>
  <si>
    <t xml:space="preserve">180.08 - PRIMEIRO BANHO | TROCA DE FACAS | </t>
  </si>
  <si>
    <t xml:space="preserve">180.09 - PRIMEIRO BANHO | ALISADOR SUPERIOR | </t>
  </si>
  <si>
    <t>180.11 - PRIMEIRO BANHO | QUEBRA DE PAPEL |</t>
  </si>
  <si>
    <t xml:space="preserve">180.12 - PRIMEIRO BANHO | FALHA MECÂNICA | </t>
  </si>
  <si>
    <t xml:space="preserve">180.13 - PRIMEIRO BANHO | FALHA ELÉTRICA | </t>
  </si>
  <si>
    <t xml:space="preserve">180.14 - PRIMEIRO BANHO | LIMPEZA DE SENSORES | </t>
  </si>
  <si>
    <t xml:space="preserve">180.15 - PRIMEIRO BANHO | PROBLEMA RESINA MELAMINA | </t>
  </si>
  <si>
    <t xml:space="preserve">180.16 - PRIMEIRO BANHO | PROBLEMA RESINA UREIA | </t>
  </si>
  <si>
    <t xml:space="preserve">181.01 - SEGUNDO BANHO | VÁLVULA | </t>
  </si>
  <si>
    <t xml:space="preserve">181.02 - SEGUNDO BANHO | BOMBA | </t>
  </si>
  <si>
    <t>181.03 - SEGUNDO BANHO | TUBULAÇÃO |</t>
  </si>
  <si>
    <t xml:space="preserve">181.04 - SEGUNDO BANHO | ROLO ALINHADOR | </t>
  </si>
  <si>
    <t xml:space="preserve">181.05 - SEGUNDO BANHO | ROLO APLICADOR SUPERIOR | </t>
  </si>
  <si>
    <t xml:space="preserve">181.06 - SEGUNDO BANHO | ROLO APLICADOR INFERIOR | </t>
  </si>
  <si>
    <t xml:space="preserve">181.07 - SEGUNDO BANHO | TROCA DE FACAS | </t>
  </si>
  <si>
    <t xml:space="preserve">181.08 - SEGUNDO BANHO | ALISADOR SUPERIOR | </t>
  </si>
  <si>
    <t xml:space="preserve">181.09 - SEGUNDO BANHO | ALISADOR INFERIOR | </t>
  </si>
  <si>
    <t xml:space="preserve">181.11 - SEGUNDO BANHO | FALHA MECÂNICA | </t>
  </si>
  <si>
    <t xml:space="preserve">181.12 - SEGUNDO BANHO | FALHA ELÉTRICA | </t>
  </si>
  <si>
    <t xml:space="preserve">181.13 - SEGUNDO BANHO | LIMPEZA DE SENSORES | </t>
  </si>
  <si>
    <t>181.14 - SEGUNDO BANHO | QUEBRA DE PAPEL |</t>
  </si>
  <si>
    <t xml:space="preserve">182.01 - ESTAÇÃO DE SECAGEM | PROBLEMA TEMPERATURA | </t>
  </si>
  <si>
    <t xml:space="preserve">182.02 - ESTAÇÃO DE SECAGEM | PROBLEMA VENTILAÇÃO | </t>
  </si>
  <si>
    <t xml:space="preserve">182.03 - ESTAÇÃO DE SECAGEM | TROCA SECADOR | CAMPO </t>
  </si>
  <si>
    <t xml:space="preserve">182.04 - ESTAÇÃO DE SECAGEM | QUEBRA DE PAPEL | </t>
  </si>
  <si>
    <t xml:space="preserve">182.05 - ESTAÇÃO DE SECAGEM | LIMPEZA SECADORES | </t>
  </si>
  <si>
    <t xml:space="preserve">182.06 - ESTAÇÃO DE SECAGEM | QUEBRA DE PAPEL DEVIDO LIMPEZA SECADORES | </t>
  </si>
  <si>
    <t xml:space="preserve">182.07 - ESTAÇÃO DE SECAGEM | QUEBRA DE PAPEL DEVIDO TESTE APLICÃÇÃO COATER | </t>
  </si>
  <si>
    <t xml:space="preserve">182.08 - ESTAÇÃO DE SECAGEM | FALHA MECÂNICA | </t>
  </si>
  <si>
    <t xml:space="preserve">182.09 - ESTAÇÃO DE SECAGEM | FALHA ELÉTRICA | </t>
  </si>
  <si>
    <t xml:space="preserve">183.01 - SAÍDA DO PAPEL | ROLO ALINHADOR | </t>
  </si>
  <si>
    <t xml:space="preserve">183.02 - SAÍDA DO PAPEL | QUEBRA DE PAPEL NO ROLO ALINHADOR | </t>
  </si>
  <si>
    <t xml:space="preserve">183.03 - SAÍDA DO PAPEL | ROLOS DE RESFRIAMENTO | </t>
  </si>
  <si>
    <t xml:space="preserve">183.04 - SAÍDA DO PAPEL | ROLOS DE BORRACHA - PRESSORES | </t>
  </si>
  <si>
    <t>183.05 - SAÍDA DO PAPEL | SISTEMA DE RESFRIAMENTO | BAIXA TEMPERATURA |</t>
  </si>
  <si>
    <t xml:space="preserve">183.06 - SAÍDA DO PAPEL | SISTEMA DE RESFRIAMENTO | </t>
  </si>
  <si>
    <t xml:space="preserve">183.07 - SAÍDA DO PAPEL | FALHA MECÂNICA | </t>
  </si>
  <si>
    <t xml:space="preserve">183.08 - SAÍDA DO PAPEL | FALHA ELÉTRICA | </t>
  </si>
  <si>
    <t xml:space="preserve">183.09 - SAÍDA DO PAPEL | LIMPEZA ROLOS RESFRIADORES | </t>
  </si>
  <si>
    <t xml:space="preserve">183.11 - SAÍDA DO PAPEL | ROLOS PRESSORES PÓS REFILADORES | </t>
  </si>
  <si>
    <t>183.12 - SAÍDA DO PAPEL | QUEBRA DE PAPEL REFILADORES |</t>
  </si>
  <si>
    <t xml:space="preserve">184.01 - BOBINAMENTO | FALHA MECÂNICA | </t>
  </si>
  <si>
    <t xml:space="preserve">184.02 - BOBINAMENTO | FALHA ELÉTRICA | </t>
  </si>
  <si>
    <t xml:space="preserve">184.03 - BOBINAMENTO | QUEBRA DE PAPEL | </t>
  </si>
  <si>
    <t xml:space="preserve">184.04 - BOBINAMENTO | DESALINHAMENTO DO PAPEL | </t>
  </si>
  <si>
    <t xml:space="preserve">184.05 - BOBINAMENTO | VAZAMENTO DE AR EIXO I | </t>
  </si>
  <si>
    <t xml:space="preserve">184.06 - BOBINAMENTO | VAZAMENTO DE AR EIXO II | </t>
  </si>
  <si>
    <t xml:space="preserve">184.07 - BOBINAMENTO | FALHA DESCIDA BRAÇO | </t>
  </si>
  <si>
    <t xml:space="preserve">184.08 - BOBINAMENTO | FACA NÃO ACIONA | </t>
  </si>
  <si>
    <t xml:space="preserve">184.09 - BOBINAMENTO | FALHA PNEUMÁTICA | </t>
  </si>
  <si>
    <t xml:space="preserve">185.01 - CORTADEIRA | FALHA MECÂNICA | </t>
  </si>
  <si>
    <t xml:space="preserve">185.02 - CORTADEIRA | FALHA ELÉTRICA | </t>
  </si>
  <si>
    <t xml:space="preserve">185.03 - CORTADEIRA | QUEBRA DE PAPEL | </t>
  </si>
  <si>
    <t xml:space="preserve">185.04 - CORTADEIRA | ALINHAMENTO DO PAPEL | </t>
  </si>
  <si>
    <t>185.05 - CORTADEIRA | ESTÁTICA |</t>
  </si>
  <si>
    <t>185.06 - CORTADEIRA | CORREIAS DE FREIO |</t>
  </si>
  <si>
    <t>185.07 - CORTADEIRA | FALHA NO SISTEMA DE VÁCUO |</t>
  </si>
  <si>
    <t>185.08 - CORTADEIRA | BOCAIS DE AR |</t>
  </si>
  <si>
    <t xml:space="preserve">186.01 - CLASSIFICAÇÃO | OCORRÊNCIA DE QUALIDADE DO PRODUTO | </t>
  </si>
  <si>
    <t xml:space="preserve">186.02 - CLASSIFICAÇÃO | ANALISANDO QUALIDADE PRODUTO | </t>
  </si>
  <si>
    <t xml:space="preserve">186.03 - CLASSIFICAÇÃO | AGUARDANDO EMPILHADEIRA PARA TROCA DE BOBINA DEVIDO QUALIDADE PRODUTO | </t>
  </si>
  <si>
    <t>186.04 - CLASSIFICAÇÃO | AGUARDANDO PRENSAGEM E LIBERAÇÃO DO PRODUTO |</t>
  </si>
  <si>
    <t xml:space="preserve">187.01 - START/STOP | LIGANDO EQUIPAMENTO INICIO DE PRODUÇÃO | </t>
  </si>
  <si>
    <t xml:space="preserve">187.02 - START/STOP | DESLIGANDO EQUIPAMENTO FINAL DE PRODUÇÃO | </t>
  </si>
  <si>
    <t xml:space="preserve">187.03 - START/STOP | REFEIÇÃO - O QUADRO DE FUNCIONÁRIOS NÃO PERMITE O REVEZAMENTO | </t>
  </si>
  <si>
    <t xml:space="preserve">187.04 - START/STOP | TREINAMENTO OPERACIONAL | </t>
  </si>
  <si>
    <t xml:space="preserve">188.01 - SETUP  | SEGUINDO A PROGRAMAÇÃO PCP| </t>
  </si>
  <si>
    <t xml:space="preserve">188.02 - SETUP | SEGUINDO A PROGRAMAÇÃO PCP| </t>
  </si>
  <si>
    <t xml:space="preserve">188.03 - SETUP | PRIME | </t>
  </si>
  <si>
    <t xml:space="preserve">188.04 - SETUP | ADORO | </t>
  </si>
  <si>
    <t xml:space="preserve">188.05 - SETUP | MAX PRIME | </t>
  </si>
  <si>
    <t>188.06 - SETUP | MALAGA |</t>
  </si>
  <si>
    <t>188.07 - SETUP | TROCA DE FAMÍLIA |</t>
  </si>
  <si>
    <t xml:space="preserve">188.08 - SETUP | TROCA DE PADRÃO | </t>
  </si>
  <si>
    <t xml:space="preserve">189.01 - DESENV. | TESTE DESENVOLVIMENTO PRODUTO | </t>
  </si>
  <si>
    <t xml:space="preserve">189.02 - DESENV. | TESTE DESENVOLVIMENTO EQUIPAMENTO | </t>
  </si>
  <si>
    <t xml:space="preserve">190.01 - PCP | FALTA DE CADASTRO SISTEMA | </t>
  </si>
  <si>
    <t xml:space="preserve">190.02 - PCP | ORDEM NÃO ALOCADA SISTEMA | </t>
  </si>
  <si>
    <t xml:space="preserve">190.03 - PCP | FALTA MATERIAL EMBALAGEM SUPRIMENTO | </t>
  </si>
  <si>
    <t xml:space="preserve">190.04 - PCP | FALTA DE PROGRAMAÇÃO | </t>
  </si>
  <si>
    <t xml:space="preserve">190.05 - PCP | SET-UP - TROCA DE PROGRAMAÇÃO SOLICITADA PELO PCP "URGENTE" | </t>
  </si>
  <si>
    <t>191.01 - FALTA DE ATENDIMENTO DE EMPILHADEIRA | QUEBRA DE EMPILHADEIRA |</t>
  </si>
  <si>
    <t>191.02 - EMPILHADEIRA | FALTA DE ATENDIMENTO DE EMPILHADEIRA |</t>
  </si>
  <si>
    <t xml:space="preserve">192.01 - SENSOR PCF | FALHA NA LEITURA | </t>
  </si>
  <si>
    <t xml:space="preserve">192.02 - SENSOR PCF | FALHA MECÂNICA | </t>
  </si>
  <si>
    <t xml:space="preserve">192.03 - SENSOR PCF | FALHA ELÉTRICA | </t>
  </si>
  <si>
    <t xml:space="preserve">192.04 - SENSOR PCF | LENTO NO PROCESSO DE EMPENHO | </t>
  </si>
  <si>
    <t xml:space="preserve">193.01 - SISTEMA PCF | LENTO NO PROCESSO DE EMPENHO | </t>
  </si>
  <si>
    <t xml:space="preserve">193.02 - SISTEMA PCF | SETUP - TROCA DE PROGRAMAÇÃO | </t>
  </si>
  <si>
    <t>193.03 - SISTEMA PCF | FALHA DO SISTEMA |</t>
  </si>
  <si>
    <t xml:space="preserve">194.01 - PARADA PROGRAMADA | FALTA DE ENERGIA | </t>
  </si>
  <si>
    <t>194.02 - PARADA PROGRAMADA | MANUTENÇAO PROGRAMADA |</t>
  </si>
  <si>
    <t xml:space="preserve">195.01 - ESTAÇÃO DE ALIMENTAÇÃO PAINÉIS | PEGANDO DUPLA CHAPA PACOTE EMPENADO | </t>
  </si>
  <si>
    <t xml:space="preserve">195.02 - ESTAÇÃO DE ALIMENTAÇÃO PAINÉIS | FALTA DE MATERIAL | </t>
  </si>
  <si>
    <t xml:space="preserve">195.03 - ESTAÇÃO DE ALIMENTAÇÃO PAINÉIS | FALHA MECÂNICA | </t>
  </si>
  <si>
    <t xml:space="preserve">195.04 - ESTAÇÃO DE ALIMENTAÇÃO PAINÉIS | FALHA ELÉTRICA | </t>
  </si>
  <si>
    <t xml:space="preserve">195.05 - ESTAÇÃO DE ALIMENTAÇÃO PAINÉIS | AJUSTE OPERACIONAL | </t>
  </si>
  <si>
    <t xml:space="preserve">195.06 - ESTAÇÃO DE ALIMENTAÇÃO PAINÉIS | PEGANDO DUPLA CHAPA | </t>
  </si>
  <si>
    <t xml:space="preserve">196.01 - ALINHADOR DE PAINÉIS | CHAPA DEPOSITADA FORA POSIÇÃO PACOTE EMPENADO | </t>
  </si>
  <si>
    <t xml:space="preserve">196.02 - ALINHADOR DE PAINÉIS | FALHA MECÂNICA | </t>
  </si>
  <si>
    <t xml:space="preserve">196.03 - ALINHADOR DE PAINÉIS | FALHA ELÉTRICA | </t>
  </si>
  <si>
    <t xml:space="preserve">196.04 - ALINHADOR DE PAINÉIS | AJUSTE OPERACIONAL | </t>
  </si>
  <si>
    <t xml:space="preserve">196.05 - ALINHADOR DE PAINÉIS | CHAPA DEPOSITADA FORA POSIÇÃO | </t>
  </si>
  <si>
    <t xml:space="preserve">197.01 - SERRA MULTI-LAMINAS (PAUL) | SETUP-TROCA EIXO-LINHA PRODUTO | </t>
  </si>
  <si>
    <t xml:space="preserve">197.02 - SERRA MULTI-LAMINAS (PAUL) | FALHA MECÂNICA | </t>
  </si>
  <si>
    <t xml:space="preserve">197.03 - SERRA MULTI-LAMINAS (PAUL) | FALHA ELÉTRICA | </t>
  </si>
  <si>
    <t xml:space="preserve">197.04 - SERRA MULTI-LAMINAS (PAUL) | ALINHAMENTO DA GUIA ENTRADA SERRA PAUL | </t>
  </si>
  <si>
    <t xml:space="preserve">197.05 - SERRA MULTI-LAMINAS (PAUL) | ALINHAMENTO DA GUIA DE SAÍDA SERRA PAUL | </t>
  </si>
  <si>
    <t>197.06 - SERRA MULTI-LAMINAS (PAUL) | AJUSTE OPERACIONAL |</t>
  </si>
  <si>
    <t>197.07 - SERRA MULTI-LAMINAS (PAUL) | TROCA DE TAMPA |</t>
  </si>
  <si>
    <t xml:space="preserve">198.01 - SERRA TRANSVERSAL | SETUP TROCA DE SERRA | </t>
  </si>
  <si>
    <t xml:space="preserve">198.02 - SERRA TRANSVERSAL | FALHA MECÂNICA | </t>
  </si>
  <si>
    <t xml:space="preserve">198.03 - SERRA TRANSVERSAL | FALHA ELÉTRICA | </t>
  </si>
  <si>
    <t xml:space="preserve">198.04 - SERRA TRANSVERSAL | CORTANDO FORA DE MEDIDA DEVIDO AO MATERIAL EMPENADO | </t>
  </si>
  <si>
    <t xml:space="preserve">198.05 - SERRA TRANSVERSAL | AJUSTE OPERACIONAL | </t>
  </si>
  <si>
    <t xml:space="preserve">198.06 - SERRA TRANSVERSAL | CORTANDO FORA DE MEDIDA | </t>
  </si>
  <si>
    <t xml:space="preserve">199.01 - TRANSP. ANGULAR CLASSIFICAÇÃO | RETIRANDO MATERIAL NÃO-CONFORME | </t>
  </si>
  <si>
    <t xml:space="preserve">199.02 - TRANSP. ANGULAR CLASSIFICAÇÃO | PICOTANDO MATERIAL NÃO CONFORME | </t>
  </si>
  <si>
    <t xml:space="preserve">199.03 - TRANSP. ANGULAR CLASSIFICAÇÃO | TRAVOU RÉGUAS EMPENADAS NO VIRADOR PACOTES | </t>
  </si>
  <si>
    <t xml:space="preserve">199.04 - TRANSP. ANGULAR CLASSIFICAÇÃO | SETUP - TROCA DE PROGRAMAÇÃO | </t>
  </si>
  <si>
    <t xml:space="preserve">199.05 - TRANSP. ANGULAR CLASSIFICAÇÃO | FALHA MECÂNICA | </t>
  </si>
  <si>
    <t xml:space="preserve">199.06 - TRANSP. ANGULAR CLASSIFICAÇÃO | FALHA ELÉTRICA | </t>
  </si>
  <si>
    <t xml:space="preserve">199.07 - TRANSP. ANGULAR CLASSIFICAÇÃO | AJUSTE OPERACIONAL | </t>
  </si>
  <si>
    <t xml:space="preserve">199.08 - TRANSP. ANGULAR CLASSIFICAÇÃO | TRAVOU RÉGUAS NO VIRADOR PACOTES | </t>
  </si>
  <si>
    <t xml:space="preserve">200.01 - ALIMENTAÇÃO TW I | TRAVOU RÉGUAS EMPENADAS NA ENTRADA DA TW I | </t>
  </si>
  <si>
    <t xml:space="preserve">200.02 - ALIMENTAÇÃO TW I | MATERIAL EMPENADO ATUANDO EMERGÊNCIA | </t>
  </si>
  <si>
    <t xml:space="preserve">200.03 - ALIMENTAÇÃO TW I | FALHA MECÂNICA | </t>
  </si>
  <si>
    <t xml:space="preserve">200.04 - ALIMENTAÇÃO TW I | FALHA ELÉTRICA | </t>
  </si>
  <si>
    <t xml:space="preserve">200.05 - ALIMENTAÇÃO TW I | AJUSTE OPERACIONAL | </t>
  </si>
  <si>
    <t xml:space="preserve">200.06 - ALIMENTAÇÃO TW I | TRAVOU RÉGUAS NA ENTRADA DA TW I | </t>
  </si>
  <si>
    <t xml:space="preserve">200.07 - ALIMENTAÇÃO TW I | MATERIAL ATUANDO EMERGÊNCIA | </t>
  </si>
  <si>
    <t xml:space="preserve">201.09 - MAGAZINE TW II | AJUSTE OPERACIONAL | </t>
  </si>
  <si>
    <t xml:space="preserve">201.11 - MAGAZINE TW II | FALHA ELÉTRICA | </t>
  </si>
  <si>
    <t xml:space="preserve">201.12 - MAGAZINE TW II | RÉGUA EMPENADA ENRROSCANDO NO MAGAZINE | </t>
  </si>
  <si>
    <t xml:space="preserve">201.13 - MAGAZINE TW II | RÉGUA ENRROSCANDO NO MAGAZINE | </t>
  </si>
  <si>
    <t xml:space="preserve">202.01 - USINAGEM LONGITUDINAL (TW I) | TROCA FRESA PRÉ-CORTE MACHO | </t>
  </si>
  <si>
    <t xml:space="preserve">202.02 - USINAGEM LONGITUDINAL (TW I) | TROCA FRESA PRÉ-CORTE FÊMEA | </t>
  </si>
  <si>
    <t xml:space="preserve">202.03 - USINAGEM LONGITUDINAL (TW I) | TROCA FRESA PERFIL MACHO | </t>
  </si>
  <si>
    <t xml:space="preserve">202.04 - USINAGEM LONGITUDINAL (TW I) | TROCA FRESA PERFIL FÊMEA | </t>
  </si>
  <si>
    <t xml:space="preserve">202.05 - USINAGEM LONGITUDINAL (TW I) | TROCA FRESA ACABAMENTO MACHO | </t>
  </si>
  <si>
    <t xml:space="preserve">202.06 - USINAGEM LONGITUDINAL (TW I) | TROCA FRESA ACABAMENTO FÊMEA | </t>
  </si>
  <si>
    <t xml:space="preserve">202.07 - USINAGEM LONGITUDINAL (TW I) | SETUP - ESC | </t>
  </si>
  <si>
    <t xml:space="preserve">202.08 - USINAGEM LONGITUDINAL (TW I) | SETUP - MACHO/FÊMEA | </t>
  </si>
  <si>
    <t xml:space="preserve">202.09 - USINAGEM LONGITUDINAL (TW I) | AJUSTE BASES - DEGRAUS/RISCOS | </t>
  </si>
  <si>
    <t xml:space="preserve">202.11 - USINAGEM LONGITUDINAL (TW I) | FALHA MECÂNICA | </t>
  </si>
  <si>
    <t xml:space="preserve">202.12 - USINAGEM LONGITUDINAL (TW I) | FALHA ELÉTRICA | </t>
  </si>
  <si>
    <t xml:space="preserve">202.13 - USINAGEM LONGITUDINAL (TW I) | LASCAMENTO MATERIAL NÃO - CONFORME | </t>
  </si>
  <si>
    <t xml:space="preserve">202.14 - USINAGEM LONGITUDINAL (TW I) | LASCAMENTO USINAGEM | </t>
  </si>
  <si>
    <t xml:space="preserve">202.15 - USINAGEM TRANSVERSAL (TW II) | TROCA FRESA DESBASTE MACHO | </t>
  </si>
  <si>
    <t xml:space="preserve">202.16 - USINAGEM TRANSVERSAL (TW II) | TROCA FRESA DESBASTE FÊMEA | </t>
  </si>
  <si>
    <t xml:space="preserve">202.17 - USINAGEM TRANSVERSAL (TW II) | TROCA FRESA PRÉ-CORTE MACHO | </t>
  </si>
  <si>
    <t xml:space="preserve">202.18 - USINAGEM TRANSVERSAL (TW II) | TROCA FRESA PRÉ-CORTE FÊMEA | </t>
  </si>
  <si>
    <t xml:space="preserve">202.19 - USINAGEM TRANSVERSAL (TW II) | TROCA FRESA PERFIL MACHO | </t>
  </si>
  <si>
    <t xml:space="preserve">202.21 - USINAGEM TRANSVERSAL (TW II) | TROCA FRESA ACABAMENTO MACHO | </t>
  </si>
  <si>
    <t xml:space="preserve">202.22 - USINAGEM TRANSVERSAL (TW II) | TROCA FRESA ACABAMENTO FÊMEA | </t>
  </si>
  <si>
    <t>202.23 - USINAGEM TRANSVERSAL (TW II) | SETUP - MACHO/FÊMEA | AJUSTES NA ESPESSURA</t>
  </si>
  <si>
    <t xml:space="preserve">202.24 - USINAGEM TRANSVERSAL (TW II) | AJUSTE BASES - DEGRAUS/RISCOS | </t>
  </si>
  <si>
    <t xml:space="preserve">202.25 - USINAGEM TRANSVERSAL (TW II) | AJUSTE DESVIO LONGIT. BANANA | </t>
  </si>
  <si>
    <t xml:space="preserve">202.26 - USINAGEM TRANSVERSAL (TW II) | FALHA MECÂNICA | </t>
  </si>
  <si>
    <t xml:space="preserve">202.27 - USINAGEM LONGITUDINAL (TW II) | FALHA ELÉTRICA | </t>
  </si>
  <si>
    <t xml:space="preserve">202.28 - USINAGEM TRANSVERSAL (TW II) | LIMPEZA IMPRESSORA | </t>
  </si>
  <si>
    <t xml:space="preserve">202.29 - USINAGEM TRANSVERSAL (TW II) | LASCAMENTO MATERIAL NÃO - CONFORME | </t>
  </si>
  <si>
    <t xml:space="preserve">203.01 - VIRADOR DE RÉGUAS | AJUSTE OPERACIONAL | </t>
  </si>
  <si>
    <t xml:space="preserve">203.02 - VIRADOR DE RÉGUAS | FALHA MECÂNICA | </t>
  </si>
  <si>
    <t xml:space="preserve">203.03 - VIRADOR DE RÉGUAS | FALHA ELÉTRICA | </t>
  </si>
  <si>
    <t xml:space="preserve">203.04 - VIRADOR DE RÉGUAS | TRAVOU RÉGUA EMPENADAS | </t>
  </si>
  <si>
    <t xml:space="preserve">203.05 - VIRADOR DE RÉGUAS | TRAVOU RÉGUA | </t>
  </si>
  <si>
    <t xml:space="preserve">204.01 - FORMADOR DE PACOTE | SET-UP - TROCA DE LARGURA | </t>
  </si>
  <si>
    <t xml:space="preserve">204.02 - FORMADOR DE PACOTE | FALHA MECÂNICA | </t>
  </si>
  <si>
    <t xml:space="preserve">204.03 - FORMADOR DE PACOTE | FALHA ELÉTRICA | </t>
  </si>
  <si>
    <t xml:space="preserve">204.04 - FORMADOR DE PACOTE | TRAVOU RÉGUA EMPENADAS | </t>
  </si>
  <si>
    <t xml:space="preserve">204.05 - FORMADOR DE PACOTE | AJUSTE OPERACIONAL | </t>
  </si>
  <si>
    <t xml:space="preserve">204.06 - FORMADOR DE PACOTE | TRAVOU RÉGUA | </t>
  </si>
  <si>
    <t xml:space="preserve">205.01 - TRANSPORTE ANGULAR DE CAIXAS | FALHA MECÂNICA | </t>
  </si>
  <si>
    <t xml:space="preserve">205.02 - TRANSPORTE ANGULAR DE CAIXAS | FALHA ELÉTRICA | </t>
  </si>
  <si>
    <t xml:space="preserve">205.03 - TRANSPORTE ANGULAR DE CAIXAS | AJUSTE OPERACIONAL | </t>
  </si>
  <si>
    <t xml:space="preserve">206.01 - SELADORA (APLICADORA DE FILME) | AJUSTE OPERACIONAL | </t>
  </si>
  <si>
    <t xml:space="preserve">206.02 - SELADORA (APLICADORA DE FILME) | FALHAS OPERACIONAIS | </t>
  </si>
  <si>
    <t xml:space="preserve">206.03 - SELADORA (APLICADORA DE FILME) | TROCA DE BOBINA PLÁSTICA | </t>
  </si>
  <si>
    <t xml:space="preserve">206.04 - SELADORA (APLICADORA DE FILME) | QUALIDADE TENCIONAMENTO FILME | </t>
  </si>
  <si>
    <t xml:space="preserve">206.05 - SELADORA (APLICADORA DE FILME) | QUALIDADE FILME. MUITO LISO | </t>
  </si>
  <si>
    <t xml:space="preserve">206.06 - SELADORA (APLICADORA DE FILME) | QUALIDADE NA CAIXA DE PAPELÃO | </t>
  </si>
  <si>
    <t xml:space="preserve">206.07 - SELADORA (APLICADORA DE FILME) | FALHA MECÂNICA | </t>
  </si>
  <si>
    <t xml:space="preserve">206.08 - SELADORA (APLICADORA DE FILME) | FALHA ELÉTRICA | </t>
  </si>
  <si>
    <t xml:space="preserve">206.09 - SELADORA (APLICADORA DE FILME) | LIMPEZA PLÁSTICO GRUDADO NA FACA | </t>
  </si>
  <si>
    <t xml:space="preserve">206.11 - SELADORA (APLICADORA DE FILME) | CAIXA EMPENADA ENROSCANDO NA EMBALADORA | </t>
  </si>
  <si>
    <t xml:space="preserve">206.12 - SELADORA (APLICADORA DE FILME) | PISO EMPENADO ENROSCANDO NA EMBALADORA | </t>
  </si>
  <si>
    <t xml:space="preserve">206.13 - SELADORA (APLICADORA DE FILME) | CAIXA ENROSCANDO NA EMBALADORA | </t>
  </si>
  <si>
    <t xml:space="preserve">206.14 - SELADORA (APLICADORA DE FILME) | PISO ENROSCANDO NA EMBALADORA | </t>
  </si>
  <si>
    <t xml:space="preserve">207.01 - DOBRADEIRA DE CAIXAS | AJUSTE OPERACIONAL | </t>
  </si>
  <si>
    <t xml:space="preserve">207.02 - DOBRADEIRA DE CAIXAS | EMBALAGENS DANIFICADAS | </t>
  </si>
  <si>
    <t xml:space="preserve">207.03 - DOBRADEIRA DE CAIXAS | EMBALAGENS EMPENADAS | </t>
  </si>
  <si>
    <t xml:space="preserve">207.04 - DOBRADEIRA DE CAIXAS | DIMENSÃO FORA DO ESPECIFICADO | </t>
  </si>
  <si>
    <t xml:space="preserve">207.05 - DOBRADEIRA DE CAIXAS | FALHA MECÂNICA | </t>
  </si>
  <si>
    <t xml:space="preserve">207.06 - DOBRADEIRA DE CAIXAS | FALHA ELÉTRICA | </t>
  </si>
  <si>
    <t xml:space="preserve">207.07 - DOBRADEIRA DE CAIXAS | EMBALAGENS | </t>
  </si>
  <si>
    <t xml:space="preserve">208.01 - FORNO DE ENCOLHIMENTO | AQUECENDO ESTUFA | </t>
  </si>
  <si>
    <t xml:space="preserve">208.02 - FORNO DE ENCOLHIMENTO | LIMPEZA PLÁSTICO GRUDADO | </t>
  </si>
  <si>
    <t xml:space="preserve">208.03 - FORNO DE ENCOLHIMENTO | FALHA MECÂNICA | </t>
  </si>
  <si>
    <t xml:space="preserve">208.04 - FORNO DE ENCOLHIMENTO | FALHA ELÉTRICA | </t>
  </si>
  <si>
    <t xml:space="preserve">208.05 - FORNO DE ENCOLHIMENTO | AJUSTE OPERACIONAL | </t>
  </si>
  <si>
    <t>209.01 - TRANSPORTE FINAL DE LINHA | FALHA ELÉTRICA |</t>
  </si>
  <si>
    <t>209.02 - TRANSPORTE FINAL DE LINHA | FALHA MECÂNICA |</t>
  </si>
  <si>
    <t>209.03 - TRANSPORTE FINAL DE LINHA | AJUSTE OPERACIONAL |</t>
  </si>
  <si>
    <t xml:space="preserve">210.01 - PALETIZADORA | AJUSTE OPERACIONAL | </t>
  </si>
  <si>
    <t xml:space="preserve">210.02 - PALETIZADORA | RETIRADA DE EMBALAGEM DANIFICADA | </t>
  </si>
  <si>
    <t xml:space="preserve">210.03 - PALETIZADORA | REPOSIÇÃO DE EMBALAGEM DANIFICADA | </t>
  </si>
  <si>
    <t xml:space="preserve">210.04 - PALETIZADORA | FALHA MECÂNICA | </t>
  </si>
  <si>
    <t xml:space="preserve">210.05 - PALETIZADORA | FALHA ELÉTRICA | </t>
  </si>
  <si>
    <t xml:space="preserve">211.01 - IMPRESSORA | FALHA ELÉTRICA | </t>
  </si>
  <si>
    <t xml:space="preserve">211.02 - IMPRESSORA | LIMPEZA DE CANHÃO | </t>
  </si>
  <si>
    <t xml:space="preserve">211.03 - IMPRESSORA | DESVIO DE JATO | </t>
  </si>
  <si>
    <t xml:space="preserve">211.04 - IMPRESSORA | FALHA DE GOTA | </t>
  </si>
  <si>
    <t xml:space="preserve">211.05 - IMPRESSORA | ENTUPIMENTO CANHÃO | </t>
  </si>
  <si>
    <t xml:space="preserve">211.06 - IMPRESSORA | INSUMO | </t>
  </si>
  <si>
    <t xml:space="preserve">212.01 - START/STOP | FALTA OPERADOR | </t>
  </si>
  <si>
    <t xml:space="preserve">212.02 - START/STOP | REFEIÇÃO - O QUADRO DE FUNCIONÁRIOS NÃO PERMITE O REVEZAMENTO | </t>
  </si>
  <si>
    <t xml:space="preserve">212.03 - START/STOP | TREINAMENTO OPERACIONAL | </t>
  </si>
  <si>
    <t xml:space="preserve">213.01 - SETUP | TROCA MATRIZES PISO | </t>
  </si>
  <si>
    <t xml:space="preserve">213.02 - SETUP | TROCA MATRIZES BP | </t>
  </si>
  <si>
    <t xml:space="preserve">213.03 - SETUP |TROCA MATRIZES PISO | </t>
  </si>
  <si>
    <t xml:space="preserve">213.04 - SETUP | TROCA MATRIZES BP | </t>
  </si>
  <si>
    <t xml:space="preserve">213.05 - SETUP | SETUP - TROCA DE PROGRAMAÇÃO | </t>
  </si>
  <si>
    <t>214.01 - DESENV. | PAPEL BP - TOCCHIO |</t>
  </si>
  <si>
    <t>214.02 - DESENV. | PAPEL BALANÇO - TOCCHIO |</t>
  </si>
  <si>
    <t>214.03 - DESENV. | BP MDP |</t>
  </si>
  <si>
    <t>214.04 - DESENV. | BP MDF |</t>
  </si>
  <si>
    <t>214.05 - DESENV. | NOVO PRODUTO BP |</t>
  </si>
  <si>
    <t>214.06 - DESENV. | NOVO PRODUTO - MATRIZ |</t>
  </si>
  <si>
    <t>214.07 - DESENV. | OVERAY LÍQUIDO - TOCCHIO |</t>
  </si>
  <si>
    <t xml:space="preserve">215.01 - PCP | FALTA DE CADASTRO SITEMA | </t>
  </si>
  <si>
    <t xml:space="preserve">215.02 - PCP | ORDEM NÃO ALOCADA SISTEMA | </t>
  </si>
  <si>
    <t xml:space="preserve">215.03 - PCP | FALTA DE MATÉRIA-PRIMA | </t>
  </si>
  <si>
    <t xml:space="preserve">215.04 - PCP | FALTA DE PROGRAMAÇÃO | </t>
  </si>
  <si>
    <t xml:space="preserve">215.05 - PCP | SETUP - DIVISÃO PAPEL | </t>
  </si>
  <si>
    <t>216.01 - FALTA DE ATENDIMENTO DE EMPILHADEIRA | QUEBRA DE EMPILHADEIRA |</t>
  </si>
  <si>
    <t>216.02 - FALTA DE ATENDIMENTO DE EMPILHADEIRA |</t>
  </si>
  <si>
    <t xml:space="preserve">217.01 - SENSOR PCF | FALHA NA LEITURA | </t>
  </si>
  <si>
    <t xml:space="preserve">217.02 - SENSOR PCF | FALHA MECÂNICA | </t>
  </si>
  <si>
    <t xml:space="preserve">217.03 - SENSOR PCF | FALHA ELÉTRICA | </t>
  </si>
  <si>
    <t xml:space="preserve">218.01 - SISTEMA PCF | LENTO NO PROCESSO DE EMPENHO | </t>
  </si>
  <si>
    <t xml:space="preserve">218.02 - SISTEMA PCF | SETUP - TROCA DE PROGRAMAÇÃO | </t>
  </si>
  <si>
    <t xml:space="preserve">218.03 - SISTEMA PCF | SETUP - DIVISÃO PAPEL | </t>
  </si>
  <si>
    <t xml:space="preserve">219.01 - PARADA PROGRAMADA | FALTA DE ENERGIA | </t>
  </si>
  <si>
    <t>219.02 - PARADA PROGRAMADA | MANUTENÇAO PROGRAMADA |</t>
  </si>
  <si>
    <t xml:space="preserve">220.01 - ESTAÇÃO DE ALIMENTAÇÃO DE PAINÉIS | PEGANDO DUPLA CHAPA/CAINDO CHAPAS | </t>
  </si>
  <si>
    <t xml:space="preserve">220.02 - ESTAÇÃO DE ALIMENTAÇÃO DE PAINÉIS | FALTA DE MATERIAL | </t>
  </si>
  <si>
    <t xml:space="preserve">220.03 - ESTAÇÃO DE ALIMENTAÇÃO DE PAINÉIS | FALHA MECÂNICA | </t>
  </si>
  <si>
    <t xml:space="preserve">220.04 - ESTAÇÃO DE ALIMENTAÇÃO DE PAINÉIS | FALHA ELÉTRICA | </t>
  </si>
  <si>
    <t xml:space="preserve">220.05 - ESTAÇÃO DE ALIMENTAÇÃO DE PAINÉIS | SET-UP LIMPEZA DOS FILTROS | </t>
  </si>
  <si>
    <t xml:space="preserve">220.06 - ESTAÇÃO DE ALIMENTAÇÃO DE PAINÉIS | DIFERENÇA CHAPAS NOS PACOTES | </t>
  </si>
  <si>
    <t xml:space="preserve">220.07 - ESTAÇÃO DE ALIMENTAÇÃO DE PAINÉIS | TROCA DE ESPESSURA | </t>
  </si>
  <si>
    <t xml:space="preserve">220.08 - ESTAÇÃO DE ALIMENTAÇÃO DE PAINÉIS | NÃO PEGANDO FORRO | </t>
  </si>
  <si>
    <t xml:space="preserve">220.09 - ESTAÇÃO DE ALIMENTAÇÃO DE PAINÉIS | NÃO PEGANDO CHAPA, SUBSTRATO | </t>
  </si>
  <si>
    <t xml:space="preserve">220.11 - ESTAÇÃO DE ALIMENTAÇÃO DE PAINÉIS | LIMPEZA DE SENSORES | </t>
  </si>
  <si>
    <t xml:space="preserve">220.12 - ESTAÇÃO DE ALIMENTAÇÃO DE PAINÉIS | TROCA DE PACOTE DE CHAPAS/REFERENTE QUALIDADE | </t>
  </si>
  <si>
    <t xml:space="preserve">220.13 - ESTAÇÃO DE ALIMENTAÇÃO DE PAINÉIS | ANALISANDO QUALIDADE SUBSTRATO | </t>
  </si>
  <si>
    <t xml:space="preserve">220.14 - ESTAÇÃO DE ALIMENTAÇÃO DE PAINÉIS | AJUSTE GUIA DE ALINHAMENTO | </t>
  </si>
  <si>
    <t xml:space="preserve">221.01 - ESTAÇÃO 1 | RET. MATERIAL NÃO-CONFORME/PAPEL COLADO | </t>
  </si>
  <si>
    <t xml:space="preserve">221.02 - ESTAÇÃO 1 | RET. MATERIAL NÃO-CONFORME/PAPEL QUEBRADO PROCESSO TOCCHIO | </t>
  </si>
  <si>
    <t xml:space="preserve">221.03 - ESTAÇÃO 1 | RET. MATERIAL NÃO-CONFORME/PAPEL QUEBRADO PROCESSO WEMHÖNER | </t>
  </si>
  <si>
    <t xml:space="preserve">221.04 - ESTAÇÃO 1 | RET. MATERIAL NÃO-CONFORME/PAPEL COM REFILO PROCESSO TOCCHIO | </t>
  </si>
  <si>
    <t xml:space="preserve">221.05 - ESTAÇÃO 1 | RET. MATERIAL NÃO-CONFORME/PAPEL COM TAMANHO MAIOR TOCCHIO | </t>
  </si>
  <si>
    <t xml:space="preserve">221.06 - ESTAÇÃO 1 | ALINHAMENTO PAPEL NO PALLET/DEVIDO PROCESSO WEMHÖNER | </t>
  </si>
  <si>
    <t xml:space="preserve">221.07 - ESTAÇÃO 1 | ALINHAMENTO PAPEL NO PALLET/DEVIDO PROCESSO TOCCHIO | </t>
  </si>
  <si>
    <t xml:space="preserve">221.08 - ESTAÇÃO 1 | TROCA DE PALETE PAPEL/REFERENTE QUALIDADE | </t>
  </si>
  <si>
    <t xml:space="preserve">221.09 - ESTAÇÃO 1 | SETUP - TROCA DE PALETE PAPEL | </t>
  </si>
  <si>
    <t xml:space="preserve">221.11 - ESTAÇÃO 1 | FALHA ELÉTRICA | </t>
  </si>
  <si>
    <t xml:space="preserve">221.12 - ESTAÇÃO 1 | TRANSFERENCIA DE PAPEL | </t>
  </si>
  <si>
    <t xml:space="preserve">221.13 - ESTAÇÃO 1 | LIMPEZA DE SENSORES | </t>
  </si>
  <si>
    <t xml:space="preserve">221.14 - ESTAÇÃO 1 | ANALISANDO QUALIDADE PAPEL | </t>
  </si>
  <si>
    <t xml:space="preserve">222.01 - ESTAÇÃO 2 | RET. MATERIAL NÃO-CONFORME/PAPEL COLADO | </t>
  </si>
  <si>
    <t xml:space="preserve">222.02 - ESTAÇÃO 2 | RET. MATERIAL NÃO-CONFORME/PAPEL QUEBRADO PROCESSO TOCCHIO | </t>
  </si>
  <si>
    <t xml:space="preserve">222.03 - ESTAÇÃO 2 | RET. MATERIAL NÃO-CONFORME/PAPEL QUEBRADO PROCESSO WEMHÖNER | </t>
  </si>
  <si>
    <t xml:space="preserve">222.04 - ESTAÇÃO 2 | RET. MATERIAL NÃO-CONFORME/PAPEL COM REFILO PROCESSO TOCCHIO | </t>
  </si>
  <si>
    <t xml:space="preserve">222.05 - ESTAÇÃO 2 | RET. MATERIAL NÃO-CONFORME/PAPEL COM TAMANHO MAIOR TOCCHIO | </t>
  </si>
  <si>
    <t xml:space="preserve">222.06 - ESTAÇÃO 2 | ALINHAMENTO PAPEL NO PALLET/DEVIDO PROCESSO WEMHÖNER | </t>
  </si>
  <si>
    <t xml:space="preserve">222.07 - ESTAÇÃO 2 | ALINHAMENTO PAPEL NO PALLET/DEVIDO PROCESSO TOCCHIO | </t>
  </si>
  <si>
    <t xml:space="preserve">222.08 - ESTAÇÃO 2 | TROCA DE PALETE PAPEL/REFERENTE QUALIDADE | </t>
  </si>
  <si>
    <t xml:space="preserve">222.09 - ESTAÇÃO 2 | SETUP - TROCA DE PALETE PAPEL | </t>
  </si>
  <si>
    <t xml:space="preserve">222.11 - ESTAÇÃO 2 | FALHA ELÉTRICA | </t>
  </si>
  <si>
    <t xml:space="preserve">222.12 - ESTAÇÃO 2 | TRANSFERENCIA DE PAPEL | </t>
  </si>
  <si>
    <t xml:space="preserve">222.13 - ESTAÇÃO 2 | LIMPEZA DE SENSORES | </t>
  </si>
  <si>
    <t xml:space="preserve">222.14 - ESTAÇÃO 2 | ANALISANDO QUALIDADE PAPEL | </t>
  </si>
  <si>
    <t xml:space="preserve">223.01 - ESTAÇÃO 3 | RET. MATERIAL NÃO-CONFORME/PAPEL COLADO | </t>
  </si>
  <si>
    <t xml:space="preserve">223.02 - ESTAÇÃO 3 | RET. MATERIAL NÃO-CONFORME/PAPEL QUEBRADO PROCESSO TOCCHIO | </t>
  </si>
  <si>
    <t xml:space="preserve">223.03 - ESTAÇÃO 3 | RET. MATERIAL NÃO-CONFORME/PAPEL QUEBRADO PROCESSO WEMHÖNER | </t>
  </si>
  <si>
    <t xml:space="preserve">223.04 - ESTAÇÃO 3 | RET. MATERIAL NÃO-CONFORME/PAPEL COM REFILO PROCESSO TOCCHIO | </t>
  </si>
  <si>
    <t xml:space="preserve">223.05 - ESTAÇÃO 3 | RET. MATERIAL NÃO-CONFORME/PAPEL COM TAMANHO MAIOR TOCCHIO | </t>
  </si>
  <si>
    <t xml:space="preserve">223.06 - ESTAÇÃO 3 | ALINHAMENTO PAPEL NO PALLET/DEVIDO PROCESSO WEMHÖNER | </t>
  </si>
  <si>
    <t xml:space="preserve">223.07 - ESTAÇÃO 3 | ALINHAMENTO PAPEL NO PALLET/DEVIDO PROCESSO TOCCHIO | </t>
  </si>
  <si>
    <t xml:space="preserve">223.08 - ESTAÇÃO 3 | TROCA DE PALETE PAPEL/REFERENTE QUALIDADE | </t>
  </si>
  <si>
    <t xml:space="preserve">223.09 - ESTAÇÃO 3 | SETUP - TROCA DE PALETE PAPEL | </t>
  </si>
  <si>
    <t xml:space="preserve">223.11 - ESTAÇÃO 3 | FALHA ELÉTRICA | </t>
  </si>
  <si>
    <t xml:space="preserve">223.12 - ESTAÇÃO 3 | TRANSFERENCIA DE PAPEL | </t>
  </si>
  <si>
    <t xml:space="preserve">223.13 - ESTAÇÃO 3 | LIMPEZA DE SENSORES | </t>
  </si>
  <si>
    <t xml:space="preserve">223.14 - ESTAÇÃO 3 | ANALISANDO QUALIDADE PAPEL | </t>
  </si>
  <si>
    <t xml:space="preserve">224.01 - CARRO DE ALIMENTAÇÃO | FALHA MECÂNICA | </t>
  </si>
  <si>
    <t xml:space="preserve">224.02 - CARRO DE ALIMENTAÇÃO | FALHA ELÉTRICA | </t>
  </si>
  <si>
    <t xml:space="preserve">224.03 - CARRO DE ALIMENTAÇÃO | AJUSTE MATRIZ - ELIMINAÇÃO BRILHO | </t>
  </si>
  <si>
    <t xml:space="preserve">224.04 - CARRO DE ALIMENTAÇÃO | AJUSTE OPERACIONAL | </t>
  </si>
  <si>
    <t xml:space="preserve">224.05 - CARRO DE ALIMENTAÇÃO | LIMPEZA DE SENSORES | </t>
  </si>
  <si>
    <t xml:space="preserve">225.01 - PRENSA | TROCA TELAS DE COMPENSAÇÃO | </t>
  </si>
  <si>
    <t xml:space="preserve">225.02 - PRENSA | FALHA MECÂNICA | </t>
  </si>
  <si>
    <t xml:space="preserve">225.03 - PRENSA | FALHA ELÉTRICA | </t>
  </si>
  <si>
    <t xml:space="preserve">225.04 - PRENSA | COLANDO CHAPA NA MATRIZ SUPERIOR PISO | </t>
  </si>
  <si>
    <t xml:space="preserve">225.05 - PRENSA | COLANDO CHAPA NA MATRIZ SUPERIOR BP | </t>
  </si>
  <si>
    <t xml:space="preserve">225.06 - PRENSA | COLANDO CHAPA NA MATRIZ INFERIOR PISO | </t>
  </si>
  <si>
    <t xml:space="preserve">225.07 - PRENSA | COLANDO CHAPA NA MATRIZ INFERIOR BP | </t>
  </si>
  <si>
    <t xml:space="preserve">225.08 - PRENSA | UTILIDADES - TÉRMICA/AR COMP. | </t>
  </si>
  <si>
    <t xml:space="preserve">225.09 - PRENSA | LIMPEZA NA MATRIZ | </t>
  </si>
  <si>
    <t xml:space="preserve">225.11 - PRENSA | LIMPEZA DE SENSORES | </t>
  </si>
  <si>
    <t xml:space="preserve">225.12 - PRENSA | BAIXA PRESSÃO DE VÁCUO, CHAPA FORA DE POSIÇÃO | </t>
  </si>
  <si>
    <t xml:space="preserve">225.13 - PRENSA | CICLO ALTO | </t>
  </si>
  <si>
    <t xml:space="preserve">225.14 - PRENSA | AJUSTE PARTIDA DE LINHA | </t>
  </si>
  <si>
    <t xml:space="preserve">225.15 - PRENSA | AJUSTE PARTIDA DE LINHA FALTA DE TURNO | </t>
  </si>
  <si>
    <t xml:space="preserve">225.16 - PRENSA | AJUSTE PARADA DE LINHA FINAL DE TURNO | </t>
  </si>
  <si>
    <t xml:space="preserve">226.01 - CARRO DE SAÍDA | FALHA MECÂNICA | </t>
  </si>
  <si>
    <t xml:space="preserve">226.02 - CARRO DE SAÍDA | FALHA ELÉTRICA | </t>
  </si>
  <si>
    <t xml:space="preserve">226.03 - CARRO DE SAÍDA | TROCA DE VENTOSAS | </t>
  </si>
  <si>
    <t xml:space="preserve">226.04 - CARRO DE SAÍDA | AJUSTE OPERACIONAL | </t>
  </si>
  <si>
    <t xml:space="preserve">226.05 - CARRO DE SAÍDA | LIMPEZA DE SENSORES | </t>
  </si>
  <si>
    <t>227.01 - REBARBADOR | AJUSTE OPERACIONAL | CHAPA ENROSCANDO</t>
  </si>
  <si>
    <t xml:space="preserve">227.02 - REBARBADOR | SETUP - TROCA DE FACAS | </t>
  </si>
  <si>
    <t xml:space="preserve">227.03 - REBARBADOR | SETUP - TROCA DE LARGURA | </t>
  </si>
  <si>
    <t xml:space="preserve">227.04 - REBARBADOR | LIMPEZA DO EQUIPAMENTO | </t>
  </si>
  <si>
    <t xml:space="preserve">227.05 - REBARBADOR | FALHA MECÂNICA | </t>
  </si>
  <si>
    <t xml:space="preserve">227.06 - REBARBADOR | FALHA ELÉTRICA | </t>
  </si>
  <si>
    <t xml:space="preserve">227.07 - REBARBADOR | LIMPEZA DE SENSORES | </t>
  </si>
  <si>
    <t xml:space="preserve">228.01 - CLASSIFICAÇÃO | PEGANDO DUPLA FORRO | </t>
  </si>
  <si>
    <t xml:space="preserve">228.02 - CLASSIFICAÇÃO | ANALISANDO QUALIDADE PRODUTO | </t>
  </si>
  <si>
    <t xml:space="preserve">228.03 - CLASSIFICAÇÃO | RECLASSIFICAÇÃO DO MATERIAL | </t>
  </si>
  <si>
    <t xml:space="preserve">228.04 - CLASSIFICAÇÃO | EXC. MATERIAL TRANSPORTE SAÍDA | </t>
  </si>
  <si>
    <t xml:space="preserve">228.05 - CLASSIFICAÇÃO | FALHA MECÂNICA | </t>
  </si>
  <si>
    <t xml:space="preserve">228.06 - CLASSIFICAÇÃO | FALHA ELÉTRICA | </t>
  </si>
  <si>
    <t xml:space="preserve">228.07 - CLASSIFICAÇÃO | VIRADOR FORA DE CURSO | </t>
  </si>
  <si>
    <t xml:space="preserve">228.08 - CLASSIFICAÇÃO | NÃO PEGANDO FORRO | </t>
  </si>
  <si>
    <t xml:space="preserve">228.09 - CLASSIFICAÇÃO | LIMPEZA DE SENSORES | </t>
  </si>
  <si>
    <t xml:space="preserve">229.01 - IMPRESSORA | FALHA ELÉTRICA | </t>
  </si>
  <si>
    <t xml:space="preserve">229.02 - IMPRESSORA | LIMPEZA DE CANHÃO | </t>
  </si>
  <si>
    <t xml:space="preserve">229.03 - IMPRESSORA | DESVIO DE JATO | </t>
  </si>
  <si>
    <t xml:space="preserve">229.04 - IMPRESSORA | FALHA DE GOTA | </t>
  </si>
  <si>
    <t xml:space="preserve">229.05 - IMPRESSORA | ENTUPIMENTO CANHÃO | </t>
  </si>
  <si>
    <t xml:space="preserve">229.06 - IMPRESSORA | INSUMO | </t>
  </si>
  <si>
    <t>Cod.Unico3</t>
  </si>
  <si>
    <t>Cod.Unico4</t>
  </si>
  <si>
    <t>Cod.Unico5</t>
  </si>
  <si>
    <t>Cod.Unico6</t>
  </si>
  <si>
    <t>Cod.Unico7</t>
  </si>
  <si>
    <t xml:space="preserve">2.10 - SETUP  | RODAPÉ ESTILO 50MM | </t>
  </si>
  <si>
    <t xml:space="preserve">12.10 - USINAGEM  | AJUSTE MOTOR 6 | </t>
  </si>
  <si>
    <t xml:space="preserve">13.10 - REVESTIMENTO  | QUEBRA DE PAPEL | </t>
  </si>
  <si>
    <t xml:space="preserve">17.10 - SETUP | WPC 100MM | </t>
  </si>
  <si>
    <t xml:space="preserve">24.10 - REVESTIMENTO PVC | PROBLEMAS TROCA DE COLA | </t>
  </si>
  <si>
    <t>28.10 - SETUP | LACCA FROST |</t>
  </si>
  <si>
    <t>29.10 - DESENV. | NOVO MASSA |</t>
  </si>
  <si>
    <t xml:space="preserve">35.10 - ESTAÇÃO DE ALIMENTAÇÃO DE PAINÉIS | FALTA DE MATERIAL | </t>
  </si>
  <si>
    <t xml:space="preserve">36.10 - APLICADOR 4 | LIMPEZA TRANSPORTE - TRAVAMENTO CHAPA | </t>
  </si>
  <si>
    <t xml:space="preserve">42.10 - CLASSIFICAÇÃO | RECLASSIFICAÇÃO DO MATERIAL | </t>
  </si>
  <si>
    <t xml:space="preserve">44.10 - CATALISADOR 1 | LIMPEZA DE SENSORES | </t>
  </si>
  <si>
    <t xml:space="preserve">45.10 - CATALISADOR 2 | LIMPEZA DE SENSORES | </t>
  </si>
  <si>
    <t xml:space="preserve">47.10 - PRENSA | UTILIDADES - TÉRMICA/AR COMP. | </t>
  </si>
  <si>
    <t xml:space="preserve">48.10 - PERFILADORA 1 | SAPATA INFERIOR | </t>
  </si>
  <si>
    <t xml:space="preserve">49.10 - PÓRTICO 2 | LIMPEZA DE SENSORES | </t>
  </si>
  <si>
    <t xml:space="preserve">50.10 - PERFILADORA 2 | SAPATA INFERIOR | </t>
  </si>
  <si>
    <t xml:space="preserve">51.10 - PÓRTICO 3 | LIMPEZA DE SENSORES | </t>
  </si>
  <si>
    <t xml:space="preserve">52.10 - APLICADORA SELADOR | LIMPEZA TRANSPORTE - TRAVAMENTO CHAPA | </t>
  </si>
  <si>
    <t xml:space="preserve">54.10 - APLICADORA MASSA | FUSO ELEVAÇÃO 2° CONJUNTO | </t>
  </si>
  <si>
    <t xml:space="preserve">56.10 - LIXADEIRA COSTA | TROCA DE LIXA DESGASTE | </t>
  </si>
  <si>
    <t xml:space="preserve">57.10 - APLICADOR 2 | LIMPEZA TRANSPORTE - TRAVAMENTO CHAPA | </t>
  </si>
  <si>
    <t xml:space="preserve">58.10 - APLICADOR 3 | LIMPEZA TRANSPORTE - TRAVAMENTO CHAPA | </t>
  </si>
  <si>
    <t xml:space="preserve">76.10 - SETUP MÁQUINA FRIA  | PERFIL BASE | </t>
  </si>
  <si>
    <t xml:space="preserve">98.10 - SECCIONADORA DE PAINÉIS GIBEN | FALHA ELÉTRICA | </t>
  </si>
  <si>
    <t xml:space="preserve">99.10 - OPERADOR | DESCARREGANDO CAMINHÃO DE MDF | </t>
  </si>
  <si>
    <t>101.10 - SETUP | TROCA DE FAMÍLIA |</t>
  </si>
  <si>
    <t xml:space="preserve">116.10 - USINAGEM LONGITUDINAL (HOMAG I) | FALHA ELÉTRICA | </t>
  </si>
  <si>
    <t xml:space="preserve">122.10 - SELADORA (APLICADORA DE FILME) | REEMBALANDO CAIXAS | </t>
  </si>
  <si>
    <t>127.10 - SETUP | BP PRETO (SALTO) |</t>
  </si>
  <si>
    <t>128.10 - DESENV. | ADITIVO ANTIBLOCKING | CÓDIGO ___________ FORNECEDOR ___________</t>
  </si>
  <si>
    <t>130.10 - FALTA DE ATENDIMENTO DE EMPILHADEIRA | SEM EMPILHADERIA PARA ABASTECER A ENTRADA DA MÁQUINA</t>
  </si>
  <si>
    <t xml:space="preserve">134.10 - DESBOBINADEIRA | AVALIAÇÃO PAPEL SEMI ACABADO | </t>
  </si>
  <si>
    <t xml:space="preserve">135.10 - PRIMEIRO BANHO | ALISADOR INFERIOR | </t>
  </si>
  <si>
    <t xml:space="preserve">136.10 - ESTAÇÃO DE SECAGEM | FALHA CORRENTE PASSAGEM DE PAPEL | </t>
  </si>
  <si>
    <t>137.10 - SAÍDA DO PAPEL | REFILADORES |</t>
  </si>
  <si>
    <t>141.10 - SETUP | PREPARAÇÃO DE MATÉRIA-PRIMA E PARTIDA DE LINHA |</t>
  </si>
  <si>
    <t>142.10 - DESENV. | FITA COLAGEM |</t>
  </si>
  <si>
    <t>148.10 - DESBOBINADEIRA | FALTA DE PRESSÃO DE AR NA LINHA |</t>
  </si>
  <si>
    <t xml:space="preserve">149.10 - ENVERNIZAMENTO | LIMPEZA BANDEJA VERNIZ | </t>
  </si>
  <si>
    <t xml:space="preserve">150.10 - ESTAÇÃO DE SECAGEM | LIMPEZA RADIADORES | </t>
  </si>
  <si>
    <t xml:space="preserve">151.10 - SAÍDA DO PAPEL | LIMPEZA ROLOS RESFRIADORES | </t>
  </si>
  <si>
    <t xml:space="preserve">162.10 - ESTAÇÃO DE ALIMENTAÇÃO DE PAINÉIS | AJUSTE NO PACOTE DE CHAPA/CHAPA ENRROSCANDO NO GUIA DE ALINHAMENTO | </t>
  </si>
  <si>
    <t xml:space="preserve">163.10 - ESTAÇÃO 1 | FALHA MECÂNICA | </t>
  </si>
  <si>
    <t xml:space="preserve">164.10 - ESTAÇÃO 2 | FALHA MECÂNICA | </t>
  </si>
  <si>
    <t xml:space="preserve">165.10 - ESTAÇÃO 3 | FALHA MECÂNICA | </t>
  </si>
  <si>
    <t xml:space="preserve">167.10 - PRENSA | LIMPEZA NA BANDA DE FORMAÇÃO | </t>
  </si>
  <si>
    <t xml:space="preserve">170.10 - CLASSIFICAÇÃO | ALINHAMENTO FORRO | </t>
  </si>
  <si>
    <t>172.10 - SETUP | BP PRETO (SALTO) |</t>
  </si>
  <si>
    <t>173.10 - DESENV. | ADITIVO ANTIBLOCKING | CÓDIGO ____ FORNECEDOR ____</t>
  </si>
  <si>
    <t xml:space="preserve">179.10 - DESBOBINADEIRA | FALHA PNEUMÁTICA | </t>
  </si>
  <si>
    <t xml:space="preserve">180.10 - PRIMEIRO BANHO | ALISADOR INFERIOR | </t>
  </si>
  <si>
    <t xml:space="preserve">181.10 - SEGUNDO BANHO | EQUALIZADOR | </t>
  </si>
  <si>
    <t xml:space="preserve">182.10 - ESTAÇÃO DE SECAGEM | FALHA CORRENTE PASSAGEM DE PAPEL | </t>
  </si>
  <si>
    <t>183.10 - SAÍDA DO PAPEL | REFILADORES |</t>
  </si>
  <si>
    <t>184.10 - BOBINAMENTO | FALTA DE PRESSÃO DE AR NA LINHA |</t>
  </si>
  <si>
    <t xml:space="preserve">201.10 - MAGAZINE TW II | FALHA MECÂNICA | </t>
  </si>
  <si>
    <t xml:space="preserve">202.10 - USINAGEM LONGITUDINAL (TW I) | AJUSTE DESVIO LONGIT. BANANA | </t>
  </si>
  <si>
    <t xml:space="preserve">206.10 - SELADORA (APLICADORA DE FILME) | REEMBALANDO CAIXAS | </t>
  </si>
  <si>
    <t xml:space="preserve">220.10 - ESTAÇÃO DE ALIMENTAÇÃO DE PAINÉIS | AJUSTE NO PACOTE DE CHAPA/CHAPA ENRROSCANDO NO GUIA DE ALINHAMENTO | </t>
  </si>
  <si>
    <t xml:space="preserve">221.10 - ESTAÇÃO 1 | FALHA MECÂNICA | </t>
  </si>
  <si>
    <t xml:space="preserve">222.10 - ESTAÇÃO 2 | FALHA MECÂNICA | </t>
  </si>
  <si>
    <t xml:space="preserve">223.10 - ESTAÇÃO 3 | FALHA MECÂNICA | </t>
  </si>
  <si>
    <t xml:space="preserve">225.10 - PRENSA | LIMPEZA NA BANDA DE FORMAÇÃO | </t>
  </si>
  <si>
    <t xml:space="preserve">228.10 - CLASSIFICAÇÃO | ALINHAMENTO FORRO | </t>
  </si>
  <si>
    <t xml:space="preserve">36.20 - APLICADOR 4 | LIMPEZA DOS ROLOS | </t>
  </si>
  <si>
    <t xml:space="preserve">47.20 - PRENSA | TROCA ROLO APLICADOR ENCOLADEIRA SUPERIOR |     </t>
  </si>
  <si>
    <t xml:space="preserve">52.20 - APLICADORA SELADOR | LIMPEZA DOS ROLOS | </t>
  </si>
  <si>
    <t xml:space="preserve">54.20 - APLICADORA MASSA | AJUSTE OPERACIONAL | </t>
  </si>
  <si>
    <t xml:space="preserve">57.20 - APLICADOR 2 | LIMPEZA DOS ROLOS | </t>
  </si>
  <si>
    <t xml:space="preserve">58.20 - APLICADOR 3 | LIMPEZA DOS ROLOS | </t>
  </si>
  <si>
    <t xml:space="preserve">202.20 - USINAGEM TRANSVERSAL (TW II) | TROCA FRESA PERFIL FÊMEA | </t>
  </si>
  <si>
    <t xml:space="preserve">202.30 - USINAGEM TRANSVERSAL (TW II) | LASCAMENTO USINAGEM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</si>
</sst>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geral" displayName="tbl_geral" ref="A1:Q1696" totalsRowShown="0" headerRowDxfId="18" dataDxfId="17">
  <autoFilter ref="A1:Q1696" xr:uid="{00000000-0009-0000-0100-000001000000}"/>
  <tableColumns count="17">
    <tableColumn id="2" xr3:uid="{00000000-0010-0000-0000-000002000000}" name="Máquina" dataDxfId="16"/>
    <tableColumn id="3" xr3:uid="{00000000-0010-0000-0000-000003000000}" name="Cod Grupo PcFactory" dataDxfId="15"/>
    <tableColumn id="4" xr3:uid="{00000000-0010-0000-0000-000004000000}" name="Desc Cod Grupo PcFactory" dataDxfId="14"/>
    <tableColumn id="5" xr3:uid="{00000000-0010-0000-0000-000005000000}" name="Cod Mot PcFactory" dataDxfId="13"/>
    <tableColumn id="6" xr3:uid="{00000000-0010-0000-0000-000006000000}" name="Desc Mot Grupo PcFactory" dataDxfId="12"/>
    <tableColumn id="9" xr3:uid="{00000000-0010-0000-0000-000009000000}" name="Status" dataDxfId="11"/>
    <tableColumn id="10" xr3:uid="{00000000-0010-0000-0000-00000A000000}" name="Copiar PcFactory" dataDxfId="5"/>
    <tableColumn id="11" xr3:uid="{00000000-0010-0000-0000-00000B000000}" name="Auxiliar" dataDxfId="10"/>
    <tableColumn id="12" xr3:uid="{00000000-0010-0000-0000-00000C000000}" name="Obs.: Todas as paradas devem conter o comentário já pré estabelecido e sempre acrescentando quando necessário seus comentários e especificando claramente a ocorrência na forma de fácil entendimento" dataDxfId="9"/>
    <tableColumn id="1" xr3:uid="{00000000-0010-0000-0000-000001000000}" name="Cod.Unico" dataDxfId="8">
      <calculatedColumnFormula>CONCATENATE(tbl_geral[[#This Row],[Máquina]],"_",tbl_geral[[#This Row],[Status]],)</calculatedColumnFormula>
    </tableColumn>
    <tableColumn id="7" xr3:uid="{00000000-0010-0000-0000-000007000000}" name="Numerador" dataDxfId="7">
      <calculatedColumnFormula>COUNTIF($J$2:J2,J2)</calculatedColumnFormula>
    </tableColumn>
    <tableColumn id="8" xr3:uid="{00000000-0010-0000-0000-000008000000}" name="Cod.Unico2" dataDxfId="4">
      <calculatedColumnFormula>CONCATENATE(tbl_geral[[#This Row],[Cod.Unico]],"_",tbl_geral[[#This Row],[Numerador]])</calculatedColumnFormula>
    </tableColumn>
    <tableColumn id="13" xr3:uid="{6D5CD339-7772-4C72-8920-1705E28F9AB7}" name="Cod.Unico3" dataDxfId="3"/>
    <tableColumn id="14" xr3:uid="{24905607-45AB-4FE6-BB76-553156204F75}" name="Cod.Unico4" dataDxfId="2">
      <calculatedColumnFormula>COUNTIF(J$2:$J2,J2)/100</calculatedColumnFormula>
    </tableColumn>
    <tableColumn id="15" xr3:uid="{D9961C4A-592D-4811-BD81-A579E1D51280}" name="Cod.Unico5" dataDxfId="1">
      <calculatedColumnFormula>SUM(tbl_geral[[#This Row],[Cod.Unico3]]+tbl_geral[[#This Row],[Cod.Unico4]])</calculatedColumnFormula>
    </tableColumn>
    <tableColumn id="17" xr3:uid="{ABBDF196-787D-4BE3-B0FF-A0CCE39FCFCE}" name="Cod.Unico6" dataDxfId="0">
      <calculatedColumnFormula>SUBSTITUTE(tbl_geral[[#This Row],[Cod.Unico5]],",",".")</calculatedColumnFormula>
    </tableColumn>
    <tableColumn id="16" xr3:uid="{A4BD8C24-3EF5-4A65-AA66-4D11082779B4}" name="Cod.Unico7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C2000" totalsRowShown="0">
  <autoFilter ref="A1:C2000" xr:uid="{00000000-0009-0000-0100-000002000000}"/>
  <tableColumns count="3">
    <tableColumn id="1" xr3:uid="{00000000-0010-0000-0100-000001000000}" name="Máquina" dataDxfId="30">
      <calculatedColumnFormula>IFERROR(tbl_geral[[#This Row],[Máquina]],"")</calculatedColumnFormula>
    </tableColumn>
    <tableColumn id="2" xr3:uid="{00000000-0010-0000-0100-000002000000}" name="Status" dataDxfId="29">
      <calculatedColumnFormula>IFERROR(tbl_geral[[#This Row],[Status]],"")</calculatedColumnFormula>
    </tableColumn>
    <tableColumn id="3" xr3:uid="{00000000-0010-0000-0100-000003000000}" name="Separador" dataDxfId="28">
      <calculatedColumnFormula>IF(Tabela2[[#This Row],[Status]]="","",CONCATENATE(Tabela2[[#This Row],[Máquina]],"_",Tabela2[[#This Row],[Status]]))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E1:K2999" totalsRowShown="0" headerRowDxfId="27" dataDxfId="26">
  <autoFilter ref="E1:K2999" xr:uid="{00000000-0009-0000-0100-000003000000}"/>
  <tableColumns count="7">
    <tableColumn id="1" xr3:uid="{00000000-0010-0000-0200-000001000000}" name="Cont" dataDxfId="25"/>
    <tableColumn id="2" xr3:uid="{00000000-0010-0000-0200-000002000000}" name="Único" dataDxfId="24"/>
    <tableColumn id="3" xr3:uid="{00000000-0010-0000-0200-000003000000}" name="Colunas1" dataDxfId="23"/>
    <tableColumn id="4" xr3:uid="{00000000-0010-0000-0200-000004000000}" name="Cont." dataDxfId="22"/>
    <tableColumn id="5" xr3:uid="{00000000-0010-0000-0200-000005000000}" name="Ordenado" dataDxfId="21"/>
    <tableColumn id="6" xr3:uid="{00000000-0010-0000-0200-000006000000}" name="Máquina" dataDxfId="20">
      <calculatedColumnFormula>IFERROR(MID(Tabela3[[#This Row],[Ordenado]], 1, SEARCH("_", Tabela3[[#This Row],[Ordenado]]) - 1),"")</calculatedColumnFormula>
    </tableColumn>
    <tableColumn id="7" xr3:uid="{00000000-0010-0000-0200-000007000000}" name="Status" dataDxfId="19">
      <calculatedColumnFormula>IFERROR(MID(Tabela3[[#This Row],[Ordenado]], SEARCH("_",Tabela3[[#This Row],[Ordenado]]) + 1, LEN(Tabela3[[#This Row],[Ordenado]])),"")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6"/>
  <sheetViews>
    <sheetView tabSelected="1" topLeftCell="A79" workbookViewId="0">
      <selection activeCell="O20" sqref="O20"/>
    </sheetView>
  </sheetViews>
  <sheetFormatPr defaultRowHeight="15" x14ac:dyDescent="0.25"/>
  <cols>
    <col min="1" max="1" width="11.140625" bestFit="1" customWidth="1"/>
    <col min="2" max="2" width="15.7109375" style="5" customWidth="1"/>
    <col min="3" max="3" width="26" customWidth="1"/>
    <col min="4" max="4" width="14" style="5" customWidth="1"/>
    <col min="5" max="5" width="47.5703125" bestFit="1" customWidth="1"/>
    <col min="6" max="6" width="43.42578125" bestFit="1" customWidth="1"/>
    <col min="7" max="7" width="106.7109375" bestFit="1" customWidth="1"/>
    <col min="8" max="8" width="34.28515625" bestFit="1" customWidth="1"/>
    <col min="9" max="9" width="35.28515625" customWidth="1"/>
    <col min="10" max="10" width="21" customWidth="1"/>
    <col min="11" max="11" width="13" style="5" bestFit="1" customWidth="1"/>
    <col min="12" max="12" width="34.28515625" customWidth="1"/>
    <col min="13" max="13" width="9.140625" style="10"/>
    <col min="15" max="15" width="9.140625" style="10"/>
    <col min="17" max="17" width="98.85546875" bestFit="1" customWidth="1"/>
    <col min="20" max="20" width="32.85546875" customWidth="1"/>
  </cols>
  <sheetData>
    <row r="1" spans="1:17" s="2" customFormat="1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1462</v>
      </c>
      <c r="K1" s="8" t="s">
        <v>1463</v>
      </c>
      <c r="L1" s="8" t="s">
        <v>1464</v>
      </c>
      <c r="M1" s="14" t="s">
        <v>3088</v>
      </c>
      <c r="N1" s="11" t="s">
        <v>3089</v>
      </c>
      <c r="O1" s="14" t="s">
        <v>3090</v>
      </c>
      <c r="P1" s="1" t="s">
        <v>3091</v>
      </c>
      <c r="Q1" s="1" t="s">
        <v>3092</v>
      </c>
    </row>
    <row r="2" spans="1:17" x14ac:dyDescent="0.25">
      <c r="A2" s="3" t="s">
        <v>9</v>
      </c>
      <c r="B2" s="4">
        <v>8</v>
      </c>
      <c r="C2" s="3" t="s">
        <v>10</v>
      </c>
      <c r="D2" s="4">
        <v>837</v>
      </c>
      <c r="E2" s="3" t="s">
        <v>11</v>
      </c>
      <c r="F2" s="3" t="s">
        <v>12</v>
      </c>
      <c r="G2" s="3" t="s">
        <v>1465</v>
      </c>
      <c r="H2" s="3" t="s">
        <v>13</v>
      </c>
      <c r="I2" s="3"/>
      <c r="J2" s="7" t="str">
        <f>CONCATENATE(tbl_geral[[#This Row],[Máquina]],"_",tbl_geral[[#This Row],[Status]],)</f>
        <v xml:space="preserve">ACESS-MDF_START/STOP </v>
      </c>
      <c r="K2" s="9">
        <f>COUNTIF($J$2:J2,J2)</f>
        <v>1</v>
      </c>
      <c r="L2" s="7" t="str">
        <f>CONCATENATE(tbl_geral[[#This Row],[Cod.Unico]],"_",tbl_geral[[#This Row],[Numerador]])</f>
        <v>ACESS-MDF_START/STOP _1</v>
      </c>
      <c r="M2" s="12">
        <v>1</v>
      </c>
      <c r="N2" s="12">
        <f>COUNTIF(J$2:$J2,J2)/100</f>
        <v>0.01</v>
      </c>
      <c r="O2" s="12">
        <f>SUM(tbl_geral[[#This Row],[Cod.Unico3]]+tbl_geral[[#This Row],[Cod.Unico4]])</f>
        <v>1.01</v>
      </c>
      <c r="P2" s="12" t="str">
        <f>SUBSTITUTE(tbl_geral[[#This Row],[Cod.Unico5]],",",".")</f>
        <v>1.01</v>
      </c>
      <c r="Q2" s="12" t="s">
        <v>173</v>
      </c>
    </row>
    <row r="3" spans="1:17" x14ac:dyDescent="0.25">
      <c r="A3" s="3" t="s">
        <v>9</v>
      </c>
      <c r="B3" s="4">
        <v>8</v>
      </c>
      <c r="C3" s="3" t="s">
        <v>14</v>
      </c>
      <c r="D3" s="4">
        <v>838</v>
      </c>
      <c r="E3" s="3" t="s">
        <v>15</v>
      </c>
      <c r="F3" s="3" t="s">
        <v>12</v>
      </c>
      <c r="G3" s="3" t="s">
        <v>1466</v>
      </c>
      <c r="H3" s="3" t="s">
        <v>13</v>
      </c>
      <c r="I3" s="3"/>
      <c r="J3" s="7" t="str">
        <f>CONCATENATE(tbl_geral[[#This Row],[Máquina]],"_",tbl_geral[[#This Row],[Status]],)</f>
        <v xml:space="preserve">ACESS-MDF_START/STOP </v>
      </c>
      <c r="K3" s="9">
        <f>COUNTIF($J$2:J3,J3)</f>
        <v>2</v>
      </c>
      <c r="L3" s="7" t="str">
        <f>CONCATENATE(tbl_geral[[#This Row],[Cod.Unico]],"_",tbl_geral[[#This Row],[Numerador]])</f>
        <v>ACESS-MDF_START/STOP _2</v>
      </c>
      <c r="M3" s="12">
        <f>IF(J3=J2,M2,M2+1)</f>
        <v>1</v>
      </c>
      <c r="N3" s="12">
        <f>COUNTIF(J$2:$J3,J3)/100</f>
        <v>0.02</v>
      </c>
      <c r="O3" s="12">
        <f>SUM(tbl_geral[[#This Row],[Cod.Unico3]]+tbl_geral[[#This Row],[Cod.Unico4]])</f>
        <v>1.02</v>
      </c>
      <c r="P3" s="12" t="str">
        <f>SUBSTITUTE(tbl_geral[[#This Row],[Cod.Unico5]],",",".")</f>
        <v>1.02</v>
      </c>
      <c r="Q3" s="12" t="s">
        <v>174</v>
      </c>
    </row>
    <row r="4" spans="1:17" x14ac:dyDescent="0.25">
      <c r="A4" s="3" t="s">
        <v>9</v>
      </c>
      <c r="B4" s="4">
        <v>9</v>
      </c>
      <c r="C4" s="3" t="s">
        <v>16</v>
      </c>
      <c r="D4" s="4">
        <v>902</v>
      </c>
      <c r="E4" s="3" t="s">
        <v>17</v>
      </c>
      <c r="F4" s="3" t="s">
        <v>12</v>
      </c>
      <c r="G4" s="3" t="s">
        <v>1467</v>
      </c>
      <c r="H4" s="3" t="s">
        <v>13</v>
      </c>
      <c r="I4" s="3"/>
      <c r="J4" s="7" t="str">
        <f>CONCATENATE(tbl_geral[[#This Row],[Máquina]],"_",tbl_geral[[#This Row],[Status]],)</f>
        <v xml:space="preserve">ACESS-MDF_START/STOP </v>
      </c>
      <c r="K4" s="9">
        <f>COUNTIF($J$2:J4,J4)</f>
        <v>3</v>
      </c>
      <c r="L4" s="7" t="str">
        <f>CONCATENATE(tbl_geral[[#This Row],[Cod.Unico]],"_",tbl_geral[[#This Row],[Numerador]])</f>
        <v>ACESS-MDF_START/STOP _3</v>
      </c>
      <c r="M4" s="12">
        <f t="shared" ref="M4:M67" si="0">IF(J4=J3,M3,M3+1)</f>
        <v>1</v>
      </c>
      <c r="N4" s="12">
        <f>COUNTIF(J$2:$J4,J4)/100</f>
        <v>0.03</v>
      </c>
      <c r="O4" s="12">
        <f>SUM(tbl_geral[[#This Row],[Cod.Unico3]]+tbl_geral[[#This Row],[Cod.Unico4]])</f>
        <v>1.03</v>
      </c>
      <c r="P4" s="12" t="str">
        <f>SUBSTITUTE(tbl_geral[[#This Row],[Cod.Unico5]],",",".")</f>
        <v>1.03</v>
      </c>
      <c r="Q4" s="12" t="s">
        <v>175</v>
      </c>
    </row>
    <row r="5" spans="1:17" x14ac:dyDescent="0.25">
      <c r="A5" s="3" t="s">
        <v>9</v>
      </c>
      <c r="B5" s="4">
        <v>9</v>
      </c>
      <c r="C5" s="3" t="s">
        <v>16</v>
      </c>
      <c r="D5" s="4">
        <v>903</v>
      </c>
      <c r="E5" s="3" t="s">
        <v>18</v>
      </c>
      <c r="F5" s="3" t="s">
        <v>12</v>
      </c>
      <c r="G5" s="3" t="s">
        <v>1468</v>
      </c>
      <c r="H5" s="3" t="s">
        <v>13</v>
      </c>
      <c r="I5" s="3"/>
      <c r="J5" s="7" t="str">
        <f>CONCATENATE(tbl_geral[[#This Row],[Máquina]],"_",tbl_geral[[#This Row],[Status]],)</f>
        <v xml:space="preserve">ACESS-MDF_START/STOP </v>
      </c>
      <c r="K5" s="9">
        <f>COUNTIF($J$2:J5,J5)</f>
        <v>4</v>
      </c>
      <c r="L5" s="7" t="str">
        <f>CONCATENATE(tbl_geral[[#This Row],[Cod.Unico]],"_",tbl_geral[[#This Row],[Numerador]])</f>
        <v>ACESS-MDF_START/STOP _4</v>
      </c>
      <c r="M5" s="12">
        <f t="shared" si="0"/>
        <v>1</v>
      </c>
      <c r="N5" s="12">
        <f>COUNTIF(J$2:$J5,J5)/100</f>
        <v>0.04</v>
      </c>
      <c r="O5" s="12">
        <f>SUM(tbl_geral[[#This Row],[Cod.Unico3]]+tbl_geral[[#This Row],[Cod.Unico4]])</f>
        <v>1.04</v>
      </c>
      <c r="P5" s="12" t="str">
        <f>SUBSTITUTE(tbl_geral[[#This Row],[Cod.Unico5]],",",".")</f>
        <v>1.04</v>
      </c>
      <c r="Q5" s="12" t="s">
        <v>177</v>
      </c>
    </row>
    <row r="6" spans="1:17" x14ac:dyDescent="0.25">
      <c r="A6" s="3" t="s">
        <v>9</v>
      </c>
      <c r="B6" s="4"/>
      <c r="C6" s="3"/>
      <c r="D6" s="4"/>
      <c r="E6" s="3"/>
      <c r="F6" s="3" t="s">
        <v>12</v>
      </c>
      <c r="G6" s="3" t="s">
        <v>1469</v>
      </c>
      <c r="H6" s="3" t="s">
        <v>13</v>
      </c>
      <c r="I6" s="3"/>
      <c r="J6" s="7" t="str">
        <f>CONCATENATE(tbl_geral[[#This Row],[Máquina]],"_",tbl_geral[[#This Row],[Status]],)</f>
        <v xml:space="preserve">ACESS-MDF_START/STOP </v>
      </c>
      <c r="K6" s="9">
        <f>COUNTIF($J$2:J6,J6)</f>
        <v>5</v>
      </c>
      <c r="L6" s="7" t="str">
        <f>CONCATENATE(tbl_geral[[#This Row],[Cod.Unico]],"_",tbl_geral[[#This Row],[Numerador]])</f>
        <v>ACESS-MDF_START/STOP _5</v>
      </c>
      <c r="M6" s="12">
        <f t="shared" si="0"/>
        <v>1</v>
      </c>
      <c r="N6" s="12">
        <f>COUNTIF(J$2:$J6,J6)/100</f>
        <v>0.05</v>
      </c>
      <c r="O6" s="12">
        <f>SUM(tbl_geral[[#This Row],[Cod.Unico3]]+tbl_geral[[#This Row],[Cod.Unico4]])</f>
        <v>1.05</v>
      </c>
      <c r="P6" s="12" t="str">
        <f>SUBSTITUTE(tbl_geral[[#This Row],[Cod.Unico5]],",",".")</f>
        <v>1.05</v>
      </c>
      <c r="Q6" s="12" t="s">
        <v>178</v>
      </c>
    </row>
    <row r="7" spans="1:17" x14ac:dyDescent="0.25">
      <c r="A7" s="3" t="s">
        <v>9</v>
      </c>
      <c r="B7" s="4">
        <v>8</v>
      </c>
      <c r="C7" s="3" t="s">
        <v>14</v>
      </c>
      <c r="D7" s="4">
        <v>809</v>
      </c>
      <c r="E7" s="3" t="s">
        <v>19</v>
      </c>
      <c r="F7" s="3" t="s">
        <v>12</v>
      </c>
      <c r="G7" s="3" t="s">
        <v>1470</v>
      </c>
      <c r="H7" s="3" t="s">
        <v>13</v>
      </c>
      <c r="I7" s="3"/>
      <c r="J7" s="7" t="str">
        <f>CONCATENATE(tbl_geral[[#This Row],[Máquina]],"_",tbl_geral[[#This Row],[Status]],)</f>
        <v xml:space="preserve">ACESS-MDF_START/STOP </v>
      </c>
      <c r="K7" s="9">
        <f>COUNTIF($J$2:J7,J7)</f>
        <v>6</v>
      </c>
      <c r="L7" s="7" t="str">
        <f>CONCATENATE(tbl_geral[[#This Row],[Cod.Unico]],"_",tbl_geral[[#This Row],[Numerador]])</f>
        <v>ACESS-MDF_START/STOP _6</v>
      </c>
      <c r="M7" s="12">
        <f t="shared" si="0"/>
        <v>1</v>
      </c>
      <c r="N7" s="12">
        <f>COUNTIF(J$2:$J7,J7)/100</f>
        <v>0.06</v>
      </c>
      <c r="O7" s="12">
        <f>SUM(tbl_geral[[#This Row],[Cod.Unico3]]+tbl_geral[[#This Row],[Cod.Unico4]])</f>
        <v>1.06</v>
      </c>
      <c r="P7" s="12" t="str">
        <f>SUBSTITUTE(tbl_geral[[#This Row],[Cod.Unico5]],",",".")</f>
        <v>1.06</v>
      </c>
      <c r="Q7" s="12" t="s">
        <v>179</v>
      </c>
    </row>
    <row r="8" spans="1:17" x14ac:dyDescent="0.25">
      <c r="A8" s="3" t="s">
        <v>9</v>
      </c>
      <c r="B8" s="4">
        <v>6</v>
      </c>
      <c r="C8" s="3" t="s">
        <v>20</v>
      </c>
      <c r="D8" s="4">
        <v>601</v>
      </c>
      <c r="E8" s="3" t="s">
        <v>21</v>
      </c>
      <c r="F8" s="3" t="s">
        <v>22</v>
      </c>
      <c r="G8" s="3" t="s">
        <v>1471</v>
      </c>
      <c r="H8" s="3" t="s">
        <v>24</v>
      </c>
      <c r="I8" s="3"/>
      <c r="J8" s="7" t="str">
        <f>CONCATENATE(tbl_geral[[#This Row],[Máquina]],"_",tbl_geral[[#This Row],[Status]],)</f>
        <v xml:space="preserve">ACESS-MDF_SETUP </v>
      </c>
      <c r="K8" s="9">
        <f>COUNTIF($J$2:J8,J8)</f>
        <v>1</v>
      </c>
      <c r="L8" s="7" t="str">
        <f>CONCATENATE(tbl_geral[[#This Row],[Cod.Unico]],"_",tbl_geral[[#This Row],[Numerador]])</f>
        <v>ACESS-MDF_SETUP _1</v>
      </c>
      <c r="M8" s="12">
        <f t="shared" si="0"/>
        <v>2</v>
      </c>
      <c r="N8" s="12">
        <f>COUNTIF(J$2:$J8,J8)/100</f>
        <v>0.01</v>
      </c>
      <c r="O8" s="12">
        <f>SUM(tbl_geral[[#This Row],[Cod.Unico3]]+tbl_geral[[#This Row],[Cod.Unico4]])</f>
        <v>2.0099999999999998</v>
      </c>
      <c r="P8" s="12" t="str">
        <f>SUBSTITUTE(tbl_geral[[#This Row],[Cod.Unico5]],",",".")</f>
        <v>2.01</v>
      </c>
      <c r="Q8" s="12" t="s">
        <v>23</v>
      </c>
    </row>
    <row r="9" spans="1:17" x14ac:dyDescent="0.25">
      <c r="A9" s="3" t="s">
        <v>9</v>
      </c>
      <c r="B9" s="4">
        <v>6</v>
      </c>
      <c r="C9" s="3" t="s">
        <v>20</v>
      </c>
      <c r="D9" s="4">
        <v>601</v>
      </c>
      <c r="E9" s="3" t="s">
        <v>21</v>
      </c>
      <c r="F9" s="3" t="s">
        <v>22</v>
      </c>
      <c r="G9" s="3" t="s">
        <v>1472</v>
      </c>
      <c r="H9" s="3" t="s">
        <v>26</v>
      </c>
      <c r="I9" s="3"/>
      <c r="J9" s="7" t="str">
        <f>CONCATENATE(tbl_geral[[#This Row],[Máquina]],"_",tbl_geral[[#This Row],[Status]],)</f>
        <v xml:space="preserve">ACESS-MDF_SETUP </v>
      </c>
      <c r="K9" s="9">
        <f>COUNTIF($J$2:J9,J9)</f>
        <v>2</v>
      </c>
      <c r="L9" s="7" t="str">
        <f>CONCATENATE(tbl_geral[[#This Row],[Cod.Unico]],"_",tbl_geral[[#This Row],[Numerador]])</f>
        <v>ACESS-MDF_SETUP _2</v>
      </c>
      <c r="M9" s="12">
        <f t="shared" si="0"/>
        <v>2</v>
      </c>
      <c r="N9" s="12">
        <f>COUNTIF(J$2:$J9,J9)/100</f>
        <v>0.02</v>
      </c>
      <c r="O9" s="12">
        <f>SUM(tbl_geral[[#This Row],[Cod.Unico3]]+tbl_geral[[#This Row],[Cod.Unico4]])</f>
        <v>2.02</v>
      </c>
      <c r="P9" s="12" t="str">
        <f>SUBSTITUTE(tbl_geral[[#This Row],[Cod.Unico5]],",",".")</f>
        <v>2.02</v>
      </c>
      <c r="Q9" s="12" t="s">
        <v>25</v>
      </c>
    </row>
    <row r="10" spans="1:17" x14ac:dyDescent="0.25">
      <c r="A10" s="3" t="s">
        <v>9</v>
      </c>
      <c r="B10" s="4">
        <v>6</v>
      </c>
      <c r="C10" s="3" t="s">
        <v>20</v>
      </c>
      <c r="D10" s="4">
        <v>601</v>
      </c>
      <c r="E10" s="3" t="s">
        <v>21</v>
      </c>
      <c r="F10" s="3" t="s">
        <v>22</v>
      </c>
      <c r="G10" s="3" t="s">
        <v>1473</v>
      </c>
      <c r="H10" s="3" t="s">
        <v>28</v>
      </c>
      <c r="I10" s="3"/>
      <c r="J10" s="7" t="str">
        <f>CONCATENATE(tbl_geral[[#This Row],[Máquina]],"_",tbl_geral[[#This Row],[Status]],)</f>
        <v xml:space="preserve">ACESS-MDF_SETUP </v>
      </c>
      <c r="K10" s="9">
        <f>COUNTIF($J$2:J10,J10)</f>
        <v>3</v>
      </c>
      <c r="L10" s="7" t="str">
        <f>CONCATENATE(tbl_geral[[#This Row],[Cod.Unico]],"_",tbl_geral[[#This Row],[Numerador]])</f>
        <v>ACESS-MDF_SETUP _3</v>
      </c>
      <c r="M10" s="12">
        <f t="shared" si="0"/>
        <v>2</v>
      </c>
      <c r="N10" s="12">
        <f>COUNTIF(J$2:$J10,J10)/100</f>
        <v>0.03</v>
      </c>
      <c r="O10" s="12">
        <f>SUM(tbl_geral[[#This Row],[Cod.Unico3]]+tbl_geral[[#This Row],[Cod.Unico4]])</f>
        <v>2.0299999999999998</v>
      </c>
      <c r="P10" s="12" t="str">
        <f>SUBSTITUTE(tbl_geral[[#This Row],[Cod.Unico5]],",",".")</f>
        <v>2.03</v>
      </c>
      <c r="Q10" s="12" t="s">
        <v>27</v>
      </c>
    </row>
    <row r="11" spans="1:17" x14ac:dyDescent="0.25">
      <c r="A11" s="3" t="s">
        <v>9</v>
      </c>
      <c r="B11" s="4">
        <v>6</v>
      </c>
      <c r="C11" s="3" t="s">
        <v>20</v>
      </c>
      <c r="D11" s="4">
        <v>601</v>
      </c>
      <c r="E11" s="3" t="s">
        <v>21</v>
      </c>
      <c r="F11" s="3" t="s">
        <v>22</v>
      </c>
      <c r="G11" s="3" t="s">
        <v>1474</v>
      </c>
      <c r="H11" s="3" t="s">
        <v>30</v>
      </c>
      <c r="I11" s="3"/>
      <c r="J11" s="7" t="str">
        <f>CONCATENATE(tbl_geral[[#This Row],[Máquina]],"_",tbl_geral[[#This Row],[Status]],)</f>
        <v xml:space="preserve">ACESS-MDF_SETUP </v>
      </c>
      <c r="K11" s="9">
        <f>COUNTIF($J$2:J11,J11)</f>
        <v>4</v>
      </c>
      <c r="L11" s="7" t="str">
        <f>CONCATENATE(tbl_geral[[#This Row],[Cod.Unico]],"_",tbl_geral[[#This Row],[Numerador]])</f>
        <v>ACESS-MDF_SETUP _4</v>
      </c>
      <c r="M11" s="12">
        <f t="shared" si="0"/>
        <v>2</v>
      </c>
      <c r="N11" s="12">
        <f>COUNTIF(J$2:$J11,J11)/100</f>
        <v>0.04</v>
      </c>
      <c r="O11" s="12">
        <f>SUM(tbl_geral[[#This Row],[Cod.Unico3]]+tbl_geral[[#This Row],[Cod.Unico4]])</f>
        <v>2.04</v>
      </c>
      <c r="P11" s="12" t="str">
        <f>SUBSTITUTE(tbl_geral[[#This Row],[Cod.Unico5]],",",".")</f>
        <v>2.04</v>
      </c>
      <c r="Q11" s="12" t="s">
        <v>29</v>
      </c>
    </row>
    <row r="12" spans="1:17" x14ac:dyDescent="0.25">
      <c r="A12" s="3" t="s">
        <v>9</v>
      </c>
      <c r="B12" s="4">
        <v>6</v>
      </c>
      <c r="C12" s="3" t="s">
        <v>20</v>
      </c>
      <c r="D12" s="4">
        <v>601</v>
      </c>
      <c r="E12" s="3" t="s">
        <v>21</v>
      </c>
      <c r="F12" s="3" t="s">
        <v>22</v>
      </c>
      <c r="G12" s="3" t="s">
        <v>1475</v>
      </c>
      <c r="H12" s="3" t="s">
        <v>32</v>
      </c>
      <c r="I12" s="3"/>
      <c r="J12" s="7" t="str">
        <f>CONCATENATE(tbl_geral[[#This Row],[Máquina]],"_",tbl_geral[[#This Row],[Status]],)</f>
        <v xml:space="preserve">ACESS-MDF_SETUP </v>
      </c>
      <c r="K12" s="9">
        <f>COUNTIF($J$2:J12,J12)</f>
        <v>5</v>
      </c>
      <c r="L12" s="7" t="str">
        <f>CONCATENATE(tbl_geral[[#This Row],[Cod.Unico]],"_",tbl_geral[[#This Row],[Numerador]])</f>
        <v>ACESS-MDF_SETUP _5</v>
      </c>
      <c r="M12" s="12">
        <f t="shared" si="0"/>
        <v>2</v>
      </c>
      <c r="N12" s="12">
        <f>COUNTIF(J$2:$J12,J12)/100</f>
        <v>0.05</v>
      </c>
      <c r="O12" s="12">
        <f>SUM(tbl_geral[[#This Row],[Cod.Unico3]]+tbl_geral[[#This Row],[Cod.Unico4]])</f>
        <v>2.0499999999999998</v>
      </c>
      <c r="P12" s="12" t="str">
        <f>SUBSTITUTE(tbl_geral[[#This Row],[Cod.Unico5]],",",".")</f>
        <v>2.05</v>
      </c>
      <c r="Q12" s="12" t="s">
        <v>31</v>
      </c>
    </row>
    <row r="13" spans="1:17" x14ac:dyDescent="0.25">
      <c r="A13" s="3" t="s">
        <v>9</v>
      </c>
      <c r="B13" s="4">
        <v>6</v>
      </c>
      <c r="C13" s="3" t="s">
        <v>20</v>
      </c>
      <c r="D13" s="4">
        <v>601</v>
      </c>
      <c r="E13" s="3" t="s">
        <v>21</v>
      </c>
      <c r="F13" s="3" t="s">
        <v>22</v>
      </c>
      <c r="G13" s="3" t="s">
        <v>1476</v>
      </c>
      <c r="H13" s="3" t="s">
        <v>34</v>
      </c>
      <c r="I13" s="3"/>
      <c r="J13" s="7" t="str">
        <f>CONCATENATE(tbl_geral[[#This Row],[Máquina]],"_",tbl_geral[[#This Row],[Status]],)</f>
        <v xml:space="preserve">ACESS-MDF_SETUP </v>
      </c>
      <c r="K13" s="9">
        <f>COUNTIF($J$2:J13,J13)</f>
        <v>6</v>
      </c>
      <c r="L13" s="7" t="str">
        <f>CONCATENATE(tbl_geral[[#This Row],[Cod.Unico]],"_",tbl_geral[[#This Row],[Numerador]])</f>
        <v>ACESS-MDF_SETUP _6</v>
      </c>
      <c r="M13" s="12">
        <f t="shared" si="0"/>
        <v>2</v>
      </c>
      <c r="N13" s="12">
        <f>COUNTIF(J$2:$J13,J13)/100</f>
        <v>0.06</v>
      </c>
      <c r="O13" s="12">
        <f>SUM(tbl_geral[[#This Row],[Cod.Unico3]]+tbl_geral[[#This Row],[Cod.Unico4]])</f>
        <v>2.06</v>
      </c>
      <c r="P13" s="12" t="str">
        <f>SUBSTITUTE(tbl_geral[[#This Row],[Cod.Unico5]],",",".")</f>
        <v>2.06</v>
      </c>
      <c r="Q13" s="12" t="s">
        <v>33</v>
      </c>
    </row>
    <row r="14" spans="1:17" x14ac:dyDescent="0.25">
      <c r="A14" s="3" t="s">
        <v>9</v>
      </c>
      <c r="B14" s="4">
        <v>6</v>
      </c>
      <c r="C14" s="3" t="s">
        <v>20</v>
      </c>
      <c r="D14" s="4">
        <v>601</v>
      </c>
      <c r="E14" s="3" t="s">
        <v>21</v>
      </c>
      <c r="F14" s="3" t="s">
        <v>22</v>
      </c>
      <c r="G14" s="3" t="s">
        <v>1477</v>
      </c>
      <c r="H14" s="3" t="s">
        <v>36</v>
      </c>
      <c r="I14" s="3"/>
      <c r="J14" s="7" t="str">
        <f>CONCATENATE(tbl_geral[[#This Row],[Máquina]],"_",tbl_geral[[#This Row],[Status]],)</f>
        <v xml:space="preserve">ACESS-MDF_SETUP </v>
      </c>
      <c r="K14" s="9">
        <f>COUNTIF($J$2:J14,J14)</f>
        <v>7</v>
      </c>
      <c r="L14" s="7" t="str">
        <f>CONCATENATE(tbl_geral[[#This Row],[Cod.Unico]],"_",tbl_geral[[#This Row],[Numerador]])</f>
        <v>ACESS-MDF_SETUP _7</v>
      </c>
      <c r="M14" s="12">
        <f t="shared" si="0"/>
        <v>2</v>
      </c>
      <c r="N14" s="12">
        <f>COUNTIF(J$2:$J14,J14)/100</f>
        <v>7.0000000000000007E-2</v>
      </c>
      <c r="O14" s="12">
        <f>SUM(tbl_geral[[#This Row],[Cod.Unico3]]+tbl_geral[[#This Row],[Cod.Unico4]])</f>
        <v>2.0699999999999998</v>
      </c>
      <c r="P14" s="12" t="str">
        <f>SUBSTITUTE(tbl_geral[[#This Row],[Cod.Unico5]],",",".")</f>
        <v>2.07</v>
      </c>
      <c r="Q14" s="12" t="s">
        <v>35</v>
      </c>
    </row>
    <row r="15" spans="1:17" x14ac:dyDescent="0.25">
      <c r="A15" s="3" t="s">
        <v>9</v>
      </c>
      <c r="B15" s="4">
        <v>6</v>
      </c>
      <c r="C15" s="3" t="s">
        <v>20</v>
      </c>
      <c r="D15" s="4">
        <v>601</v>
      </c>
      <c r="E15" s="3" t="s">
        <v>21</v>
      </c>
      <c r="F15" s="3" t="s">
        <v>22</v>
      </c>
      <c r="G15" s="3" t="s">
        <v>1478</v>
      </c>
      <c r="H15" s="3" t="s">
        <v>38</v>
      </c>
      <c r="I15" s="3"/>
      <c r="J15" s="7" t="str">
        <f>CONCATENATE(tbl_geral[[#This Row],[Máquina]],"_",tbl_geral[[#This Row],[Status]],)</f>
        <v xml:space="preserve">ACESS-MDF_SETUP </v>
      </c>
      <c r="K15" s="9">
        <f>COUNTIF($J$2:J15,J15)</f>
        <v>8</v>
      </c>
      <c r="L15" s="7" t="str">
        <f>CONCATENATE(tbl_geral[[#This Row],[Cod.Unico]],"_",tbl_geral[[#This Row],[Numerador]])</f>
        <v>ACESS-MDF_SETUP _8</v>
      </c>
      <c r="M15" s="12">
        <f t="shared" si="0"/>
        <v>2</v>
      </c>
      <c r="N15" s="12">
        <f>COUNTIF(J$2:$J15,J15)/100</f>
        <v>0.08</v>
      </c>
      <c r="O15" s="12">
        <f>SUM(tbl_geral[[#This Row],[Cod.Unico3]]+tbl_geral[[#This Row],[Cod.Unico4]])</f>
        <v>2.08</v>
      </c>
      <c r="P15" s="12" t="str">
        <f>SUBSTITUTE(tbl_geral[[#This Row],[Cod.Unico5]],",",".")</f>
        <v>2.08</v>
      </c>
      <c r="Q15" s="12" t="s">
        <v>37</v>
      </c>
    </row>
    <row r="16" spans="1:17" x14ac:dyDescent="0.25">
      <c r="A16" s="3" t="s">
        <v>9</v>
      </c>
      <c r="B16" s="4">
        <v>6</v>
      </c>
      <c r="C16" s="3" t="s">
        <v>20</v>
      </c>
      <c r="D16" s="4">
        <v>601</v>
      </c>
      <c r="E16" s="3" t="s">
        <v>21</v>
      </c>
      <c r="F16" s="3" t="s">
        <v>22</v>
      </c>
      <c r="G16" s="3" t="s">
        <v>1479</v>
      </c>
      <c r="H16" s="3" t="s">
        <v>40</v>
      </c>
      <c r="I16" s="3"/>
      <c r="J16" s="7" t="str">
        <f>CONCATENATE(tbl_geral[[#This Row],[Máquina]],"_",tbl_geral[[#This Row],[Status]],)</f>
        <v xml:space="preserve">ACESS-MDF_SETUP </v>
      </c>
      <c r="K16" s="9">
        <f>COUNTIF($J$2:J16,J16)</f>
        <v>9</v>
      </c>
      <c r="L16" s="7" t="str">
        <f>CONCATENATE(tbl_geral[[#This Row],[Cod.Unico]],"_",tbl_geral[[#This Row],[Numerador]])</f>
        <v>ACESS-MDF_SETUP _9</v>
      </c>
      <c r="M16" s="12">
        <f t="shared" si="0"/>
        <v>2</v>
      </c>
      <c r="N16" s="12">
        <f>COUNTIF(J$2:$J16,J16)/100</f>
        <v>0.09</v>
      </c>
      <c r="O16" s="12">
        <f>SUM(tbl_geral[[#This Row],[Cod.Unico3]]+tbl_geral[[#This Row],[Cod.Unico4]])</f>
        <v>2.09</v>
      </c>
      <c r="P16" s="12" t="str">
        <f>SUBSTITUTE(tbl_geral[[#This Row],[Cod.Unico5]],",",".")</f>
        <v>2.09</v>
      </c>
      <c r="Q16" s="12" t="s">
        <v>39</v>
      </c>
    </row>
    <row r="17" spans="1:19" x14ac:dyDescent="0.25">
      <c r="A17" s="3" t="s">
        <v>9</v>
      </c>
      <c r="B17" s="4">
        <v>6</v>
      </c>
      <c r="C17" s="3" t="s">
        <v>20</v>
      </c>
      <c r="D17" s="4">
        <v>601</v>
      </c>
      <c r="E17" s="3" t="s">
        <v>21</v>
      </c>
      <c r="F17" s="3" t="s">
        <v>22</v>
      </c>
      <c r="G17" s="3" t="s">
        <v>3093</v>
      </c>
      <c r="H17" s="3" t="s">
        <v>42</v>
      </c>
      <c r="I17" s="3"/>
      <c r="J17" s="7" t="str">
        <f>CONCATENATE(tbl_geral[[#This Row],[Máquina]],"_",tbl_geral[[#This Row],[Status]],)</f>
        <v xml:space="preserve">ACESS-MDF_SETUP </v>
      </c>
      <c r="K17" s="9">
        <f>COUNTIF($J$2:J17,J17)</f>
        <v>10</v>
      </c>
      <c r="L17" s="7" t="str">
        <f>CONCATENATE(tbl_geral[[#This Row],[Cod.Unico]],"_",tbl_geral[[#This Row],[Numerador]])</f>
        <v>ACESS-MDF_SETUP _10</v>
      </c>
      <c r="M17" s="12">
        <f t="shared" si="0"/>
        <v>2</v>
      </c>
      <c r="N17" s="12">
        <f>COUNTIF(J$2:$J17,J17)/100</f>
        <v>0.1</v>
      </c>
      <c r="O17" s="12">
        <f>SUM(tbl_geral[[#This Row],[Cod.Unico3]]+tbl_geral[[#This Row],[Cod.Unico4]])</f>
        <v>2.1</v>
      </c>
      <c r="P17" s="13" t="str">
        <f>SUBSTITUTE(tbl_geral[[#This Row],[Cod.Unico5]],",",".")</f>
        <v>2.1</v>
      </c>
      <c r="Q17" s="12" t="s">
        <v>41</v>
      </c>
      <c r="S17" s="15"/>
    </row>
    <row r="18" spans="1:19" x14ac:dyDescent="0.25">
      <c r="A18" s="3" t="s">
        <v>9</v>
      </c>
      <c r="B18" s="4">
        <v>6</v>
      </c>
      <c r="C18" s="3" t="s">
        <v>20</v>
      </c>
      <c r="D18" s="4">
        <v>601</v>
      </c>
      <c r="E18" s="3" t="s">
        <v>21</v>
      </c>
      <c r="F18" s="3" t="s">
        <v>22</v>
      </c>
      <c r="G18" s="3" t="s">
        <v>1480</v>
      </c>
      <c r="H18" s="3" t="s">
        <v>44</v>
      </c>
      <c r="I18" s="3"/>
      <c r="J18" s="7" t="str">
        <f>CONCATENATE(tbl_geral[[#This Row],[Máquina]],"_",tbl_geral[[#This Row],[Status]],)</f>
        <v xml:space="preserve">ACESS-MDF_SETUP </v>
      </c>
      <c r="K18" s="9">
        <f>COUNTIF($J$2:J18,J18)</f>
        <v>11</v>
      </c>
      <c r="L18" s="7" t="str">
        <f>CONCATENATE(tbl_geral[[#This Row],[Cod.Unico]],"_",tbl_geral[[#This Row],[Numerador]])</f>
        <v>ACESS-MDF_SETUP _11</v>
      </c>
      <c r="M18" s="12">
        <f t="shared" si="0"/>
        <v>2</v>
      </c>
      <c r="N18" s="12">
        <f>COUNTIF(J$2:$J18,J18)/100</f>
        <v>0.11</v>
      </c>
      <c r="O18" s="12">
        <f>SUM(tbl_geral[[#This Row],[Cod.Unico3]]+tbl_geral[[#This Row],[Cod.Unico4]])</f>
        <v>2.11</v>
      </c>
      <c r="P18" s="12" t="str">
        <f>SUBSTITUTE(tbl_geral[[#This Row],[Cod.Unico5]],",",".")</f>
        <v>2.11</v>
      </c>
      <c r="Q18" s="12" t="s">
        <v>43</v>
      </c>
    </row>
    <row r="19" spans="1:19" x14ac:dyDescent="0.25">
      <c r="A19" s="3" t="s">
        <v>9</v>
      </c>
      <c r="B19" s="4">
        <v>6</v>
      </c>
      <c r="C19" s="3" t="s">
        <v>20</v>
      </c>
      <c r="D19" s="4">
        <v>601</v>
      </c>
      <c r="E19" s="3" t="s">
        <v>21</v>
      </c>
      <c r="F19" s="3" t="s">
        <v>22</v>
      </c>
      <c r="G19" s="3" t="s">
        <v>1481</v>
      </c>
      <c r="H19" s="3" t="s">
        <v>46</v>
      </c>
      <c r="I19" s="3"/>
      <c r="J19" s="7" t="str">
        <f>CONCATENATE(tbl_geral[[#This Row],[Máquina]],"_",tbl_geral[[#This Row],[Status]],)</f>
        <v xml:space="preserve">ACESS-MDF_SETUP </v>
      </c>
      <c r="K19" s="9">
        <f>COUNTIF($J$2:J19,J19)</f>
        <v>12</v>
      </c>
      <c r="L19" s="7" t="str">
        <f>CONCATENATE(tbl_geral[[#This Row],[Cod.Unico]],"_",tbl_geral[[#This Row],[Numerador]])</f>
        <v>ACESS-MDF_SETUP _12</v>
      </c>
      <c r="M19" s="12">
        <f t="shared" si="0"/>
        <v>2</v>
      </c>
      <c r="N19" s="12">
        <f>COUNTIF(J$2:$J19,J19)/100</f>
        <v>0.12</v>
      </c>
      <c r="O19" s="12">
        <f>SUM(tbl_geral[[#This Row],[Cod.Unico3]]+tbl_geral[[#This Row],[Cod.Unico4]])</f>
        <v>2.12</v>
      </c>
      <c r="P19" s="12" t="str">
        <f>SUBSTITUTE(tbl_geral[[#This Row],[Cod.Unico5]],",",".")</f>
        <v>2.12</v>
      </c>
      <c r="Q19" s="12" t="s">
        <v>45</v>
      </c>
    </row>
    <row r="20" spans="1:19" x14ac:dyDescent="0.25">
      <c r="A20" s="3" t="s">
        <v>9</v>
      </c>
      <c r="B20" s="4">
        <v>6</v>
      </c>
      <c r="C20" s="3" t="s">
        <v>20</v>
      </c>
      <c r="D20" s="4">
        <v>601</v>
      </c>
      <c r="E20" s="3" t="s">
        <v>21</v>
      </c>
      <c r="F20" s="3" t="s">
        <v>22</v>
      </c>
      <c r="G20" s="3" t="s">
        <v>1482</v>
      </c>
      <c r="H20" s="3" t="s">
        <v>48</v>
      </c>
      <c r="I20" s="3"/>
      <c r="J20" s="7" t="str">
        <f>CONCATENATE(tbl_geral[[#This Row],[Máquina]],"_",tbl_geral[[#This Row],[Status]],)</f>
        <v xml:space="preserve">ACESS-MDF_SETUP </v>
      </c>
      <c r="K20" s="9">
        <f>COUNTIF($J$2:J20,J20)</f>
        <v>13</v>
      </c>
      <c r="L20" s="7" t="str">
        <f>CONCATENATE(tbl_geral[[#This Row],[Cod.Unico]],"_",tbl_geral[[#This Row],[Numerador]])</f>
        <v>ACESS-MDF_SETUP _13</v>
      </c>
      <c r="M20" s="12">
        <f t="shared" si="0"/>
        <v>2</v>
      </c>
      <c r="N20" s="12">
        <f>COUNTIF(J$2:$J20,J20)/100</f>
        <v>0.13</v>
      </c>
      <c r="O20" s="12">
        <f>SUM(tbl_geral[[#This Row],[Cod.Unico3]]+tbl_geral[[#This Row],[Cod.Unico4]])</f>
        <v>2.13</v>
      </c>
      <c r="P20" s="12" t="str">
        <f>SUBSTITUTE(tbl_geral[[#This Row],[Cod.Unico5]],",",".")</f>
        <v>2.13</v>
      </c>
      <c r="Q20" s="12" t="s">
        <v>47</v>
      </c>
    </row>
    <row r="21" spans="1:19" x14ac:dyDescent="0.25">
      <c r="A21" s="3" t="s">
        <v>9</v>
      </c>
      <c r="B21" s="4">
        <v>6</v>
      </c>
      <c r="C21" s="3" t="s">
        <v>20</v>
      </c>
      <c r="D21" s="4">
        <v>601</v>
      </c>
      <c r="E21" s="3" t="s">
        <v>21</v>
      </c>
      <c r="F21" s="3" t="s">
        <v>22</v>
      </c>
      <c r="G21" s="3" t="s">
        <v>1483</v>
      </c>
      <c r="H21" s="3" t="s">
        <v>50</v>
      </c>
      <c r="I21" s="3"/>
      <c r="J21" s="7" t="str">
        <f>CONCATENATE(tbl_geral[[#This Row],[Máquina]],"_",tbl_geral[[#This Row],[Status]],)</f>
        <v xml:space="preserve">ACESS-MDF_SETUP </v>
      </c>
      <c r="K21" s="9">
        <f>COUNTIF($J$2:J21,J21)</f>
        <v>14</v>
      </c>
      <c r="L21" s="7" t="str">
        <f>CONCATENATE(tbl_geral[[#This Row],[Cod.Unico]],"_",tbl_geral[[#This Row],[Numerador]])</f>
        <v>ACESS-MDF_SETUP _14</v>
      </c>
      <c r="M21" s="12">
        <f t="shared" si="0"/>
        <v>2</v>
      </c>
      <c r="N21" s="12">
        <f>COUNTIF(J$2:$J21,J21)/100</f>
        <v>0.14000000000000001</v>
      </c>
      <c r="O21" s="12">
        <f>SUM(tbl_geral[[#This Row],[Cod.Unico3]]+tbl_geral[[#This Row],[Cod.Unico4]])</f>
        <v>2.14</v>
      </c>
      <c r="P21" s="12" t="str">
        <f>SUBSTITUTE(tbl_geral[[#This Row],[Cod.Unico5]],",",".")</f>
        <v>2.14</v>
      </c>
      <c r="Q21" s="12" t="s">
        <v>49</v>
      </c>
    </row>
    <row r="22" spans="1:19" x14ac:dyDescent="0.25">
      <c r="A22" s="3" t="s">
        <v>9</v>
      </c>
      <c r="B22" s="4">
        <v>6</v>
      </c>
      <c r="C22" s="3" t="s">
        <v>20</v>
      </c>
      <c r="D22" s="4">
        <v>601</v>
      </c>
      <c r="E22" s="3" t="s">
        <v>21</v>
      </c>
      <c r="F22" s="3" t="s">
        <v>22</v>
      </c>
      <c r="G22" s="3" t="s">
        <v>1484</v>
      </c>
      <c r="H22" s="3" t="s">
        <v>52</v>
      </c>
      <c r="I22" s="3"/>
      <c r="J22" s="7" t="str">
        <f>CONCATENATE(tbl_geral[[#This Row],[Máquina]],"_",tbl_geral[[#This Row],[Status]],)</f>
        <v xml:space="preserve">ACESS-MDF_SETUP </v>
      </c>
      <c r="K22" s="9">
        <f>COUNTIF($J$2:J22,J22)</f>
        <v>15</v>
      </c>
      <c r="L22" s="7" t="str">
        <f>CONCATENATE(tbl_geral[[#This Row],[Cod.Unico]],"_",tbl_geral[[#This Row],[Numerador]])</f>
        <v>ACESS-MDF_SETUP _15</v>
      </c>
      <c r="M22" s="12">
        <f t="shared" si="0"/>
        <v>2</v>
      </c>
      <c r="N22" s="12">
        <f>COUNTIF(J$2:$J22,J22)/100</f>
        <v>0.15</v>
      </c>
      <c r="O22" s="12">
        <f>SUM(tbl_geral[[#This Row],[Cod.Unico3]]+tbl_geral[[#This Row],[Cod.Unico4]])</f>
        <v>2.15</v>
      </c>
      <c r="P22" s="12" t="str">
        <f>SUBSTITUTE(tbl_geral[[#This Row],[Cod.Unico5]],",",".")</f>
        <v>2.15</v>
      </c>
      <c r="Q22" s="12" t="s">
        <v>51</v>
      </c>
    </row>
    <row r="23" spans="1:19" x14ac:dyDescent="0.25">
      <c r="A23" s="3" t="s">
        <v>9</v>
      </c>
      <c r="B23" s="4">
        <v>6</v>
      </c>
      <c r="C23" s="3" t="s">
        <v>20</v>
      </c>
      <c r="D23" s="4">
        <v>601</v>
      </c>
      <c r="E23" s="3" t="s">
        <v>21</v>
      </c>
      <c r="F23" s="3" t="s">
        <v>22</v>
      </c>
      <c r="G23" s="3" t="s">
        <v>1485</v>
      </c>
      <c r="H23" s="3" t="s">
        <v>54</v>
      </c>
      <c r="I23" s="3"/>
      <c r="J23" s="7" t="str">
        <f>CONCATENATE(tbl_geral[[#This Row],[Máquina]],"_",tbl_geral[[#This Row],[Status]],)</f>
        <v xml:space="preserve">ACESS-MDF_SETUP </v>
      </c>
      <c r="K23" s="9">
        <f>COUNTIF($J$2:J23,J23)</f>
        <v>16</v>
      </c>
      <c r="L23" s="7" t="str">
        <f>CONCATENATE(tbl_geral[[#This Row],[Cod.Unico]],"_",tbl_geral[[#This Row],[Numerador]])</f>
        <v>ACESS-MDF_SETUP _16</v>
      </c>
      <c r="M23" s="12">
        <f t="shared" si="0"/>
        <v>2</v>
      </c>
      <c r="N23" s="12">
        <f>COUNTIF(J$2:$J23,J23)/100</f>
        <v>0.16</v>
      </c>
      <c r="O23" s="12">
        <f>SUM(tbl_geral[[#This Row],[Cod.Unico3]]+tbl_geral[[#This Row],[Cod.Unico4]])</f>
        <v>2.16</v>
      </c>
      <c r="P23" s="12" t="str">
        <f>SUBSTITUTE(tbl_geral[[#This Row],[Cod.Unico5]],",",".")</f>
        <v>2.16</v>
      </c>
      <c r="Q23" s="12" t="s">
        <v>53</v>
      </c>
    </row>
    <row r="24" spans="1:19" x14ac:dyDescent="0.25">
      <c r="A24" s="3" t="s">
        <v>9</v>
      </c>
      <c r="B24" s="4">
        <v>6</v>
      </c>
      <c r="C24" s="3" t="s">
        <v>20</v>
      </c>
      <c r="D24" s="4">
        <v>601</v>
      </c>
      <c r="E24" s="3" t="s">
        <v>21</v>
      </c>
      <c r="F24" s="3" t="s">
        <v>22</v>
      </c>
      <c r="G24" s="3" t="s">
        <v>1486</v>
      </c>
      <c r="H24" s="3" t="s">
        <v>54</v>
      </c>
      <c r="I24" s="3"/>
      <c r="J24" s="7" t="str">
        <f>CONCATENATE(tbl_geral[[#This Row],[Máquina]],"_",tbl_geral[[#This Row],[Status]],)</f>
        <v xml:space="preserve">ACESS-MDF_SETUP </v>
      </c>
      <c r="K24" s="9">
        <f>COUNTIF($J$2:J24,J24)</f>
        <v>17</v>
      </c>
      <c r="L24" s="7" t="str">
        <f>CONCATENATE(tbl_geral[[#This Row],[Cod.Unico]],"_",tbl_geral[[#This Row],[Numerador]])</f>
        <v>ACESS-MDF_SETUP _17</v>
      </c>
      <c r="M24" s="12">
        <f t="shared" si="0"/>
        <v>2</v>
      </c>
      <c r="N24" s="12">
        <f>COUNTIF(J$2:$J24,J24)/100</f>
        <v>0.17</v>
      </c>
      <c r="O24" s="12">
        <f>SUM(tbl_geral[[#This Row],[Cod.Unico3]]+tbl_geral[[#This Row],[Cod.Unico4]])</f>
        <v>2.17</v>
      </c>
      <c r="P24" s="12" t="str">
        <f>SUBSTITUTE(tbl_geral[[#This Row],[Cod.Unico5]],",",".")</f>
        <v>2.17</v>
      </c>
      <c r="Q24" s="12" t="s">
        <v>55</v>
      </c>
    </row>
    <row r="25" spans="1:19" x14ac:dyDescent="0.25">
      <c r="A25" s="3" t="s">
        <v>9</v>
      </c>
      <c r="B25" s="4">
        <v>3</v>
      </c>
      <c r="C25" s="3" t="s">
        <v>56</v>
      </c>
      <c r="D25" s="4">
        <v>301</v>
      </c>
      <c r="E25" s="3" t="s">
        <v>57</v>
      </c>
      <c r="F25" s="3" t="s">
        <v>58</v>
      </c>
      <c r="G25" s="3" t="s">
        <v>1487</v>
      </c>
      <c r="H25" s="3" t="s">
        <v>13</v>
      </c>
      <c r="I25" s="3"/>
      <c r="J25" s="7" t="str">
        <f>CONCATENATE(tbl_geral[[#This Row],[Máquina]],"_",tbl_geral[[#This Row],[Status]],)</f>
        <v>ACESS-MDF_DESENVOLVIMENTO</v>
      </c>
      <c r="K25" s="9">
        <f>COUNTIF($J$2:J25,J25)</f>
        <v>1</v>
      </c>
      <c r="L25" s="7" t="str">
        <f>CONCATENATE(tbl_geral[[#This Row],[Cod.Unico]],"_",tbl_geral[[#This Row],[Numerador]])</f>
        <v>ACESS-MDF_DESENVOLVIMENTO_1</v>
      </c>
      <c r="M25" s="12">
        <f t="shared" si="0"/>
        <v>3</v>
      </c>
      <c r="N25" s="12">
        <f>COUNTIF(J$2:$J25,J25)/100</f>
        <v>0.01</v>
      </c>
      <c r="O25" s="12">
        <f>SUM(tbl_geral[[#This Row],[Cod.Unico3]]+tbl_geral[[#This Row],[Cod.Unico4]])</f>
        <v>3.01</v>
      </c>
      <c r="P25" s="12" t="str">
        <f>SUBSTITUTE(tbl_geral[[#This Row],[Cod.Unico5]],",",".")</f>
        <v>3.01</v>
      </c>
      <c r="Q25" s="12" t="s">
        <v>59</v>
      </c>
    </row>
    <row r="26" spans="1:19" x14ac:dyDescent="0.25">
      <c r="A26" s="3" t="s">
        <v>9</v>
      </c>
      <c r="B26" s="4">
        <v>3</v>
      </c>
      <c r="C26" s="3" t="s">
        <v>56</v>
      </c>
      <c r="D26" s="4">
        <v>301</v>
      </c>
      <c r="E26" s="3" t="s">
        <v>57</v>
      </c>
      <c r="F26" s="3" t="s">
        <v>58</v>
      </c>
      <c r="G26" s="3" t="s">
        <v>1488</v>
      </c>
      <c r="H26" s="3" t="s">
        <v>13</v>
      </c>
      <c r="I26" s="3"/>
      <c r="J26" s="7" t="str">
        <f>CONCATENATE(tbl_geral[[#This Row],[Máquina]],"_",tbl_geral[[#This Row],[Status]],)</f>
        <v>ACESS-MDF_DESENVOLVIMENTO</v>
      </c>
      <c r="K26" s="9">
        <f>COUNTIF($J$2:J26,J26)</f>
        <v>2</v>
      </c>
      <c r="L26" s="7" t="str">
        <f>CONCATENATE(tbl_geral[[#This Row],[Cod.Unico]],"_",tbl_geral[[#This Row],[Numerador]])</f>
        <v>ACESS-MDF_DESENVOLVIMENTO_2</v>
      </c>
      <c r="M26" s="12">
        <f t="shared" si="0"/>
        <v>3</v>
      </c>
      <c r="N26" s="12">
        <f>COUNTIF(J$2:$J26,J26)/100</f>
        <v>0.02</v>
      </c>
      <c r="O26" s="12">
        <f>SUM(tbl_geral[[#This Row],[Cod.Unico3]]+tbl_geral[[#This Row],[Cod.Unico4]])</f>
        <v>3.02</v>
      </c>
      <c r="P26" s="12" t="str">
        <f>SUBSTITUTE(tbl_geral[[#This Row],[Cod.Unico5]],",",".")</f>
        <v>3.02</v>
      </c>
      <c r="Q26" s="12" t="s">
        <v>60</v>
      </c>
    </row>
    <row r="27" spans="1:19" x14ac:dyDescent="0.25">
      <c r="A27" s="3" t="s">
        <v>9</v>
      </c>
      <c r="B27" s="4">
        <v>4</v>
      </c>
      <c r="C27" s="3" t="s">
        <v>61</v>
      </c>
      <c r="D27" s="4">
        <v>401</v>
      </c>
      <c r="E27" s="3" t="s">
        <v>62</v>
      </c>
      <c r="F27" s="3" t="s">
        <v>63</v>
      </c>
      <c r="G27" s="3" t="s">
        <v>1489</v>
      </c>
      <c r="H27" s="3" t="s">
        <v>13</v>
      </c>
      <c r="I27" s="3"/>
      <c r="J27" s="7" t="str">
        <f>CONCATENATE(tbl_geral[[#This Row],[Máquina]],"_",tbl_geral[[#This Row],[Status]],)</f>
        <v>ACESS-MDF_PCP</v>
      </c>
      <c r="K27" s="9">
        <f>COUNTIF($J$2:J27,J27)</f>
        <v>1</v>
      </c>
      <c r="L27" s="7" t="str">
        <f>CONCATENATE(tbl_geral[[#This Row],[Cod.Unico]],"_",tbl_geral[[#This Row],[Numerador]])</f>
        <v>ACESS-MDF_PCP_1</v>
      </c>
      <c r="M27" s="12">
        <f t="shared" si="0"/>
        <v>4</v>
      </c>
      <c r="N27" s="12">
        <f>COUNTIF(J$2:$J27,J27)/100</f>
        <v>0.01</v>
      </c>
      <c r="O27" s="12">
        <f>SUM(tbl_geral[[#This Row],[Cod.Unico3]]+tbl_geral[[#This Row],[Cod.Unico4]])</f>
        <v>4.01</v>
      </c>
      <c r="P27" s="12" t="str">
        <f>SUBSTITUTE(tbl_geral[[#This Row],[Cod.Unico5]],",",".")</f>
        <v>4.01</v>
      </c>
      <c r="Q27" s="12" t="s">
        <v>64</v>
      </c>
    </row>
    <row r="28" spans="1:19" x14ac:dyDescent="0.25">
      <c r="A28" s="3" t="s">
        <v>9</v>
      </c>
      <c r="B28" s="4">
        <v>4</v>
      </c>
      <c r="C28" s="3" t="s">
        <v>61</v>
      </c>
      <c r="D28" s="4">
        <v>401</v>
      </c>
      <c r="E28" s="3" t="s">
        <v>62</v>
      </c>
      <c r="F28" s="3" t="s">
        <v>63</v>
      </c>
      <c r="G28" s="3" t="s">
        <v>1490</v>
      </c>
      <c r="H28" s="3" t="s">
        <v>13</v>
      </c>
      <c r="I28" s="3"/>
      <c r="J28" s="7" t="str">
        <f>CONCATENATE(tbl_geral[[#This Row],[Máquina]],"_",tbl_geral[[#This Row],[Status]],)</f>
        <v>ACESS-MDF_PCP</v>
      </c>
      <c r="K28" s="9">
        <f>COUNTIF($J$2:J28,J28)</f>
        <v>2</v>
      </c>
      <c r="L28" s="7" t="str">
        <f>CONCATENATE(tbl_geral[[#This Row],[Cod.Unico]],"_",tbl_geral[[#This Row],[Numerador]])</f>
        <v>ACESS-MDF_PCP_2</v>
      </c>
      <c r="M28" s="12">
        <f t="shared" si="0"/>
        <v>4</v>
      </c>
      <c r="N28" s="12">
        <f>COUNTIF(J$2:$J28,J28)/100</f>
        <v>0.02</v>
      </c>
      <c r="O28" s="12">
        <f>SUM(tbl_geral[[#This Row],[Cod.Unico3]]+tbl_geral[[#This Row],[Cod.Unico4]])</f>
        <v>4.0199999999999996</v>
      </c>
      <c r="P28" s="12" t="str">
        <f>SUBSTITUTE(tbl_geral[[#This Row],[Cod.Unico5]],",",".")</f>
        <v>4.02</v>
      </c>
      <c r="Q28" s="12" t="s">
        <v>65</v>
      </c>
    </row>
    <row r="29" spans="1:19" x14ac:dyDescent="0.25">
      <c r="A29" s="3" t="s">
        <v>9</v>
      </c>
      <c r="B29" s="4">
        <v>4</v>
      </c>
      <c r="C29" s="3" t="s">
        <v>61</v>
      </c>
      <c r="D29" s="4">
        <v>402</v>
      </c>
      <c r="E29" s="3" t="s">
        <v>66</v>
      </c>
      <c r="F29" s="3" t="s">
        <v>63</v>
      </c>
      <c r="G29" s="3" t="s">
        <v>1491</v>
      </c>
      <c r="H29" s="3" t="s">
        <v>13</v>
      </c>
      <c r="I29" s="3"/>
      <c r="J29" s="7" t="str">
        <f>CONCATENATE(tbl_geral[[#This Row],[Máquina]],"_",tbl_geral[[#This Row],[Status]],)</f>
        <v>ACESS-MDF_PCP</v>
      </c>
      <c r="K29" s="9">
        <f>COUNTIF($J$2:J29,J29)</f>
        <v>3</v>
      </c>
      <c r="L29" s="7" t="str">
        <f>CONCATENATE(tbl_geral[[#This Row],[Cod.Unico]],"_",tbl_geral[[#This Row],[Numerador]])</f>
        <v>ACESS-MDF_PCP_3</v>
      </c>
      <c r="M29" s="12">
        <f t="shared" si="0"/>
        <v>4</v>
      </c>
      <c r="N29" s="12">
        <f>COUNTIF(J$2:$J29,J29)/100</f>
        <v>0.03</v>
      </c>
      <c r="O29" s="12">
        <f>SUM(tbl_geral[[#This Row],[Cod.Unico3]]+tbl_geral[[#This Row],[Cod.Unico4]])</f>
        <v>4.03</v>
      </c>
      <c r="P29" s="12" t="str">
        <f>SUBSTITUTE(tbl_geral[[#This Row],[Cod.Unico5]],",",".")</f>
        <v>4.03</v>
      </c>
      <c r="Q29" s="12" t="s">
        <v>67</v>
      </c>
    </row>
    <row r="30" spans="1:19" x14ac:dyDescent="0.25">
      <c r="A30" s="3" t="s">
        <v>9</v>
      </c>
      <c r="B30" s="4">
        <v>4</v>
      </c>
      <c r="C30" s="3" t="s">
        <v>61</v>
      </c>
      <c r="D30" s="4">
        <v>401</v>
      </c>
      <c r="E30" s="3" t="s">
        <v>62</v>
      </c>
      <c r="F30" s="3" t="s">
        <v>63</v>
      </c>
      <c r="G30" s="3" t="s">
        <v>1492</v>
      </c>
      <c r="H30" s="3" t="s">
        <v>13</v>
      </c>
      <c r="I30" s="3"/>
      <c r="J30" s="7" t="str">
        <f>CONCATENATE(tbl_geral[[#This Row],[Máquina]],"_",tbl_geral[[#This Row],[Status]],)</f>
        <v>ACESS-MDF_PCP</v>
      </c>
      <c r="K30" s="9">
        <f>COUNTIF($J$2:J30,J30)</f>
        <v>4</v>
      </c>
      <c r="L30" s="7" t="str">
        <f>CONCATENATE(tbl_geral[[#This Row],[Cod.Unico]],"_",tbl_geral[[#This Row],[Numerador]])</f>
        <v>ACESS-MDF_PCP_4</v>
      </c>
      <c r="M30" s="12">
        <f t="shared" si="0"/>
        <v>4</v>
      </c>
      <c r="N30" s="12">
        <f>COUNTIF(J$2:$J30,J30)/100</f>
        <v>0.04</v>
      </c>
      <c r="O30" s="12">
        <f>SUM(tbl_geral[[#This Row],[Cod.Unico3]]+tbl_geral[[#This Row],[Cod.Unico4]])</f>
        <v>4.04</v>
      </c>
      <c r="P30" s="12" t="str">
        <f>SUBSTITUTE(tbl_geral[[#This Row],[Cod.Unico5]],",",".")</f>
        <v>4.04</v>
      </c>
      <c r="Q30" s="12" t="s">
        <v>68</v>
      </c>
    </row>
    <row r="31" spans="1:19" x14ac:dyDescent="0.25">
      <c r="A31" s="3" t="s">
        <v>9</v>
      </c>
      <c r="B31" s="4">
        <v>6</v>
      </c>
      <c r="C31" s="3" t="s">
        <v>20</v>
      </c>
      <c r="D31" s="4">
        <v>601</v>
      </c>
      <c r="E31" s="3" t="s">
        <v>21</v>
      </c>
      <c r="F31" s="3" t="s">
        <v>63</v>
      </c>
      <c r="G31" s="3" t="s">
        <v>1493</v>
      </c>
      <c r="H31" s="3" t="s">
        <v>13</v>
      </c>
      <c r="I31" s="3"/>
      <c r="J31" s="7" t="str">
        <f>CONCATENATE(tbl_geral[[#This Row],[Máquina]],"_",tbl_geral[[#This Row],[Status]],)</f>
        <v>ACESS-MDF_PCP</v>
      </c>
      <c r="K31" s="9">
        <f>COUNTIF($J$2:J31,J31)</f>
        <v>5</v>
      </c>
      <c r="L31" s="7" t="str">
        <f>CONCATENATE(tbl_geral[[#This Row],[Cod.Unico]],"_",tbl_geral[[#This Row],[Numerador]])</f>
        <v>ACESS-MDF_PCP_5</v>
      </c>
      <c r="M31" s="12">
        <f t="shared" si="0"/>
        <v>4</v>
      </c>
      <c r="N31" s="12">
        <f>COUNTIF(J$2:$J31,J31)/100</f>
        <v>0.05</v>
      </c>
      <c r="O31" s="12">
        <f>SUM(tbl_geral[[#This Row],[Cod.Unico3]]+tbl_geral[[#This Row],[Cod.Unico4]])</f>
        <v>4.05</v>
      </c>
      <c r="P31" s="12" t="str">
        <f>SUBSTITUTE(tbl_geral[[#This Row],[Cod.Unico5]],",",".")</f>
        <v>4.05</v>
      </c>
      <c r="Q31" s="12" t="s">
        <v>69</v>
      </c>
    </row>
    <row r="32" spans="1:19" x14ac:dyDescent="0.25">
      <c r="A32" s="3" t="s">
        <v>9</v>
      </c>
      <c r="B32" s="4">
        <v>6</v>
      </c>
      <c r="C32" s="3" t="s">
        <v>20</v>
      </c>
      <c r="D32" s="4">
        <v>601</v>
      </c>
      <c r="E32" s="3" t="s">
        <v>21</v>
      </c>
      <c r="F32" s="3" t="s">
        <v>63</v>
      </c>
      <c r="G32" s="3" t="s">
        <v>1494</v>
      </c>
      <c r="H32" s="3" t="s">
        <v>13</v>
      </c>
      <c r="I32" s="3"/>
      <c r="J32" s="7" t="str">
        <f>CONCATENATE(tbl_geral[[#This Row],[Máquina]],"_",tbl_geral[[#This Row],[Status]],)</f>
        <v>ACESS-MDF_PCP</v>
      </c>
      <c r="K32" s="9">
        <f>COUNTIF($J$2:J32,J32)</f>
        <v>6</v>
      </c>
      <c r="L32" s="7" t="str">
        <f>CONCATENATE(tbl_geral[[#This Row],[Cod.Unico]],"_",tbl_geral[[#This Row],[Numerador]])</f>
        <v>ACESS-MDF_PCP_6</v>
      </c>
      <c r="M32" s="12">
        <f t="shared" si="0"/>
        <v>4</v>
      </c>
      <c r="N32" s="12">
        <f>COUNTIF(J$2:$J32,J32)/100</f>
        <v>0.06</v>
      </c>
      <c r="O32" s="12">
        <f>SUM(tbl_geral[[#This Row],[Cod.Unico3]]+tbl_geral[[#This Row],[Cod.Unico4]])</f>
        <v>4.0599999999999996</v>
      </c>
      <c r="P32" s="12" t="str">
        <f>SUBSTITUTE(tbl_geral[[#This Row],[Cod.Unico5]],",",".")</f>
        <v>4.06</v>
      </c>
      <c r="Q32" s="12" t="s">
        <v>70</v>
      </c>
    </row>
    <row r="33" spans="1:17" x14ac:dyDescent="0.25">
      <c r="A33" s="3" t="s">
        <v>9</v>
      </c>
      <c r="B33" s="4">
        <v>5</v>
      </c>
      <c r="C33" s="3" t="s">
        <v>71</v>
      </c>
      <c r="D33" s="4">
        <v>502</v>
      </c>
      <c r="E33" s="3" t="s">
        <v>72</v>
      </c>
      <c r="F33" s="3" t="s">
        <v>73</v>
      </c>
      <c r="G33" s="3" t="s">
        <v>1495</v>
      </c>
      <c r="H33" s="3" t="s">
        <v>54</v>
      </c>
      <c r="I33" s="3"/>
      <c r="J33" s="7" t="str">
        <f>CONCATENATE(tbl_geral[[#This Row],[Máquina]],"_",tbl_geral[[#This Row],[Status]],)</f>
        <v>ACESS-MDF_EMPILHADEIRA</v>
      </c>
      <c r="K33" s="9">
        <f>COUNTIF($J$2:J33,J33)</f>
        <v>1</v>
      </c>
      <c r="L33" s="7" t="str">
        <f>CONCATENATE(tbl_geral[[#This Row],[Cod.Unico]],"_",tbl_geral[[#This Row],[Numerador]])</f>
        <v>ACESS-MDF_EMPILHADEIRA_1</v>
      </c>
      <c r="M33" s="12">
        <f t="shared" si="0"/>
        <v>5</v>
      </c>
      <c r="N33" s="12">
        <f>COUNTIF(J$2:$J33,J33)/100</f>
        <v>0.01</v>
      </c>
      <c r="O33" s="12">
        <f>SUM(tbl_geral[[#This Row],[Cod.Unico3]]+tbl_geral[[#This Row],[Cod.Unico4]])</f>
        <v>5.01</v>
      </c>
      <c r="P33" s="12" t="str">
        <f>SUBSTITUTE(tbl_geral[[#This Row],[Cod.Unico5]],",",".")</f>
        <v>5.01</v>
      </c>
      <c r="Q33" s="12" t="s">
        <v>74</v>
      </c>
    </row>
    <row r="34" spans="1:17" x14ac:dyDescent="0.25">
      <c r="A34" s="3" t="s">
        <v>9</v>
      </c>
      <c r="B34" s="4">
        <v>5</v>
      </c>
      <c r="C34" s="3" t="s">
        <v>71</v>
      </c>
      <c r="D34" s="4">
        <v>501</v>
      </c>
      <c r="E34" s="3" t="s">
        <v>75</v>
      </c>
      <c r="F34" s="3" t="s">
        <v>73</v>
      </c>
      <c r="G34" s="3" t="s">
        <v>1496</v>
      </c>
      <c r="H34" s="3" t="s">
        <v>54</v>
      </c>
      <c r="I34" s="3"/>
      <c r="J34" s="7" t="str">
        <f>CONCATENATE(tbl_geral[[#This Row],[Máquina]],"_",tbl_geral[[#This Row],[Status]],)</f>
        <v>ACESS-MDF_EMPILHADEIRA</v>
      </c>
      <c r="K34" s="9">
        <f>COUNTIF($J$2:J34,J34)</f>
        <v>2</v>
      </c>
      <c r="L34" s="7" t="str">
        <f>CONCATENATE(tbl_geral[[#This Row],[Cod.Unico]],"_",tbl_geral[[#This Row],[Numerador]])</f>
        <v>ACESS-MDF_EMPILHADEIRA_2</v>
      </c>
      <c r="M34" s="12">
        <f t="shared" si="0"/>
        <v>5</v>
      </c>
      <c r="N34" s="12">
        <f>COUNTIF(J$2:$J34,J34)/100</f>
        <v>0.02</v>
      </c>
      <c r="O34" s="12">
        <f>SUM(tbl_geral[[#This Row],[Cod.Unico3]]+tbl_geral[[#This Row],[Cod.Unico4]])</f>
        <v>5.0199999999999996</v>
      </c>
      <c r="P34" s="12" t="str">
        <f>SUBSTITUTE(tbl_geral[[#This Row],[Cod.Unico5]],",",".")</f>
        <v>5.02</v>
      </c>
      <c r="Q34" s="12" t="s">
        <v>76</v>
      </c>
    </row>
    <row r="35" spans="1:17" x14ac:dyDescent="0.25">
      <c r="A35" s="3" t="s">
        <v>9</v>
      </c>
      <c r="B35" s="4">
        <v>5</v>
      </c>
      <c r="C35" s="3" t="s">
        <v>71</v>
      </c>
      <c r="D35" s="4">
        <v>501</v>
      </c>
      <c r="E35" s="3" t="s">
        <v>75</v>
      </c>
      <c r="F35" s="3" t="s">
        <v>73</v>
      </c>
      <c r="G35" s="3" t="s">
        <v>1497</v>
      </c>
      <c r="H35" s="3" t="s">
        <v>54</v>
      </c>
      <c r="I35" s="3"/>
      <c r="J35" s="7" t="str">
        <f>CONCATENATE(tbl_geral[[#This Row],[Máquina]],"_",tbl_geral[[#This Row],[Status]],)</f>
        <v>ACESS-MDF_EMPILHADEIRA</v>
      </c>
      <c r="K35" s="9">
        <f>COUNTIF($J$2:J35,J35)</f>
        <v>3</v>
      </c>
      <c r="L35" s="7" t="str">
        <f>CONCATENATE(tbl_geral[[#This Row],[Cod.Unico]],"_",tbl_geral[[#This Row],[Numerador]])</f>
        <v>ACESS-MDF_EMPILHADEIRA_3</v>
      </c>
      <c r="M35" s="12">
        <f t="shared" si="0"/>
        <v>5</v>
      </c>
      <c r="N35" s="12">
        <f>COUNTIF(J$2:$J35,J35)/100</f>
        <v>0.03</v>
      </c>
      <c r="O35" s="12">
        <f>SUM(tbl_geral[[#This Row],[Cod.Unico3]]+tbl_geral[[#This Row],[Cod.Unico4]])</f>
        <v>5.03</v>
      </c>
      <c r="P35" s="12" t="str">
        <f>SUBSTITUTE(tbl_geral[[#This Row],[Cod.Unico5]],",",".")</f>
        <v>5.03</v>
      </c>
      <c r="Q35" s="12" t="s">
        <v>77</v>
      </c>
    </row>
    <row r="36" spans="1:17" x14ac:dyDescent="0.25">
      <c r="A36" s="3" t="s">
        <v>9</v>
      </c>
      <c r="B36" s="4">
        <v>5</v>
      </c>
      <c r="C36" s="3" t="s">
        <v>71</v>
      </c>
      <c r="D36" s="4">
        <v>501</v>
      </c>
      <c r="E36" s="3" t="s">
        <v>75</v>
      </c>
      <c r="F36" s="3" t="s">
        <v>73</v>
      </c>
      <c r="G36" s="3" t="s">
        <v>1498</v>
      </c>
      <c r="H36" s="3" t="s">
        <v>54</v>
      </c>
      <c r="I36" s="3"/>
      <c r="J36" s="7" t="str">
        <f>CONCATENATE(tbl_geral[[#This Row],[Máquina]],"_",tbl_geral[[#This Row],[Status]],)</f>
        <v>ACESS-MDF_EMPILHADEIRA</v>
      </c>
      <c r="K36" s="9">
        <f>COUNTIF($J$2:J36,J36)</f>
        <v>4</v>
      </c>
      <c r="L36" s="7" t="str">
        <f>CONCATENATE(tbl_geral[[#This Row],[Cod.Unico]],"_",tbl_geral[[#This Row],[Numerador]])</f>
        <v>ACESS-MDF_EMPILHADEIRA_4</v>
      </c>
      <c r="M36" s="12">
        <f t="shared" si="0"/>
        <v>5</v>
      </c>
      <c r="N36" s="12">
        <f>COUNTIF(J$2:$J36,J36)/100</f>
        <v>0.04</v>
      </c>
      <c r="O36" s="12">
        <f>SUM(tbl_geral[[#This Row],[Cod.Unico3]]+tbl_geral[[#This Row],[Cod.Unico4]])</f>
        <v>5.04</v>
      </c>
      <c r="P36" s="12" t="str">
        <f>SUBSTITUTE(tbl_geral[[#This Row],[Cod.Unico5]],",",".")</f>
        <v>5.04</v>
      </c>
      <c r="Q36" s="12" t="s">
        <v>78</v>
      </c>
    </row>
    <row r="37" spans="1:17" x14ac:dyDescent="0.25">
      <c r="A37" s="3" t="s">
        <v>9</v>
      </c>
      <c r="B37" s="4">
        <v>5</v>
      </c>
      <c r="C37" s="3" t="s">
        <v>71</v>
      </c>
      <c r="D37" s="4">
        <v>501</v>
      </c>
      <c r="E37" s="3" t="s">
        <v>75</v>
      </c>
      <c r="F37" s="3" t="s">
        <v>73</v>
      </c>
      <c r="G37" s="3" t="s">
        <v>1499</v>
      </c>
      <c r="H37" s="3" t="s">
        <v>54</v>
      </c>
      <c r="I37" s="3"/>
      <c r="J37" s="7" t="str">
        <f>CONCATENATE(tbl_geral[[#This Row],[Máquina]],"_",tbl_geral[[#This Row],[Status]],)</f>
        <v>ACESS-MDF_EMPILHADEIRA</v>
      </c>
      <c r="K37" s="9">
        <f>COUNTIF($J$2:J37,J37)</f>
        <v>5</v>
      </c>
      <c r="L37" s="7" t="str">
        <f>CONCATENATE(tbl_geral[[#This Row],[Cod.Unico]],"_",tbl_geral[[#This Row],[Numerador]])</f>
        <v>ACESS-MDF_EMPILHADEIRA_5</v>
      </c>
      <c r="M37" s="12">
        <f t="shared" si="0"/>
        <v>5</v>
      </c>
      <c r="N37" s="12">
        <f>COUNTIF(J$2:$J37,J37)/100</f>
        <v>0.05</v>
      </c>
      <c r="O37" s="12">
        <f>SUM(tbl_geral[[#This Row],[Cod.Unico3]]+tbl_geral[[#This Row],[Cod.Unico4]])</f>
        <v>5.05</v>
      </c>
      <c r="P37" s="12" t="str">
        <f>SUBSTITUTE(tbl_geral[[#This Row],[Cod.Unico5]],",",".")</f>
        <v>5.05</v>
      </c>
      <c r="Q37" s="12" t="s">
        <v>79</v>
      </c>
    </row>
    <row r="38" spans="1:17" x14ac:dyDescent="0.25">
      <c r="A38" s="3" t="s">
        <v>9</v>
      </c>
      <c r="B38" s="4">
        <v>8</v>
      </c>
      <c r="C38" s="3" t="s">
        <v>10</v>
      </c>
      <c r="D38" s="4">
        <v>808</v>
      </c>
      <c r="E38" s="3" t="s">
        <v>80</v>
      </c>
      <c r="F38" s="3" t="s">
        <v>81</v>
      </c>
      <c r="G38" s="3" t="s">
        <v>1500</v>
      </c>
      <c r="H38" s="3" t="s">
        <v>13</v>
      </c>
      <c r="I38" s="3" t="s">
        <v>83</v>
      </c>
      <c r="J38" s="7" t="str">
        <f>CONCATENATE(tbl_geral[[#This Row],[Máquina]],"_",tbl_geral[[#This Row],[Status]],)</f>
        <v>ACESS-MDF_SENSOR PCF</v>
      </c>
      <c r="K38" s="9">
        <f>COUNTIF($J$2:J38,J38)</f>
        <v>1</v>
      </c>
      <c r="L38" s="7" t="str">
        <f>CONCATENATE(tbl_geral[[#This Row],[Cod.Unico]],"_",tbl_geral[[#This Row],[Numerador]])</f>
        <v>ACESS-MDF_SENSOR PCF_1</v>
      </c>
      <c r="M38" s="12">
        <f t="shared" si="0"/>
        <v>6</v>
      </c>
      <c r="N38" s="12">
        <f>COUNTIF(J$2:$J38,J38)/100</f>
        <v>0.01</v>
      </c>
      <c r="O38" s="12">
        <f>SUM(tbl_geral[[#This Row],[Cod.Unico3]]+tbl_geral[[#This Row],[Cod.Unico4]])</f>
        <v>6.01</v>
      </c>
      <c r="P38" s="12" t="str">
        <f>SUBSTITUTE(tbl_geral[[#This Row],[Cod.Unico5]],",",".")</f>
        <v>6.01</v>
      </c>
      <c r="Q38" s="12" t="s">
        <v>82</v>
      </c>
    </row>
    <row r="39" spans="1:17" x14ac:dyDescent="0.25">
      <c r="A39" s="3" t="s">
        <v>9</v>
      </c>
      <c r="B39" s="4">
        <v>2</v>
      </c>
      <c r="C39" s="3" t="s">
        <v>84</v>
      </c>
      <c r="D39" s="4">
        <v>203</v>
      </c>
      <c r="E39" s="3" t="s">
        <v>85</v>
      </c>
      <c r="F39" s="3" t="s">
        <v>81</v>
      </c>
      <c r="G39" s="3" t="s">
        <v>1501</v>
      </c>
      <c r="H39" s="3" t="s">
        <v>13</v>
      </c>
      <c r="I39" s="3" t="s">
        <v>87</v>
      </c>
      <c r="J39" s="7" t="str">
        <f>CONCATENATE(tbl_geral[[#This Row],[Máquina]],"_",tbl_geral[[#This Row],[Status]],)</f>
        <v>ACESS-MDF_SENSOR PCF</v>
      </c>
      <c r="K39" s="9">
        <f>COUNTIF($J$2:J39,J39)</f>
        <v>2</v>
      </c>
      <c r="L39" s="7" t="str">
        <f>CONCATENATE(tbl_geral[[#This Row],[Cod.Unico]],"_",tbl_geral[[#This Row],[Numerador]])</f>
        <v>ACESS-MDF_SENSOR PCF_2</v>
      </c>
      <c r="M39" s="12">
        <f t="shared" si="0"/>
        <v>6</v>
      </c>
      <c r="N39" s="12">
        <f>COUNTIF(J$2:$J39,J39)/100</f>
        <v>0.02</v>
      </c>
      <c r="O39" s="12">
        <f>SUM(tbl_geral[[#This Row],[Cod.Unico3]]+tbl_geral[[#This Row],[Cod.Unico4]])</f>
        <v>6.02</v>
      </c>
      <c r="P39" s="12" t="str">
        <f>SUBSTITUTE(tbl_geral[[#This Row],[Cod.Unico5]],",",".")</f>
        <v>6.02</v>
      </c>
      <c r="Q39" s="12" t="s">
        <v>86</v>
      </c>
    </row>
    <row r="40" spans="1:17" x14ac:dyDescent="0.25">
      <c r="A40" s="3" t="s">
        <v>9</v>
      </c>
      <c r="B40" s="4">
        <v>2</v>
      </c>
      <c r="C40" s="3" t="s">
        <v>84</v>
      </c>
      <c r="D40" s="4">
        <v>202</v>
      </c>
      <c r="E40" s="3" t="s">
        <v>88</v>
      </c>
      <c r="F40" s="3" t="s">
        <v>81</v>
      </c>
      <c r="G40" s="3" t="s">
        <v>1502</v>
      </c>
      <c r="H40" s="3" t="s">
        <v>13</v>
      </c>
      <c r="I40" s="3" t="s">
        <v>87</v>
      </c>
      <c r="J40" s="7" t="str">
        <f>CONCATENATE(tbl_geral[[#This Row],[Máquina]],"_",tbl_geral[[#This Row],[Status]],)</f>
        <v>ACESS-MDF_SENSOR PCF</v>
      </c>
      <c r="K40" s="9">
        <f>COUNTIF($J$2:J40,J40)</f>
        <v>3</v>
      </c>
      <c r="L40" s="7" t="str">
        <f>CONCATENATE(tbl_geral[[#This Row],[Cod.Unico]],"_",tbl_geral[[#This Row],[Numerador]])</f>
        <v>ACESS-MDF_SENSOR PCF_3</v>
      </c>
      <c r="M40" s="12">
        <f t="shared" si="0"/>
        <v>6</v>
      </c>
      <c r="N40" s="12">
        <f>COUNTIF(J$2:$J40,J40)/100</f>
        <v>0.03</v>
      </c>
      <c r="O40" s="12">
        <f>SUM(tbl_geral[[#This Row],[Cod.Unico3]]+tbl_geral[[#This Row],[Cod.Unico4]])</f>
        <v>6.03</v>
      </c>
      <c r="P40" s="12" t="str">
        <f>SUBSTITUTE(tbl_geral[[#This Row],[Cod.Unico5]],",",".")</f>
        <v>6.03</v>
      </c>
      <c r="Q40" s="12" t="s">
        <v>89</v>
      </c>
    </row>
    <row r="41" spans="1:17" x14ac:dyDescent="0.25">
      <c r="A41" s="3" t="s">
        <v>9</v>
      </c>
      <c r="B41" s="4">
        <v>8</v>
      </c>
      <c r="C41" s="3" t="s">
        <v>10</v>
      </c>
      <c r="D41" s="4">
        <v>808</v>
      </c>
      <c r="E41" s="3" t="s">
        <v>80</v>
      </c>
      <c r="F41" s="3" t="s">
        <v>90</v>
      </c>
      <c r="G41" s="3" t="s">
        <v>1503</v>
      </c>
      <c r="H41" s="3" t="s">
        <v>13</v>
      </c>
      <c r="I41" s="3"/>
      <c r="J41" s="7" t="str">
        <f>CONCATENATE(tbl_geral[[#This Row],[Máquina]],"_",tbl_geral[[#This Row],[Status]],)</f>
        <v>ACESS-MDF_SISTEMA</v>
      </c>
      <c r="K41" s="9">
        <f>COUNTIF($J$2:J41,J41)</f>
        <v>1</v>
      </c>
      <c r="L41" s="7" t="str">
        <f>CONCATENATE(tbl_geral[[#This Row],[Cod.Unico]],"_",tbl_geral[[#This Row],[Numerador]])</f>
        <v>ACESS-MDF_SISTEMA_1</v>
      </c>
      <c r="M41" s="12">
        <f t="shared" si="0"/>
        <v>7</v>
      </c>
      <c r="N41" s="12">
        <f>COUNTIF(J$2:$J41,J41)/100</f>
        <v>0.01</v>
      </c>
      <c r="O41" s="12">
        <f>SUM(tbl_geral[[#This Row],[Cod.Unico3]]+tbl_geral[[#This Row],[Cod.Unico4]])</f>
        <v>7.01</v>
      </c>
      <c r="P41" s="12" t="str">
        <f>SUBSTITUTE(tbl_geral[[#This Row],[Cod.Unico5]],",",".")</f>
        <v>7.01</v>
      </c>
      <c r="Q41" s="12" t="s">
        <v>91</v>
      </c>
    </row>
    <row r="42" spans="1:17" x14ac:dyDescent="0.25">
      <c r="A42" s="3" t="s">
        <v>9</v>
      </c>
      <c r="B42" s="4">
        <v>6</v>
      </c>
      <c r="C42" s="3" t="s">
        <v>20</v>
      </c>
      <c r="D42" s="4">
        <v>601</v>
      </c>
      <c r="E42" s="3" t="s">
        <v>21</v>
      </c>
      <c r="F42" s="3" t="s">
        <v>90</v>
      </c>
      <c r="G42" s="3" t="s">
        <v>1504</v>
      </c>
      <c r="H42" s="3" t="s">
        <v>13</v>
      </c>
      <c r="I42" s="3"/>
      <c r="J42" s="7" t="str">
        <f>CONCATENATE(tbl_geral[[#This Row],[Máquina]],"_",tbl_geral[[#This Row],[Status]],)</f>
        <v>ACESS-MDF_SISTEMA</v>
      </c>
      <c r="K42" s="9">
        <f>COUNTIF($J$2:J42,J42)</f>
        <v>2</v>
      </c>
      <c r="L42" s="7" t="str">
        <f>CONCATENATE(tbl_geral[[#This Row],[Cod.Unico]],"_",tbl_geral[[#This Row],[Numerador]])</f>
        <v>ACESS-MDF_SISTEMA_2</v>
      </c>
      <c r="M42" s="12">
        <f t="shared" si="0"/>
        <v>7</v>
      </c>
      <c r="N42" s="12">
        <f>COUNTIF(J$2:$J42,J42)/100</f>
        <v>0.02</v>
      </c>
      <c r="O42" s="12">
        <f>SUM(tbl_geral[[#This Row],[Cod.Unico3]]+tbl_geral[[#This Row],[Cod.Unico4]])</f>
        <v>7.02</v>
      </c>
      <c r="P42" s="12" t="str">
        <f>SUBSTITUTE(tbl_geral[[#This Row],[Cod.Unico5]],",",".")</f>
        <v>7.02</v>
      </c>
      <c r="Q42" s="12" t="s">
        <v>92</v>
      </c>
    </row>
    <row r="43" spans="1:17" x14ac:dyDescent="0.25">
      <c r="A43" s="3" t="s">
        <v>9</v>
      </c>
      <c r="B43" s="4">
        <v>8</v>
      </c>
      <c r="C43" s="3" t="s">
        <v>10</v>
      </c>
      <c r="D43" s="4">
        <v>829</v>
      </c>
      <c r="E43" s="3" t="s">
        <v>93</v>
      </c>
      <c r="F43" s="3" t="s">
        <v>90</v>
      </c>
      <c r="G43" s="3" t="s">
        <v>1505</v>
      </c>
      <c r="H43" s="3" t="s">
        <v>13</v>
      </c>
      <c r="I43" s="3" t="s">
        <v>95</v>
      </c>
      <c r="J43" s="7" t="str">
        <f>CONCATENATE(tbl_geral[[#This Row],[Máquina]],"_",tbl_geral[[#This Row],[Status]],)</f>
        <v>ACESS-MDF_SISTEMA</v>
      </c>
      <c r="K43" s="9">
        <f>COUNTIF($J$2:J43,J43)</f>
        <v>3</v>
      </c>
      <c r="L43" s="7" t="str">
        <f>CONCATENATE(tbl_geral[[#This Row],[Cod.Unico]],"_",tbl_geral[[#This Row],[Numerador]])</f>
        <v>ACESS-MDF_SISTEMA_3</v>
      </c>
      <c r="M43" s="12">
        <f t="shared" si="0"/>
        <v>7</v>
      </c>
      <c r="N43" s="12">
        <f>COUNTIF(J$2:$J43,J43)/100</f>
        <v>0.03</v>
      </c>
      <c r="O43" s="12">
        <f>SUM(tbl_geral[[#This Row],[Cod.Unico3]]+tbl_geral[[#This Row],[Cod.Unico4]])</f>
        <v>7.03</v>
      </c>
      <c r="P43" s="12" t="str">
        <f>SUBSTITUTE(tbl_geral[[#This Row],[Cod.Unico5]],",",".")</f>
        <v>7.03</v>
      </c>
      <c r="Q43" s="12" t="s">
        <v>94</v>
      </c>
    </row>
    <row r="44" spans="1:17" x14ac:dyDescent="0.25">
      <c r="A44" s="3" t="s">
        <v>9</v>
      </c>
      <c r="B44" s="4">
        <v>14</v>
      </c>
      <c r="C44" s="3" t="s">
        <v>96</v>
      </c>
      <c r="D44" s="4">
        <v>1401</v>
      </c>
      <c r="E44" s="3" t="s">
        <v>97</v>
      </c>
      <c r="F44" s="3" t="s">
        <v>98</v>
      </c>
      <c r="G44" s="3" t="s">
        <v>1506</v>
      </c>
      <c r="H44" s="3" t="s">
        <v>13</v>
      </c>
      <c r="I44" s="3"/>
      <c r="J44" s="7" t="str">
        <f>CONCATENATE(tbl_geral[[#This Row],[Máquina]],"_",tbl_geral[[#This Row],[Status]],)</f>
        <v>ACESS-MDF_PARADA</v>
      </c>
      <c r="K44" s="9">
        <f>COUNTIF($J$2:J44,J44)</f>
        <v>1</v>
      </c>
      <c r="L44" s="7" t="str">
        <f>CONCATENATE(tbl_geral[[#This Row],[Cod.Unico]],"_",tbl_geral[[#This Row],[Numerador]])</f>
        <v>ACESS-MDF_PARADA_1</v>
      </c>
      <c r="M44" s="12">
        <f t="shared" si="0"/>
        <v>8</v>
      </c>
      <c r="N44" s="12">
        <f>COUNTIF(J$2:$J44,J44)/100</f>
        <v>0.01</v>
      </c>
      <c r="O44" s="12">
        <f>SUM(tbl_geral[[#This Row],[Cod.Unico3]]+tbl_geral[[#This Row],[Cod.Unico4]])</f>
        <v>8.01</v>
      </c>
      <c r="P44" s="12" t="str">
        <f>SUBSTITUTE(tbl_geral[[#This Row],[Cod.Unico5]],",",".")</f>
        <v>8.01</v>
      </c>
      <c r="Q44" s="12" t="s">
        <v>99</v>
      </c>
    </row>
    <row r="45" spans="1:17" x14ac:dyDescent="0.25">
      <c r="A45" s="3" t="s">
        <v>9</v>
      </c>
      <c r="B45" s="4">
        <v>2</v>
      </c>
      <c r="C45" s="3" t="s">
        <v>84</v>
      </c>
      <c r="D45" s="4">
        <v>201</v>
      </c>
      <c r="E45" s="3" t="s">
        <v>100</v>
      </c>
      <c r="F45" s="3" t="s">
        <v>98</v>
      </c>
      <c r="G45" s="3" t="s">
        <v>1507</v>
      </c>
      <c r="H45" s="3" t="s">
        <v>13</v>
      </c>
      <c r="I45" s="3"/>
      <c r="J45" s="7" t="str">
        <f>CONCATENATE(tbl_geral[[#This Row],[Máquina]],"_",tbl_geral[[#This Row],[Status]],)</f>
        <v>ACESS-MDF_PARADA</v>
      </c>
      <c r="K45" s="9">
        <f>COUNTIF($J$2:J45,J45)</f>
        <v>2</v>
      </c>
      <c r="L45" s="7" t="str">
        <f>CONCATENATE(tbl_geral[[#This Row],[Cod.Unico]],"_",tbl_geral[[#This Row],[Numerador]])</f>
        <v>ACESS-MDF_PARADA_2</v>
      </c>
      <c r="M45" s="12">
        <f t="shared" si="0"/>
        <v>8</v>
      </c>
      <c r="N45" s="12">
        <f>COUNTIF(J$2:$J45,J45)/100</f>
        <v>0.02</v>
      </c>
      <c r="O45" s="12">
        <f>SUM(tbl_geral[[#This Row],[Cod.Unico3]]+tbl_geral[[#This Row],[Cod.Unico4]])</f>
        <v>8.02</v>
      </c>
      <c r="P45" s="12" t="str">
        <f>SUBSTITUTE(tbl_geral[[#This Row],[Cod.Unico5]],",",".")</f>
        <v>8.02</v>
      </c>
      <c r="Q45" s="12" t="s">
        <v>101</v>
      </c>
    </row>
    <row r="46" spans="1:17" x14ac:dyDescent="0.25">
      <c r="A46" s="3" t="s">
        <v>9</v>
      </c>
      <c r="B46" s="4">
        <v>8</v>
      </c>
      <c r="C46" s="3" t="s">
        <v>10</v>
      </c>
      <c r="D46" s="4">
        <v>819</v>
      </c>
      <c r="E46" s="3" t="s">
        <v>102</v>
      </c>
      <c r="F46" s="3" t="s">
        <v>103</v>
      </c>
      <c r="G46" s="3" t="s">
        <v>1508</v>
      </c>
      <c r="H46" s="3" t="s">
        <v>13</v>
      </c>
      <c r="I46" s="3"/>
      <c r="J46" s="7" t="str">
        <f>CONCATENATE(tbl_geral[[#This Row],[Máquina]],"_",tbl_geral[[#This Row],[Status]],)</f>
        <v>ACESS-MDF_ESTAÇÃO DE ALIMENTAÇÃO PAINÉIS-</v>
      </c>
      <c r="K46" s="9">
        <f>COUNTIF($J$2:J46,J46)</f>
        <v>1</v>
      </c>
      <c r="L46" s="7" t="str">
        <f>CONCATENATE(tbl_geral[[#This Row],[Cod.Unico]],"_",tbl_geral[[#This Row],[Numerador]])</f>
        <v>ACESS-MDF_ESTAÇÃO DE ALIMENTAÇÃO PAINÉIS-_1</v>
      </c>
      <c r="M46" s="12">
        <f t="shared" si="0"/>
        <v>9</v>
      </c>
      <c r="N46" s="12">
        <f>COUNTIF(J$2:$J46,J46)/100</f>
        <v>0.01</v>
      </c>
      <c r="O46" s="12">
        <f>SUM(tbl_geral[[#This Row],[Cod.Unico3]]+tbl_geral[[#This Row],[Cod.Unico4]])</f>
        <v>9.01</v>
      </c>
      <c r="P46" s="12" t="str">
        <f>SUBSTITUTE(tbl_geral[[#This Row],[Cod.Unico5]],",",".")</f>
        <v>9.01</v>
      </c>
      <c r="Q46" s="12" t="s">
        <v>104</v>
      </c>
    </row>
    <row r="47" spans="1:17" x14ac:dyDescent="0.25">
      <c r="A47" s="3" t="s">
        <v>9</v>
      </c>
      <c r="B47" s="4">
        <v>5</v>
      </c>
      <c r="C47" s="3" t="s">
        <v>71</v>
      </c>
      <c r="D47" s="4">
        <v>501</v>
      </c>
      <c r="E47" s="3" t="s">
        <v>75</v>
      </c>
      <c r="F47" s="3" t="s">
        <v>103</v>
      </c>
      <c r="G47" s="3" t="s">
        <v>1509</v>
      </c>
      <c r="H47" s="3" t="s">
        <v>13</v>
      </c>
      <c r="I47" s="3"/>
      <c r="J47" s="7" t="str">
        <f>CONCATENATE(tbl_geral[[#This Row],[Máquina]],"_",tbl_geral[[#This Row],[Status]],)</f>
        <v>ACESS-MDF_ESTAÇÃO DE ALIMENTAÇÃO PAINÉIS-</v>
      </c>
      <c r="K47" s="9">
        <f>COUNTIF($J$2:J47,J47)</f>
        <v>2</v>
      </c>
      <c r="L47" s="7" t="str">
        <f>CONCATENATE(tbl_geral[[#This Row],[Cod.Unico]],"_",tbl_geral[[#This Row],[Numerador]])</f>
        <v>ACESS-MDF_ESTAÇÃO DE ALIMENTAÇÃO PAINÉIS-_2</v>
      </c>
      <c r="M47" s="12">
        <f t="shared" si="0"/>
        <v>9</v>
      </c>
      <c r="N47" s="12">
        <f>COUNTIF(J$2:$J47,J47)/100</f>
        <v>0.02</v>
      </c>
      <c r="O47" s="12">
        <f>SUM(tbl_geral[[#This Row],[Cod.Unico3]]+tbl_geral[[#This Row],[Cod.Unico4]])</f>
        <v>9.02</v>
      </c>
      <c r="P47" s="12" t="str">
        <f>SUBSTITUTE(tbl_geral[[#This Row],[Cod.Unico5]],",",".")</f>
        <v>9.02</v>
      </c>
      <c r="Q47" s="12" t="s">
        <v>105</v>
      </c>
    </row>
    <row r="48" spans="1:17" x14ac:dyDescent="0.25">
      <c r="A48" s="3" t="s">
        <v>9</v>
      </c>
      <c r="B48" s="4">
        <v>2</v>
      </c>
      <c r="C48" s="3" t="s">
        <v>84</v>
      </c>
      <c r="D48" s="4">
        <v>203</v>
      </c>
      <c r="E48" s="3" t="s">
        <v>85</v>
      </c>
      <c r="F48" s="3" t="s">
        <v>103</v>
      </c>
      <c r="G48" s="3" t="s">
        <v>1510</v>
      </c>
      <c r="H48" s="3" t="s">
        <v>13</v>
      </c>
      <c r="I48" s="3"/>
      <c r="J48" s="7" t="str">
        <f>CONCATENATE(tbl_geral[[#This Row],[Máquina]],"_",tbl_geral[[#This Row],[Status]],)</f>
        <v>ACESS-MDF_ESTAÇÃO DE ALIMENTAÇÃO PAINÉIS-</v>
      </c>
      <c r="K48" s="9">
        <f>COUNTIF($J$2:J48,J48)</f>
        <v>3</v>
      </c>
      <c r="L48" s="7" t="str">
        <f>CONCATENATE(tbl_geral[[#This Row],[Cod.Unico]],"_",tbl_geral[[#This Row],[Numerador]])</f>
        <v>ACESS-MDF_ESTAÇÃO DE ALIMENTAÇÃO PAINÉIS-_3</v>
      </c>
      <c r="M48" s="12">
        <f t="shared" si="0"/>
        <v>9</v>
      </c>
      <c r="N48" s="12">
        <f>COUNTIF(J$2:$J48,J48)/100</f>
        <v>0.03</v>
      </c>
      <c r="O48" s="12">
        <f>SUM(tbl_geral[[#This Row],[Cod.Unico3]]+tbl_geral[[#This Row],[Cod.Unico4]])</f>
        <v>9.0299999999999994</v>
      </c>
      <c r="P48" s="12" t="str">
        <f>SUBSTITUTE(tbl_geral[[#This Row],[Cod.Unico5]],",",".")</f>
        <v>9.03</v>
      </c>
      <c r="Q48" s="12" t="s">
        <v>106</v>
      </c>
    </row>
    <row r="49" spans="1:17" x14ac:dyDescent="0.25">
      <c r="A49" s="3" t="s">
        <v>9</v>
      </c>
      <c r="B49" s="4">
        <v>2</v>
      </c>
      <c r="C49" s="3" t="s">
        <v>84</v>
      </c>
      <c r="D49" s="4">
        <v>202</v>
      </c>
      <c r="E49" s="3" t="s">
        <v>88</v>
      </c>
      <c r="F49" s="3" t="s">
        <v>103</v>
      </c>
      <c r="G49" s="3" t="s">
        <v>1511</v>
      </c>
      <c r="H49" s="3" t="s">
        <v>13</v>
      </c>
      <c r="I49" s="3"/>
      <c r="J49" s="7" t="str">
        <f>CONCATENATE(tbl_geral[[#This Row],[Máquina]],"_",tbl_geral[[#This Row],[Status]],)</f>
        <v>ACESS-MDF_ESTAÇÃO DE ALIMENTAÇÃO PAINÉIS-</v>
      </c>
      <c r="K49" s="9">
        <f>COUNTIF($J$2:J49,J49)</f>
        <v>4</v>
      </c>
      <c r="L49" s="7" t="str">
        <f>CONCATENATE(tbl_geral[[#This Row],[Cod.Unico]],"_",tbl_geral[[#This Row],[Numerador]])</f>
        <v>ACESS-MDF_ESTAÇÃO DE ALIMENTAÇÃO PAINÉIS-_4</v>
      </c>
      <c r="M49" s="12">
        <f t="shared" si="0"/>
        <v>9</v>
      </c>
      <c r="N49" s="12">
        <f>COUNTIF(J$2:$J49,J49)/100</f>
        <v>0.04</v>
      </c>
      <c r="O49" s="12">
        <f>SUM(tbl_geral[[#This Row],[Cod.Unico3]]+tbl_geral[[#This Row],[Cod.Unico4]])</f>
        <v>9.0399999999999991</v>
      </c>
      <c r="P49" s="12" t="str">
        <f>SUBSTITUTE(tbl_geral[[#This Row],[Cod.Unico5]],",",".")</f>
        <v>9.04</v>
      </c>
      <c r="Q49" s="12" t="s">
        <v>107</v>
      </c>
    </row>
    <row r="50" spans="1:17" x14ac:dyDescent="0.25">
      <c r="A50" s="3" t="s">
        <v>9</v>
      </c>
      <c r="B50" s="4">
        <v>3</v>
      </c>
      <c r="C50" s="3" t="s">
        <v>56</v>
      </c>
      <c r="D50" s="4">
        <v>303</v>
      </c>
      <c r="E50" s="3" t="s">
        <v>108</v>
      </c>
      <c r="F50" s="3" t="s">
        <v>103</v>
      </c>
      <c r="G50" s="3" t="s">
        <v>1512</v>
      </c>
      <c r="H50" s="3" t="s">
        <v>13</v>
      </c>
      <c r="I50" s="3"/>
      <c r="J50" s="7" t="str">
        <f>CONCATENATE(tbl_geral[[#This Row],[Máquina]],"_",tbl_geral[[#This Row],[Status]],)</f>
        <v>ACESS-MDF_ESTAÇÃO DE ALIMENTAÇÃO PAINÉIS-</v>
      </c>
      <c r="K50" s="9">
        <f>COUNTIF($J$2:J50,J50)</f>
        <v>5</v>
      </c>
      <c r="L50" s="7" t="str">
        <f>CONCATENATE(tbl_geral[[#This Row],[Cod.Unico]],"_",tbl_geral[[#This Row],[Numerador]])</f>
        <v>ACESS-MDF_ESTAÇÃO DE ALIMENTAÇÃO PAINÉIS-_5</v>
      </c>
      <c r="M50" s="12">
        <f t="shared" si="0"/>
        <v>9</v>
      </c>
      <c r="N50" s="12">
        <f>COUNTIF(J$2:$J50,J50)/100</f>
        <v>0.05</v>
      </c>
      <c r="O50" s="12">
        <f>SUM(tbl_geral[[#This Row],[Cod.Unico3]]+tbl_geral[[#This Row],[Cod.Unico4]])</f>
        <v>9.0500000000000007</v>
      </c>
      <c r="P50" s="12" t="str">
        <f>SUBSTITUTE(tbl_geral[[#This Row],[Cod.Unico5]],",",".")</f>
        <v>9.05</v>
      </c>
      <c r="Q50" s="12" t="s">
        <v>109</v>
      </c>
    </row>
    <row r="51" spans="1:17" x14ac:dyDescent="0.25">
      <c r="A51" s="3" t="s">
        <v>9</v>
      </c>
      <c r="B51" s="4">
        <v>8</v>
      </c>
      <c r="C51" s="3" t="s">
        <v>10</v>
      </c>
      <c r="D51" s="4">
        <v>819</v>
      </c>
      <c r="E51" s="3" t="s">
        <v>102</v>
      </c>
      <c r="F51" s="3" t="s">
        <v>110</v>
      </c>
      <c r="G51" s="3" t="s">
        <v>1513</v>
      </c>
      <c r="H51" s="3" t="s">
        <v>13</v>
      </c>
      <c r="I51" s="3"/>
      <c r="J51" s="7" t="str">
        <f>CONCATENATE(tbl_geral[[#This Row],[Máquina]],"_",tbl_geral[[#This Row],[Status]],)</f>
        <v xml:space="preserve">ACESS-MDF_ALINHADOR DE PAINÉIS </v>
      </c>
      <c r="K51" s="9">
        <f>COUNTIF($J$2:J51,J51)</f>
        <v>1</v>
      </c>
      <c r="L51" s="7" t="str">
        <f>CONCATENATE(tbl_geral[[#This Row],[Cod.Unico]],"_",tbl_geral[[#This Row],[Numerador]])</f>
        <v>ACESS-MDF_ALINHADOR DE PAINÉIS _1</v>
      </c>
      <c r="M51" s="12">
        <f t="shared" si="0"/>
        <v>10</v>
      </c>
      <c r="N51" s="12">
        <f>COUNTIF(J$2:$J51,J51)/100</f>
        <v>0.01</v>
      </c>
      <c r="O51" s="12">
        <f>SUM(tbl_geral[[#This Row],[Cod.Unico3]]+tbl_geral[[#This Row],[Cod.Unico4]])</f>
        <v>10.01</v>
      </c>
      <c r="P51" s="12" t="str">
        <f>SUBSTITUTE(tbl_geral[[#This Row],[Cod.Unico5]],",",".")</f>
        <v>10.01</v>
      </c>
      <c r="Q51" s="12" t="s">
        <v>111</v>
      </c>
    </row>
    <row r="52" spans="1:17" x14ac:dyDescent="0.25">
      <c r="A52" s="3" t="s">
        <v>9</v>
      </c>
      <c r="B52" s="4">
        <v>2</v>
      </c>
      <c r="C52" s="3" t="s">
        <v>84</v>
      </c>
      <c r="D52" s="4">
        <v>203</v>
      </c>
      <c r="E52" s="3" t="s">
        <v>85</v>
      </c>
      <c r="F52" s="3" t="s">
        <v>110</v>
      </c>
      <c r="G52" s="3" t="s">
        <v>1514</v>
      </c>
      <c r="H52" s="3" t="s">
        <v>13</v>
      </c>
      <c r="I52" s="3"/>
      <c r="J52" s="7" t="str">
        <f>CONCATENATE(tbl_geral[[#This Row],[Máquina]],"_",tbl_geral[[#This Row],[Status]],)</f>
        <v xml:space="preserve">ACESS-MDF_ALINHADOR DE PAINÉIS </v>
      </c>
      <c r="K52" s="9">
        <f>COUNTIF($J$2:J52,J52)</f>
        <v>2</v>
      </c>
      <c r="L52" s="7" t="str">
        <f>CONCATENATE(tbl_geral[[#This Row],[Cod.Unico]],"_",tbl_geral[[#This Row],[Numerador]])</f>
        <v>ACESS-MDF_ALINHADOR DE PAINÉIS _2</v>
      </c>
      <c r="M52" s="12">
        <f t="shared" si="0"/>
        <v>10</v>
      </c>
      <c r="N52" s="12">
        <f>COUNTIF(J$2:$J52,J52)/100</f>
        <v>0.02</v>
      </c>
      <c r="O52" s="12">
        <f>SUM(tbl_geral[[#This Row],[Cod.Unico3]]+tbl_geral[[#This Row],[Cod.Unico4]])</f>
        <v>10.02</v>
      </c>
      <c r="P52" s="12" t="str">
        <f>SUBSTITUTE(tbl_geral[[#This Row],[Cod.Unico5]],",",".")</f>
        <v>10.02</v>
      </c>
      <c r="Q52" s="12" t="s">
        <v>112</v>
      </c>
    </row>
    <row r="53" spans="1:17" x14ac:dyDescent="0.25">
      <c r="A53" s="3" t="s">
        <v>9</v>
      </c>
      <c r="B53" s="4">
        <v>2</v>
      </c>
      <c r="C53" s="3" t="s">
        <v>84</v>
      </c>
      <c r="D53" s="4">
        <v>202</v>
      </c>
      <c r="E53" s="3" t="s">
        <v>88</v>
      </c>
      <c r="F53" s="3" t="s">
        <v>110</v>
      </c>
      <c r="G53" s="3" t="s">
        <v>1515</v>
      </c>
      <c r="H53" s="3" t="s">
        <v>13</v>
      </c>
      <c r="I53" s="3"/>
      <c r="J53" s="7" t="str">
        <f>CONCATENATE(tbl_geral[[#This Row],[Máquina]],"_",tbl_geral[[#This Row],[Status]],)</f>
        <v xml:space="preserve">ACESS-MDF_ALINHADOR DE PAINÉIS </v>
      </c>
      <c r="K53" s="9">
        <f>COUNTIF($J$2:J53,J53)</f>
        <v>3</v>
      </c>
      <c r="L53" s="7" t="str">
        <f>CONCATENATE(tbl_geral[[#This Row],[Cod.Unico]],"_",tbl_geral[[#This Row],[Numerador]])</f>
        <v>ACESS-MDF_ALINHADOR DE PAINÉIS _3</v>
      </c>
      <c r="M53" s="12">
        <f t="shared" si="0"/>
        <v>10</v>
      </c>
      <c r="N53" s="12">
        <f>COUNTIF(J$2:$J53,J53)/100</f>
        <v>0.03</v>
      </c>
      <c r="O53" s="12">
        <f>SUM(tbl_geral[[#This Row],[Cod.Unico3]]+tbl_geral[[#This Row],[Cod.Unico4]])</f>
        <v>10.029999999999999</v>
      </c>
      <c r="P53" s="12" t="str">
        <f>SUBSTITUTE(tbl_geral[[#This Row],[Cod.Unico5]],",",".")</f>
        <v>10.03</v>
      </c>
      <c r="Q53" s="12" t="s">
        <v>113</v>
      </c>
    </row>
    <row r="54" spans="1:17" x14ac:dyDescent="0.25">
      <c r="A54" s="3" t="s">
        <v>9</v>
      </c>
      <c r="B54" s="4">
        <v>8</v>
      </c>
      <c r="C54" s="3" t="s">
        <v>10</v>
      </c>
      <c r="D54" s="4">
        <v>829</v>
      </c>
      <c r="E54" s="3" t="s">
        <v>93</v>
      </c>
      <c r="F54" s="3" t="s">
        <v>114</v>
      </c>
      <c r="G54" s="3" t="s">
        <v>1516</v>
      </c>
      <c r="H54" s="3" t="s">
        <v>13</v>
      </c>
      <c r="I54" s="3"/>
      <c r="J54" s="7" t="str">
        <f>CONCATENATE(tbl_geral[[#This Row],[Máquina]],"_",tbl_geral[[#This Row],[Status]],)</f>
        <v xml:space="preserve">ACESS-MDF_SERRA MULTI-LAMINAS (PAUL) </v>
      </c>
      <c r="K54" s="9">
        <f>COUNTIF($J$2:J54,J54)</f>
        <v>1</v>
      </c>
      <c r="L54" s="7" t="str">
        <f>CONCATENATE(tbl_geral[[#This Row],[Cod.Unico]],"_",tbl_geral[[#This Row],[Numerador]])</f>
        <v>ACESS-MDF_SERRA MULTI-LAMINAS (PAUL) _1</v>
      </c>
      <c r="M54" s="12">
        <f t="shared" si="0"/>
        <v>11</v>
      </c>
      <c r="N54" s="12">
        <f>COUNTIF(J$2:$J54,J54)/100</f>
        <v>0.01</v>
      </c>
      <c r="O54" s="12">
        <f>SUM(tbl_geral[[#This Row],[Cod.Unico3]]+tbl_geral[[#This Row],[Cod.Unico4]])</f>
        <v>11.01</v>
      </c>
      <c r="P54" s="12" t="str">
        <f>SUBSTITUTE(tbl_geral[[#This Row],[Cod.Unico5]],",",".")</f>
        <v>11.01</v>
      </c>
      <c r="Q54" s="12" t="s">
        <v>115</v>
      </c>
    </row>
    <row r="55" spans="1:17" x14ac:dyDescent="0.25">
      <c r="A55" s="3" t="s">
        <v>9</v>
      </c>
      <c r="B55" s="4">
        <v>2</v>
      </c>
      <c r="C55" s="3" t="s">
        <v>84</v>
      </c>
      <c r="D55" s="4">
        <v>203</v>
      </c>
      <c r="E55" s="3" t="s">
        <v>85</v>
      </c>
      <c r="F55" s="3" t="s">
        <v>114</v>
      </c>
      <c r="G55" s="3" t="s">
        <v>1517</v>
      </c>
      <c r="H55" s="3" t="s">
        <v>13</v>
      </c>
      <c r="I55" s="3"/>
      <c r="J55" s="7" t="str">
        <f>CONCATENATE(tbl_geral[[#This Row],[Máquina]],"_",tbl_geral[[#This Row],[Status]],)</f>
        <v xml:space="preserve">ACESS-MDF_SERRA MULTI-LAMINAS (PAUL) </v>
      </c>
      <c r="K55" s="9">
        <f>COUNTIF($J$2:J55,J55)</f>
        <v>2</v>
      </c>
      <c r="L55" s="7" t="str">
        <f>CONCATENATE(tbl_geral[[#This Row],[Cod.Unico]],"_",tbl_geral[[#This Row],[Numerador]])</f>
        <v>ACESS-MDF_SERRA MULTI-LAMINAS (PAUL) _2</v>
      </c>
      <c r="M55" s="12">
        <f t="shared" si="0"/>
        <v>11</v>
      </c>
      <c r="N55" s="12">
        <f>COUNTIF(J$2:$J55,J55)/100</f>
        <v>0.02</v>
      </c>
      <c r="O55" s="12">
        <f>SUM(tbl_geral[[#This Row],[Cod.Unico3]]+tbl_geral[[#This Row],[Cod.Unico4]])</f>
        <v>11.02</v>
      </c>
      <c r="P55" s="12" t="str">
        <f>SUBSTITUTE(tbl_geral[[#This Row],[Cod.Unico5]],",",".")</f>
        <v>11.02</v>
      </c>
      <c r="Q55" s="12" t="s">
        <v>116</v>
      </c>
    </row>
    <row r="56" spans="1:17" x14ac:dyDescent="0.25">
      <c r="A56" s="3" t="s">
        <v>9</v>
      </c>
      <c r="B56" s="4">
        <v>2</v>
      </c>
      <c r="C56" s="3" t="s">
        <v>84</v>
      </c>
      <c r="D56" s="4">
        <v>202</v>
      </c>
      <c r="E56" s="3" t="s">
        <v>88</v>
      </c>
      <c r="F56" s="3" t="s">
        <v>114</v>
      </c>
      <c r="G56" s="3" t="s">
        <v>1518</v>
      </c>
      <c r="H56" s="3" t="s">
        <v>13</v>
      </c>
      <c r="I56" s="3"/>
      <c r="J56" s="7" t="str">
        <f>CONCATENATE(tbl_geral[[#This Row],[Máquina]],"_",tbl_geral[[#This Row],[Status]],)</f>
        <v xml:space="preserve">ACESS-MDF_SERRA MULTI-LAMINAS (PAUL) </v>
      </c>
      <c r="K56" s="9">
        <f>COUNTIF($J$2:J56,J56)</f>
        <v>3</v>
      </c>
      <c r="L56" s="7" t="str">
        <f>CONCATENATE(tbl_geral[[#This Row],[Cod.Unico]],"_",tbl_geral[[#This Row],[Numerador]])</f>
        <v>ACESS-MDF_SERRA MULTI-LAMINAS (PAUL) _3</v>
      </c>
      <c r="M56" s="12">
        <f t="shared" si="0"/>
        <v>11</v>
      </c>
      <c r="N56" s="12">
        <f>COUNTIF(J$2:$J56,J56)/100</f>
        <v>0.03</v>
      </c>
      <c r="O56" s="12">
        <f>SUM(tbl_geral[[#This Row],[Cod.Unico3]]+tbl_geral[[#This Row],[Cod.Unico4]])</f>
        <v>11.03</v>
      </c>
      <c r="P56" s="12" t="str">
        <f>SUBSTITUTE(tbl_geral[[#This Row],[Cod.Unico5]],",",".")</f>
        <v>11.03</v>
      </c>
      <c r="Q56" s="12" t="s">
        <v>117</v>
      </c>
    </row>
    <row r="57" spans="1:17" x14ac:dyDescent="0.25">
      <c r="A57" s="3" t="s">
        <v>9</v>
      </c>
      <c r="B57" s="4">
        <v>8</v>
      </c>
      <c r="C57" s="3" t="s">
        <v>10</v>
      </c>
      <c r="D57" s="4">
        <v>829</v>
      </c>
      <c r="E57" s="3" t="s">
        <v>93</v>
      </c>
      <c r="F57" s="3" t="s">
        <v>114</v>
      </c>
      <c r="G57" s="3" t="s">
        <v>1519</v>
      </c>
      <c r="H57" s="3" t="s">
        <v>13</v>
      </c>
      <c r="I57" s="3"/>
      <c r="J57" s="7" t="str">
        <f>CONCATENATE(tbl_geral[[#This Row],[Máquina]],"_",tbl_geral[[#This Row],[Status]],)</f>
        <v xml:space="preserve">ACESS-MDF_SERRA MULTI-LAMINAS (PAUL) </v>
      </c>
      <c r="K57" s="9">
        <f>COUNTIF($J$2:J57,J57)</f>
        <v>4</v>
      </c>
      <c r="L57" s="7" t="str">
        <f>CONCATENATE(tbl_geral[[#This Row],[Cod.Unico]],"_",tbl_geral[[#This Row],[Numerador]])</f>
        <v>ACESS-MDF_SERRA MULTI-LAMINAS (PAUL) _4</v>
      </c>
      <c r="M57" s="12">
        <f t="shared" si="0"/>
        <v>11</v>
      </c>
      <c r="N57" s="12">
        <f>COUNTIF(J$2:$J57,J57)/100</f>
        <v>0.04</v>
      </c>
      <c r="O57" s="12">
        <f>SUM(tbl_geral[[#This Row],[Cod.Unico3]]+tbl_geral[[#This Row],[Cod.Unico4]])</f>
        <v>11.04</v>
      </c>
      <c r="P57" s="12" t="str">
        <f>SUBSTITUTE(tbl_geral[[#This Row],[Cod.Unico5]],",",".")</f>
        <v>11.04</v>
      </c>
      <c r="Q57" s="12" t="s">
        <v>118</v>
      </c>
    </row>
    <row r="58" spans="1:17" x14ac:dyDescent="0.25">
      <c r="A58" s="3" t="s">
        <v>9</v>
      </c>
      <c r="B58" s="4">
        <v>8</v>
      </c>
      <c r="C58" s="3" t="s">
        <v>10</v>
      </c>
      <c r="D58" s="4">
        <v>809</v>
      </c>
      <c r="E58" s="3" t="s">
        <v>119</v>
      </c>
      <c r="F58" s="3" t="s">
        <v>114</v>
      </c>
      <c r="G58" s="3" t="s">
        <v>1520</v>
      </c>
      <c r="H58" s="3" t="s">
        <v>13</v>
      </c>
      <c r="I58" s="3"/>
      <c r="J58" s="7" t="str">
        <f>CONCATENATE(tbl_geral[[#This Row],[Máquina]],"_",tbl_geral[[#This Row],[Status]],)</f>
        <v xml:space="preserve">ACESS-MDF_SERRA MULTI-LAMINAS (PAUL) </v>
      </c>
      <c r="K58" s="9">
        <f>COUNTIF($J$2:J58,J58)</f>
        <v>5</v>
      </c>
      <c r="L58" s="7" t="str">
        <f>CONCATENATE(tbl_geral[[#This Row],[Cod.Unico]],"_",tbl_geral[[#This Row],[Numerador]])</f>
        <v>ACESS-MDF_SERRA MULTI-LAMINAS (PAUL) _5</v>
      </c>
      <c r="M58" s="12">
        <f t="shared" si="0"/>
        <v>11</v>
      </c>
      <c r="N58" s="12">
        <f>COUNTIF(J$2:$J58,J58)/100</f>
        <v>0.05</v>
      </c>
      <c r="O58" s="12">
        <f>SUM(tbl_geral[[#This Row],[Cod.Unico3]]+tbl_geral[[#This Row],[Cod.Unico4]])</f>
        <v>11.05</v>
      </c>
      <c r="P58" s="12" t="str">
        <f>SUBSTITUTE(tbl_geral[[#This Row],[Cod.Unico5]],",",".")</f>
        <v>11.05</v>
      </c>
      <c r="Q58" s="12" t="s">
        <v>120</v>
      </c>
    </row>
    <row r="59" spans="1:17" x14ac:dyDescent="0.25">
      <c r="A59" s="3" t="s">
        <v>9</v>
      </c>
      <c r="B59" s="4">
        <v>8</v>
      </c>
      <c r="C59" s="3" t="s">
        <v>10</v>
      </c>
      <c r="D59" s="4">
        <v>804</v>
      </c>
      <c r="E59" s="3" t="s">
        <v>121</v>
      </c>
      <c r="F59" s="3" t="s">
        <v>114</v>
      </c>
      <c r="G59" s="3" t="s">
        <v>1521</v>
      </c>
      <c r="H59" s="3" t="s">
        <v>13</v>
      </c>
      <c r="I59" s="3"/>
      <c r="J59" s="7" t="str">
        <f>CONCATENATE(tbl_geral[[#This Row],[Máquina]],"_",tbl_geral[[#This Row],[Status]],)</f>
        <v xml:space="preserve">ACESS-MDF_SERRA MULTI-LAMINAS (PAUL) </v>
      </c>
      <c r="K59" s="9">
        <f>COUNTIF($J$2:J59,J59)</f>
        <v>6</v>
      </c>
      <c r="L59" s="7" t="str">
        <f>CONCATENATE(tbl_geral[[#This Row],[Cod.Unico]],"_",tbl_geral[[#This Row],[Numerador]])</f>
        <v>ACESS-MDF_SERRA MULTI-LAMINAS (PAUL) _6</v>
      </c>
      <c r="M59" s="12">
        <f t="shared" si="0"/>
        <v>11</v>
      </c>
      <c r="N59" s="12">
        <f>COUNTIF(J$2:$J59,J59)/100</f>
        <v>0.06</v>
      </c>
      <c r="O59" s="12">
        <f>SUM(tbl_geral[[#This Row],[Cod.Unico3]]+tbl_geral[[#This Row],[Cod.Unico4]])</f>
        <v>11.06</v>
      </c>
      <c r="P59" s="12" t="str">
        <f>SUBSTITUTE(tbl_geral[[#This Row],[Cod.Unico5]],",",".")</f>
        <v>11.06</v>
      </c>
      <c r="Q59" s="12" t="s">
        <v>122</v>
      </c>
    </row>
    <row r="60" spans="1:17" x14ac:dyDescent="0.25">
      <c r="A60" s="3" t="s">
        <v>9</v>
      </c>
      <c r="B60" s="4">
        <v>2</v>
      </c>
      <c r="C60" s="3" t="s">
        <v>84</v>
      </c>
      <c r="D60" s="4">
        <v>202</v>
      </c>
      <c r="E60" s="3" t="s">
        <v>88</v>
      </c>
      <c r="F60" s="3" t="s">
        <v>123</v>
      </c>
      <c r="G60" s="3" t="s">
        <v>1522</v>
      </c>
      <c r="H60" s="3" t="s">
        <v>13</v>
      </c>
      <c r="I60" s="3"/>
      <c r="J60" s="7" t="str">
        <f>CONCATENATE(tbl_geral[[#This Row],[Máquina]],"_",tbl_geral[[#This Row],[Status]],)</f>
        <v xml:space="preserve">ACESS-MDF_USINAGEM </v>
      </c>
      <c r="K60" s="9">
        <f>COUNTIF($J$2:J60,J60)</f>
        <v>1</v>
      </c>
      <c r="L60" s="7" t="str">
        <f>CONCATENATE(tbl_geral[[#This Row],[Cod.Unico]],"_",tbl_geral[[#This Row],[Numerador]])</f>
        <v>ACESS-MDF_USINAGEM _1</v>
      </c>
      <c r="M60" s="12">
        <f t="shared" si="0"/>
        <v>12</v>
      </c>
      <c r="N60" s="12">
        <f>COUNTIF(J$2:$J60,J60)/100</f>
        <v>0.01</v>
      </c>
      <c r="O60" s="12">
        <f>SUM(tbl_geral[[#This Row],[Cod.Unico3]]+tbl_geral[[#This Row],[Cod.Unico4]])</f>
        <v>12.01</v>
      </c>
      <c r="P60" s="12" t="str">
        <f>SUBSTITUTE(tbl_geral[[#This Row],[Cod.Unico5]],",",".")</f>
        <v>12.01</v>
      </c>
      <c r="Q60" s="12" t="s">
        <v>124</v>
      </c>
    </row>
    <row r="61" spans="1:17" x14ac:dyDescent="0.25">
      <c r="A61" s="3" t="s">
        <v>9</v>
      </c>
      <c r="B61" s="4">
        <v>2</v>
      </c>
      <c r="C61" s="3" t="s">
        <v>84</v>
      </c>
      <c r="D61" s="4">
        <v>203</v>
      </c>
      <c r="E61" s="3" t="s">
        <v>85</v>
      </c>
      <c r="F61" s="3" t="s">
        <v>123</v>
      </c>
      <c r="G61" s="3" t="s">
        <v>1523</v>
      </c>
      <c r="H61" s="3" t="s">
        <v>13</v>
      </c>
      <c r="I61" s="3"/>
      <c r="J61" s="7" t="str">
        <f>CONCATENATE(tbl_geral[[#This Row],[Máquina]],"_",tbl_geral[[#This Row],[Status]],)</f>
        <v xml:space="preserve">ACESS-MDF_USINAGEM </v>
      </c>
      <c r="K61" s="9">
        <f>COUNTIF($J$2:J61,J61)</f>
        <v>2</v>
      </c>
      <c r="L61" s="7" t="str">
        <f>CONCATENATE(tbl_geral[[#This Row],[Cod.Unico]],"_",tbl_geral[[#This Row],[Numerador]])</f>
        <v>ACESS-MDF_USINAGEM _2</v>
      </c>
      <c r="M61" s="12">
        <f t="shared" si="0"/>
        <v>12</v>
      </c>
      <c r="N61" s="12">
        <f>COUNTIF(J$2:$J61,J61)/100</f>
        <v>0.02</v>
      </c>
      <c r="O61" s="12">
        <f>SUM(tbl_geral[[#This Row],[Cod.Unico3]]+tbl_geral[[#This Row],[Cod.Unico4]])</f>
        <v>12.02</v>
      </c>
      <c r="P61" s="12" t="str">
        <f>SUBSTITUTE(tbl_geral[[#This Row],[Cod.Unico5]],",",".")</f>
        <v>12.02</v>
      </c>
      <c r="Q61" s="12" t="s">
        <v>125</v>
      </c>
    </row>
    <row r="62" spans="1:17" x14ac:dyDescent="0.25">
      <c r="A62" s="3" t="s">
        <v>9</v>
      </c>
      <c r="B62" s="4">
        <v>2</v>
      </c>
      <c r="C62" s="3" t="s">
        <v>84</v>
      </c>
      <c r="D62" s="4">
        <v>202</v>
      </c>
      <c r="E62" s="3" t="s">
        <v>88</v>
      </c>
      <c r="F62" s="3" t="s">
        <v>123</v>
      </c>
      <c r="G62" s="3" t="s">
        <v>1524</v>
      </c>
      <c r="H62" s="3" t="s">
        <v>13</v>
      </c>
      <c r="I62" s="3"/>
      <c r="J62" s="7" t="str">
        <f>CONCATENATE(tbl_geral[[#This Row],[Máquina]],"_",tbl_geral[[#This Row],[Status]],)</f>
        <v xml:space="preserve">ACESS-MDF_USINAGEM </v>
      </c>
      <c r="K62" s="9">
        <f>COUNTIF($J$2:J62,J62)</f>
        <v>3</v>
      </c>
      <c r="L62" s="7" t="str">
        <f>CONCATENATE(tbl_geral[[#This Row],[Cod.Unico]],"_",tbl_geral[[#This Row],[Numerador]])</f>
        <v>ACESS-MDF_USINAGEM _3</v>
      </c>
      <c r="M62" s="12">
        <f t="shared" si="0"/>
        <v>12</v>
      </c>
      <c r="N62" s="12">
        <f>COUNTIF(J$2:$J62,J62)/100</f>
        <v>0.03</v>
      </c>
      <c r="O62" s="12">
        <f>SUM(tbl_geral[[#This Row],[Cod.Unico3]]+tbl_geral[[#This Row],[Cod.Unico4]])</f>
        <v>12.03</v>
      </c>
      <c r="P62" s="12" t="str">
        <f>SUBSTITUTE(tbl_geral[[#This Row],[Cod.Unico5]],",",".")</f>
        <v>12.03</v>
      </c>
      <c r="Q62" s="12" t="s">
        <v>126</v>
      </c>
    </row>
    <row r="63" spans="1:17" x14ac:dyDescent="0.25">
      <c r="A63" s="3" t="s">
        <v>9</v>
      </c>
      <c r="B63" s="4">
        <v>3</v>
      </c>
      <c r="C63" s="3" t="s">
        <v>56</v>
      </c>
      <c r="D63" s="4">
        <v>303</v>
      </c>
      <c r="E63" s="3" t="s">
        <v>108</v>
      </c>
      <c r="F63" s="3" t="s">
        <v>123</v>
      </c>
      <c r="G63" s="3" t="s">
        <v>1525</v>
      </c>
      <c r="H63" s="3" t="s">
        <v>13</v>
      </c>
      <c r="I63" s="3"/>
      <c r="J63" s="7" t="str">
        <f>CONCATENATE(tbl_geral[[#This Row],[Máquina]],"_",tbl_geral[[#This Row],[Status]],)</f>
        <v xml:space="preserve">ACESS-MDF_USINAGEM </v>
      </c>
      <c r="K63" s="9">
        <f>COUNTIF($J$2:J63,J63)</f>
        <v>4</v>
      </c>
      <c r="L63" s="7" t="str">
        <f>CONCATENATE(tbl_geral[[#This Row],[Cod.Unico]],"_",tbl_geral[[#This Row],[Numerador]])</f>
        <v>ACESS-MDF_USINAGEM _4</v>
      </c>
      <c r="M63" s="12">
        <f t="shared" si="0"/>
        <v>12</v>
      </c>
      <c r="N63" s="12">
        <f>COUNTIF(J$2:$J63,J63)/100</f>
        <v>0.04</v>
      </c>
      <c r="O63" s="12">
        <f>SUM(tbl_geral[[#This Row],[Cod.Unico3]]+tbl_geral[[#This Row],[Cod.Unico4]])</f>
        <v>12.04</v>
      </c>
      <c r="P63" s="12" t="str">
        <f>SUBSTITUTE(tbl_geral[[#This Row],[Cod.Unico5]],",",".")</f>
        <v>12.04</v>
      </c>
      <c r="Q63" s="12" t="s">
        <v>127</v>
      </c>
    </row>
    <row r="64" spans="1:17" x14ac:dyDescent="0.25">
      <c r="A64" s="3" t="s">
        <v>9</v>
      </c>
      <c r="B64" s="4">
        <v>8</v>
      </c>
      <c r="C64" s="3" t="s">
        <v>10</v>
      </c>
      <c r="D64" s="4">
        <v>829</v>
      </c>
      <c r="E64" s="3" t="s">
        <v>93</v>
      </c>
      <c r="F64" s="3" t="s">
        <v>123</v>
      </c>
      <c r="G64" s="3" t="s">
        <v>1526</v>
      </c>
      <c r="H64" s="3" t="s">
        <v>13</v>
      </c>
      <c r="I64" s="3"/>
      <c r="J64" s="7" t="str">
        <f>CONCATENATE(tbl_geral[[#This Row],[Máquina]],"_",tbl_geral[[#This Row],[Status]],)</f>
        <v xml:space="preserve">ACESS-MDF_USINAGEM </v>
      </c>
      <c r="K64" s="9">
        <f>COUNTIF($J$2:J64,J64)</f>
        <v>5</v>
      </c>
      <c r="L64" s="7" t="str">
        <f>CONCATENATE(tbl_geral[[#This Row],[Cod.Unico]],"_",tbl_geral[[#This Row],[Numerador]])</f>
        <v>ACESS-MDF_USINAGEM _5</v>
      </c>
      <c r="M64" s="12">
        <f t="shared" si="0"/>
        <v>12</v>
      </c>
      <c r="N64" s="12">
        <f>COUNTIF(J$2:$J64,J64)/100</f>
        <v>0.05</v>
      </c>
      <c r="O64" s="12">
        <f>SUM(tbl_geral[[#This Row],[Cod.Unico3]]+tbl_geral[[#This Row],[Cod.Unico4]])</f>
        <v>12.05</v>
      </c>
      <c r="P64" s="12" t="str">
        <f>SUBSTITUTE(tbl_geral[[#This Row],[Cod.Unico5]],",",".")</f>
        <v>12.05</v>
      </c>
      <c r="Q64" s="12" t="s">
        <v>128</v>
      </c>
    </row>
    <row r="65" spans="1:17" x14ac:dyDescent="0.25">
      <c r="A65" s="3" t="s">
        <v>9</v>
      </c>
      <c r="B65" s="4">
        <v>2</v>
      </c>
      <c r="C65" s="3" t="s">
        <v>84</v>
      </c>
      <c r="D65" s="4">
        <v>202</v>
      </c>
      <c r="E65" s="3" t="s">
        <v>88</v>
      </c>
      <c r="F65" s="3" t="s">
        <v>123</v>
      </c>
      <c r="G65" s="3" t="s">
        <v>1527</v>
      </c>
      <c r="H65" s="3" t="s">
        <v>13</v>
      </c>
      <c r="I65" s="3"/>
      <c r="J65" s="7" t="str">
        <f>CONCATENATE(tbl_geral[[#This Row],[Máquina]],"_",tbl_geral[[#This Row],[Status]],)</f>
        <v xml:space="preserve">ACESS-MDF_USINAGEM </v>
      </c>
      <c r="K65" s="9">
        <f>COUNTIF($J$2:J65,J65)</f>
        <v>6</v>
      </c>
      <c r="L65" s="7" t="str">
        <f>CONCATENATE(tbl_geral[[#This Row],[Cod.Unico]],"_",tbl_geral[[#This Row],[Numerador]])</f>
        <v>ACESS-MDF_USINAGEM _6</v>
      </c>
      <c r="M65" s="12">
        <f t="shared" si="0"/>
        <v>12</v>
      </c>
      <c r="N65" s="12">
        <f>COUNTIF(J$2:$J65,J65)/100</f>
        <v>0.06</v>
      </c>
      <c r="O65" s="12">
        <f>SUM(tbl_geral[[#This Row],[Cod.Unico3]]+tbl_geral[[#This Row],[Cod.Unico4]])</f>
        <v>12.06</v>
      </c>
      <c r="P65" s="12" t="str">
        <f>SUBSTITUTE(tbl_geral[[#This Row],[Cod.Unico5]],",",".")</f>
        <v>12.06</v>
      </c>
      <c r="Q65" s="12" t="s">
        <v>129</v>
      </c>
    </row>
    <row r="66" spans="1:17" x14ac:dyDescent="0.25">
      <c r="A66" s="3" t="s">
        <v>9</v>
      </c>
      <c r="B66" s="4">
        <v>2</v>
      </c>
      <c r="C66" s="3" t="s">
        <v>84</v>
      </c>
      <c r="D66" s="4">
        <v>202</v>
      </c>
      <c r="E66" s="3" t="s">
        <v>88</v>
      </c>
      <c r="F66" s="3" t="s">
        <v>123</v>
      </c>
      <c r="G66" s="3" t="s">
        <v>1528</v>
      </c>
      <c r="H66" s="3" t="s">
        <v>13</v>
      </c>
      <c r="I66" s="3"/>
      <c r="J66" s="7" t="str">
        <f>CONCATENATE(tbl_geral[[#This Row],[Máquina]],"_",tbl_geral[[#This Row],[Status]],)</f>
        <v xml:space="preserve">ACESS-MDF_USINAGEM </v>
      </c>
      <c r="K66" s="9">
        <f>COUNTIF($J$2:J66,J66)</f>
        <v>7</v>
      </c>
      <c r="L66" s="7" t="str">
        <f>CONCATENATE(tbl_geral[[#This Row],[Cod.Unico]],"_",tbl_geral[[#This Row],[Numerador]])</f>
        <v>ACESS-MDF_USINAGEM _7</v>
      </c>
      <c r="M66" s="12">
        <f t="shared" si="0"/>
        <v>12</v>
      </c>
      <c r="N66" s="12">
        <f>COUNTIF(J$2:$J66,J66)/100</f>
        <v>7.0000000000000007E-2</v>
      </c>
      <c r="O66" s="12">
        <f>SUM(tbl_geral[[#This Row],[Cod.Unico3]]+tbl_geral[[#This Row],[Cod.Unico4]])</f>
        <v>12.07</v>
      </c>
      <c r="P66" s="12" t="str">
        <f>SUBSTITUTE(tbl_geral[[#This Row],[Cod.Unico5]],",",".")</f>
        <v>12.07</v>
      </c>
      <c r="Q66" s="12" t="s">
        <v>130</v>
      </c>
    </row>
    <row r="67" spans="1:17" x14ac:dyDescent="0.25">
      <c r="A67" s="3" t="s">
        <v>9</v>
      </c>
      <c r="B67" s="4">
        <v>2</v>
      </c>
      <c r="C67" s="3" t="s">
        <v>84</v>
      </c>
      <c r="D67" s="4">
        <v>202</v>
      </c>
      <c r="E67" s="3" t="s">
        <v>88</v>
      </c>
      <c r="F67" s="3" t="s">
        <v>123</v>
      </c>
      <c r="G67" s="3" t="s">
        <v>1529</v>
      </c>
      <c r="H67" s="3" t="s">
        <v>13</v>
      </c>
      <c r="I67" s="3"/>
      <c r="J67" s="7" t="str">
        <f>CONCATENATE(tbl_geral[[#This Row],[Máquina]],"_",tbl_geral[[#This Row],[Status]],)</f>
        <v xml:space="preserve">ACESS-MDF_USINAGEM </v>
      </c>
      <c r="K67" s="9">
        <f>COUNTIF($J$2:J67,J67)</f>
        <v>8</v>
      </c>
      <c r="L67" s="7" t="str">
        <f>CONCATENATE(tbl_geral[[#This Row],[Cod.Unico]],"_",tbl_geral[[#This Row],[Numerador]])</f>
        <v>ACESS-MDF_USINAGEM _8</v>
      </c>
      <c r="M67" s="12">
        <f t="shared" si="0"/>
        <v>12</v>
      </c>
      <c r="N67" s="12">
        <f>COUNTIF(J$2:$J67,J67)/100</f>
        <v>0.08</v>
      </c>
      <c r="O67" s="12">
        <f>SUM(tbl_geral[[#This Row],[Cod.Unico3]]+tbl_geral[[#This Row],[Cod.Unico4]])</f>
        <v>12.08</v>
      </c>
      <c r="P67" s="12" t="str">
        <f>SUBSTITUTE(tbl_geral[[#This Row],[Cod.Unico5]],",",".")</f>
        <v>12.08</v>
      </c>
      <c r="Q67" s="12" t="s">
        <v>131</v>
      </c>
    </row>
    <row r="68" spans="1:17" x14ac:dyDescent="0.25">
      <c r="A68" s="3" t="s">
        <v>9</v>
      </c>
      <c r="B68" s="4">
        <v>2</v>
      </c>
      <c r="C68" s="3" t="s">
        <v>84</v>
      </c>
      <c r="D68" s="4">
        <v>202</v>
      </c>
      <c r="E68" s="3" t="s">
        <v>88</v>
      </c>
      <c r="F68" s="3" t="s">
        <v>123</v>
      </c>
      <c r="G68" s="3" t="s">
        <v>1530</v>
      </c>
      <c r="H68" s="3" t="s">
        <v>13</v>
      </c>
      <c r="I68" s="3"/>
      <c r="J68" s="7" t="str">
        <f>CONCATENATE(tbl_geral[[#This Row],[Máquina]],"_",tbl_geral[[#This Row],[Status]],)</f>
        <v xml:space="preserve">ACESS-MDF_USINAGEM </v>
      </c>
      <c r="K68" s="9">
        <f>COUNTIF($J$2:J68,J68)</f>
        <v>9</v>
      </c>
      <c r="L68" s="7" t="str">
        <f>CONCATENATE(tbl_geral[[#This Row],[Cod.Unico]],"_",tbl_geral[[#This Row],[Numerador]])</f>
        <v>ACESS-MDF_USINAGEM _9</v>
      </c>
      <c r="M68" s="12">
        <f t="shared" ref="M68:M131" si="1">IF(J68=J67,M67,M67+1)</f>
        <v>12</v>
      </c>
      <c r="N68" s="12">
        <f>COUNTIF(J$2:$J68,J68)/100</f>
        <v>0.09</v>
      </c>
      <c r="O68" s="12">
        <f>SUM(tbl_geral[[#This Row],[Cod.Unico3]]+tbl_geral[[#This Row],[Cod.Unico4]])</f>
        <v>12.09</v>
      </c>
      <c r="P68" s="12" t="str">
        <f>SUBSTITUTE(tbl_geral[[#This Row],[Cod.Unico5]],",",".")</f>
        <v>12.09</v>
      </c>
      <c r="Q68" s="12" t="s">
        <v>132</v>
      </c>
    </row>
    <row r="69" spans="1:17" x14ac:dyDescent="0.25">
      <c r="A69" s="3" t="s">
        <v>9</v>
      </c>
      <c r="B69" s="4">
        <v>2</v>
      </c>
      <c r="C69" s="3" t="s">
        <v>84</v>
      </c>
      <c r="D69" s="4">
        <v>202</v>
      </c>
      <c r="E69" s="3" t="s">
        <v>88</v>
      </c>
      <c r="F69" s="3" t="s">
        <v>123</v>
      </c>
      <c r="G69" s="3" t="s">
        <v>3094</v>
      </c>
      <c r="H69" s="3" t="s">
        <v>13</v>
      </c>
      <c r="I69" s="3"/>
      <c r="J69" s="7" t="str">
        <f>CONCATENATE(tbl_geral[[#This Row],[Máquina]],"_",tbl_geral[[#This Row],[Status]],)</f>
        <v xml:space="preserve">ACESS-MDF_USINAGEM </v>
      </c>
      <c r="K69" s="9">
        <f>COUNTIF($J$2:J69,J69)</f>
        <v>10</v>
      </c>
      <c r="L69" s="7" t="str">
        <f>CONCATENATE(tbl_geral[[#This Row],[Cod.Unico]],"_",tbl_geral[[#This Row],[Numerador]])</f>
        <v>ACESS-MDF_USINAGEM _10</v>
      </c>
      <c r="M69" s="12">
        <f t="shared" si="1"/>
        <v>12</v>
      </c>
      <c r="N69" s="12">
        <f>COUNTIF(J$2:$J69,J69)/100</f>
        <v>0.1</v>
      </c>
      <c r="O69" s="12">
        <f>SUM(tbl_geral[[#This Row],[Cod.Unico3]]+tbl_geral[[#This Row],[Cod.Unico4]])</f>
        <v>12.1</v>
      </c>
      <c r="P69" s="12" t="str">
        <f>SUBSTITUTE(tbl_geral[[#This Row],[Cod.Unico5]],",",".")</f>
        <v>12.1</v>
      </c>
      <c r="Q69" s="12" t="s">
        <v>133</v>
      </c>
    </row>
    <row r="70" spans="1:17" x14ac:dyDescent="0.25">
      <c r="A70" s="3" t="s">
        <v>9</v>
      </c>
      <c r="B70" s="4">
        <v>2</v>
      </c>
      <c r="C70" s="3" t="s">
        <v>84</v>
      </c>
      <c r="D70" s="4">
        <v>202</v>
      </c>
      <c r="E70" s="3" t="s">
        <v>88</v>
      </c>
      <c r="F70" s="3" t="s">
        <v>123</v>
      </c>
      <c r="G70" s="3" t="s">
        <v>1531</v>
      </c>
      <c r="H70" s="3" t="s">
        <v>13</v>
      </c>
      <c r="I70" s="3"/>
      <c r="J70" s="7" t="str">
        <f>CONCATENATE(tbl_geral[[#This Row],[Máquina]],"_",tbl_geral[[#This Row],[Status]],)</f>
        <v xml:space="preserve">ACESS-MDF_USINAGEM </v>
      </c>
      <c r="K70" s="9">
        <f>COUNTIF($J$2:J70,J70)</f>
        <v>11</v>
      </c>
      <c r="L70" s="7" t="str">
        <f>CONCATENATE(tbl_geral[[#This Row],[Cod.Unico]],"_",tbl_geral[[#This Row],[Numerador]])</f>
        <v>ACESS-MDF_USINAGEM _11</v>
      </c>
      <c r="M70" s="12">
        <f t="shared" si="1"/>
        <v>12</v>
      </c>
      <c r="N70" s="12">
        <f>COUNTIF(J$2:$J70,J70)/100</f>
        <v>0.11</v>
      </c>
      <c r="O70" s="12">
        <f>SUM(tbl_geral[[#This Row],[Cod.Unico3]]+tbl_geral[[#This Row],[Cod.Unico4]])</f>
        <v>12.11</v>
      </c>
      <c r="P70" s="12" t="str">
        <f>SUBSTITUTE(tbl_geral[[#This Row],[Cod.Unico5]],",",".")</f>
        <v>12.11</v>
      </c>
      <c r="Q70" s="12" t="s">
        <v>134</v>
      </c>
    </row>
    <row r="71" spans="1:17" x14ac:dyDescent="0.25">
      <c r="A71" s="3" t="s">
        <v>9</v>
      </c>
      <c r="B71" s="4">
        <v>2</v>
      </c>
      <c r="C71" s="3" t="s">
        <v>84</v>
      </c>
      <c r="D71" s="4">
        <v>202</v>
      </c>
      <c r="E71" s="3" t="s">
        <v>88</v>
      </c>
      <c r="F71" s="3" t="s">
        <v>123</v>
      </c>
      <c r="G71" s="3" t="s">
        <v>1532</v>
      </c>
      <c r="H71" s="3" t="s">
        <v>13</v>
      </c>
      <c r="I71" s="3"/>
      <c r="J71" s="7" t="str">
        <f>CONCATENATE(tbl_geral[[#This Row],[Máquina]],"_",tbl_geral[[#This Row],[Status]],)</f>
        <v xml:space="preserve">ACESS-MDF_USINAGEM </v>
      </c>
      <c r="K71" s="9">
        <f>COUNTIF($J$2:J71,J71)</f>
        <v>12</v>
      </c>
      <c r="L71" s="7" t="str">
        <f>CONCATENATE(tbl_geral[[#This Row],[Cod.Unico]],"_",tbl_geral[[#This Row],[Numerador]])</f>
        <v>ACESS-MDF_USINAGEM _12</v>
      </c>
      <c r="M71" s="12">
        <f t="shared" si="1"/>
        <v>12</v>
      </c>
      <c r="N71" s="12">
        <f>COUNTIF(J$2:$J71,J71)/100</f>
        <v>0.12</v>
      </c>
      <c r="O71" s="12">
        <f>SUM(tbl_geral[[#This Row],[Cod.Unico3]]+tbl_geral[[#This Row],[Cod.Unico4]])</f>
        <v>12.12</v>
      </c>
      <c r="P71" s="12" t="str">
        <f>SUBSTITUTE(tbl_geral[[#This Row],[Cod.Unico5]],",",".")</f>
        <v>12.12</v>
      </c>
      <c r="Q71" s="12" t="s">
        <v>135</v>
      </c>
    </row>
    <row r="72" spans="1:17" x14ac:dyDescent="0.25">
      <c r="A72" s="3" t="s">
        <v>9</v>
      </c>
      <c r="B72" s="4">
        <v>8</v>
      </c>
      <c r="C72" s="3" t="s">
        <v>10</v>
      </c>
      <c r="D72" s="4">
        <v>829</v>
      </c>
      <c r="E72" s="3" t="s">
        <v>93</v>
      </c>
      <c r="F72" s="3" t="s">
        <v>123</v>
      </c>
      <c r="G72" s="3" t="s">
        <v>1533</v>
      </c>
      <c r="H72" s="3" t="s">
        <v>13</v>
      </c>
      <c r="I72" s="3"/>
      <c r="J72" s="7" t="str">
        <f>CONCATENATE(tbl_geral[[#This Row],[Máquina]],"_",tbl_geral[[#This Row],[Status]],)</f>
        <v xml:space="preserve">ACESS-MDF_USINAGEM </v>
      </c>
      <c r="K72" s="9">
        <f>COUNTIF($J$2:J72,J72)</f>
        <v>13</v>
      </c>
      <c r="L72" s="7" t="str">
        <f>CONCATENATE(tbl_geral[[#This Row],[Cod.Unico]],"_",tbl_geral[[#This Row],[Numerador]])</f>
        <v>ACESS-MDF_USINAGEM _13</v>
      </c>
      <c r="M72" s="12">
        <f t="shared" si="1"/>
        <v>12</v>
      </c>
      <c r="N72" s="12">
        <f>COUNTIF(J$2:$J72,J72)/100</f>
        <v>0.13</v>
      </c>
      <c r="O72" s="12">
        <f>SUM(tbl_geral[[#This Row],[Cod.Unico3]]+tbl_geral[[#This Row],[Cod.Unico4]])</f>
        <v>12.13</v>
      </c>
      <c r="P72" s="12" t="str">
        <f>SUBSTITUTE(tbl_geral[[#This Row],[Cod.Unico5]],",",".")</f>
        <v>12.13</v>
      </c>
      <c r="Q72" s="12" t="s">
        <v>136</v>
      </c>
    </row>
    <row r="73" spans="1:17" x14ac:dyDescent="0.25">
      <c r="A73" s="3" t="s">
        <v>9</v>
      </c>
      <c r="B73" s="4">
        <v>8</v>
      </c>
      <c r="C73" s="3" t="s">
        <v>10</v>
      </c>
      <c r="D73" s="4">
        <v>829</v>
      </c>
      <c r="E73" s="3" t="s">
        <v>93</v>
      </c>
      <c r="F73" s="3" t="s">
        <v>137</v>
      </c>
      <c r="G73" s="3" t="s">
        <v>1534</v>
      </c>
      <c r="H73" s="3" t="s">
        <v>13</v>
      </c>
      <c r="I73" s="3"/>
      <c r="J73" s="7" t="str">
        <f>CONCATENATE(tbl_geral[[#This Row],[Máquina]],"_",tbl_geral[[#This Row],[Status]],)</f>
        <v xml:space="preserve">ACESS-MDF_REVESTIMENTO </v>
      </c>
      <c r="K73" s="9">
        <f>COUNTIF($J$2:J73,J73)</f>
        <v>1</v>
      </c>
      <c r="L73" s="7" t="str">
        <f>CONCATENATE(tbl_geral[[#This Row],[Cod.Unico]],"_",tbl_geral[[#This Row],[Numerador]])</f>
        <v>ACESS-MDF_REVESTIMENTO _1</v>
      </c>
      <c r="M73" s="12">
        <f t="shared" si="1"/>
        <v>13</v>
      </c>
      <c r="N73" s="12">
        <f>COUNTIF(J$2:$J73,J73)/100</f>
        <v>0.01</v>
      </c>
      <c r="O73" s="12">
        <f>SUM(tbl_geral[[#This Row],[Cod.Unico3]]+tbl_geral[[#This Row],[Cod.Unico4]])</f>
        <v>13.01</v>
      </c>
      <c r="P73" s="12" t="str">
        <f>SUBSTITUTE(tbl_geral[[#This Row],[Cod.Unico5]],",",".")</f>
        <v>13.01</v>
      </c>
      <c r="Q73" s="12" t="s">
        <v>138</v>
      </c>
    </row>
    <row r="74" spans="1:17" x14ac:dyDescent="0.25">
      <c r="A74" s="3" t="s">
        <v>9</v>
      </c>
      <c r="B74" s="4">
        <v>2</v>
      </c>
      <c r="C74" s="3" t="s">
        <v>84</v>
      </c>
      <c r="D74" s="4">
        <v>203</v>
      </c>
      <c r="E74" s="3" t="s">
        <v>85</v>
      </c>
      <c r="F74" s="3" t="s">
        <v>137</v>
      </c>
      <c r="G74" s="3" t="s">
        <v>1535</v>
      </c>
      <c r="H74" s="3" t="s">
        <v>13</v>
      </c>
      <c r="I74" s="3"/>
      <c r="J74" s="7" t="str">
        <f>CONCATENATE(tbl_geral[[#This Row],[Máquina]],"_",tbl_geral[[#This Row],[Status]],)</f>
        <v xml:space="preserve">ACESS-MDF_REVESTIMENTO </v>
      </c>
      <c r="K74" s="9">
        <f>COUNTIF($J$2:J74,J74)</f>
        <v>2</v>
      </c>
      <c r="L74" s="7" t="str">
        <f>CONCATENATE(tbl_geral[[#This Row],[Cod.Unico]],"_",tbl_geral[[#This Row],[Numerador]])</f>
        <v>ACESS-MDF_REVESTIMENTO _2</v>
      </c>
      <c r="M74" s="12">
        <f t="shared" si="1"/>
        <v>13</v>
      </c>
      <c r="N74" s="12">
        <f>COUNTIF(J$2:$J74,J74)/100</f>
        <v>0.02</v>
      </c>
      <c r="O74" s="12">
        <f>SUM(tbl_geral[[#This Row],[Cod.Unico3]]+tbl_geral[[#This Row],[Cod.Unico4]])</f>
        <v>13.02</v>
      </c>
      <c r="P74" s="12" t="str">
        <f>SUBSTITUTE(tbl_geral[[#This Row],[Cod.Unico5]],",",".")</f>
        <v>13.02</v>
      </c>
      <c r="Q74" s="12" t="s">
        <v>139</v>
      </c>
    </row>
    <row r="75" spans="1:17" x14ac:dyDescent="0.25">
      <c r="A75" s="3" t="s">
        <v>9</v>
      </c>
      <c r="B75" s="4">
        <v>2</v>
      </c>
      <c r="C75" s="3" t="s">
        <v>84</v>
      </c>
      <c r="D75" s="4">
        <v>202</v>
      </c>
      <c r="E75" s="3" t="s">
        <v>88</v>
      </c>
      <c r="F75" s="3" t="s">
        <v>137</v>
      </c>
      <c r="G75" s="3" t="s">
        <v>1536</v>
      </c>
      <c r="H75" s="3" t="s">
        <v>13</v>
      </c>
      <c r="I75" s="3"/>
      <c r="J75" s="7" t="str">
        <f>CONCATENATE(tbl_geral[[#This Row],[Máquina]],"_",tbl_geral[[#This Row],[Status]],)</f>
        <v xml:space="preserve">ACESS-MDF_REVESTIMENTO </v>
      </c>
      <c r="K75" s="9">
        <f>COUNTIF($J$2:J75,J75)</f>
        <v>3</v>
      </c>
      <c r="L75" s="7" t="str">
        <f>CONCATENATE(tbl_geral[[#This Row],[Cod.Unico]],"_",tbl_geral[[#This Row],[Numerador]])</f>
        <v>ACESS-MDF_REVESTIMENTO _3</v>
      </c>
      <c r="M75" s="12">
        <f t="shared" si="1"/>
        <v>13</v>
      </c>
      <c r="N75" s="12">
        <f>COUNTIF(J$2:$J75,J75)/100</f>
        <v>0.03</v>
      </c>
      <c r="O75" s="12">
        <f>SUM(tbl_geral[[#This Row],[Cod.Unico3]]+tbl_geral[[#This Row],[Cod.Unico4]])</f>
        <v>13.03</v>
      </c>
      <c r="P75" s="12" t="str">
        <f>SUBSTITUTE(tbl_geral[[#This Row],[Cod.Unico5]],",",".")</f>
        <v>13.03</v>
      </c>
      <c r="Q75" s="12" t="s">
        <v>140</v>
      </c>
    </row>
    <row r="76" spans="1:17" x14ac:dyDescent="0.25">
      <c r="A76" s="3" t="s">
        <v>9</v>
      </c>
      <c r="B76" s="4">
        <v>3</v>
      </c>
      <c r="C76" s="3" t="s">
        <v>56</v>
      </c>
      <c r="D76" s="4">
        <v>303</v>
      </c>
      <c r="E76" s="3" t="s">
        <v>108</v>
      </c>
      <c r="F76" s="3" t="s">
        <v>137</v>
      </c>
      <c r="G76" s="3" t="s">
        <v>1537</v>
      </c>
      <c r="H76" s="3" t="s">
        <v>13</v>
      </c>
      <c r="I76" s="3"/>
      <c r="J76" s="7" t="str">
        <f>CONCATENATE(tbl_geral[[#This Row],[Máquina]],"_",tbl_geral[[#This Row],[Status]],)</f>
        <v xml:space="preserve">ACESS-MDF_REVESTIMENTO </v>
      </c>
      <c r="K76" s="9">
        <f>COUNTIF($J$2:J76,J76)</f>
        <v>4</v>
      </c>
      <c r="L76" s="7" t="str">
        <f>CONCATENATE(tbl_geral[[#This Row],[Cod.Unico]],"_",tbl_geral[[#This Row],[Numerador]])</f>
        <v>ACESS-MDF_REVESTIMENTO _4</v>
      </c>
      <c r="M76" s="12">
        <f t="shared" si="1"/>
        <v>13</v>
      </c>
      <c r="N76" s="12">
        <f>COUNTIF(J$2:$J76,J76)/100</f>
        <v>0.04</v>
      </c>
      <c r="O76" s="12">
        <f>SUM(tbl_geral[[#This Row],[Cod.Unico3]]+tbl_geral[[#This Row],[Cod.Unico4]])</f>
        <v>13.04</v>
      </c>
      <c r="P76" s="12" t="str">
        <f>SUBSTITUTE(tbl_geral[[#This Row],[Cod.Unico5]],",",".")</f>
        <v>13.04</v>
      </c>
      <c r="Q76" s="12" t="s">
        <v>141</v>
      </c>
    </row>
    <row r="77" spans="1:17" x14ac:dyDescent="0.25">
      <c r="A77" s="3" t="s">
        <v>9</v>
      </c>
      <c r="B77" s="4">
        <v>9</v>
      </c>
      <c r="C77" s="3" t="s">
        <v>16</v>
      </c>
      <c r="D77" s="4">
        <v>901</v>
      </c>
      <c r="E77" s="3" t="s">
        <v>142</v>
      </c>
      <c r="F77" s="3" t="s">
        <v>137</v>
      </c>
      <c r="G77" s="3" t="s">
        <v>1538</v>
      </c>
      <c r="H77" s="3" t="s">
        <v>13</v>
      </c>
      <c r="I77" s="3"/>
      <c r="J77" s="7" t="str">
        <f>CONCATENATE(tbl_geral[[#This Row],[Máquina]],"_",tbl_geral[[#This Row],[Status]],)</f>
        <v xml:space="preserve">ACESS-MDF_REVESTIMENTO </v>
      </c>
      <c r="K77" s="9">
        <f>COUNTIF($J$2:J77,J77)</f>
        <v>5</v>
      </c>
      <c r="L77" s="7" t="str">
        <f>CONCATENATE(tbl_geral[[#This Row],[Cod.Unico]],"_",tbl_geral[[#This Row],[Numerador]])</f>
        <v>ACESS-MDF_REVESTIMENTO _5</v>
      </c>
      <c r="M77" s="12">
        <f t="shared" si="1"/>
        <v>13</v>
      </c>
      <c r="N77" s="12">
        <f>COUNTIF(J$2:$J77,J77)/100</f>
        <v>0.05</v>
      </c>
      <c r="O77" s="12">
        <f>SUM(tbl_geral[[#This Row],[Cod.Unico3]]+tbl_geral[[#This Row],[Cod.Unico4]])</f>
        <v>13.05</v>
      </c>
      <c r="P77" s="12" t="str">
        <f>SUBSTITUTE(tbl_geral[[#This Row],[Cod.Unico5]],",",".")</f>
        <v>13.05</v>
      </c>
      <c r="Q77" s="12" t="s">
        <v>143</v>
      </c>
    </row>
    <row r="78" spans="1:17" x14ac:dyDescent="0.25">
      <c r="A78" s="3" t="s">
        <v>9</v>
      </c>
      <c r="B78" s="4">
        <v>8</v>
      </c>
      <c r="C78" s="3" t="s">
        <v>10</v>
      </c>
      <c r="D78" s="4">
        <v>829</v>
      </c>
      <c r="E78" s="3" t="s">
        <v>93</v>
      </c>
      <c r="F78" s="3" t="s">
        <v>137</v>
      </c>
      <c r="G78" s="3" t="s">
        <v>1539</v>
      </c>
      <c r="H78" s="3" t="s">
        <v>13</v>
      </c>
      <c r="I78" s="3"/>
      <c r="J78" s="7" t="str">
        <f>CONCATENATE(tbl_geral[[#This Row],[Máquina]],"_",tbl_geral[[#This Row],[Status]],)</f>
        <v xml:space="preserve">ACESS-MDF_REVESTIMENTO </v>
      </c>
      <c r="K78" s="9">
        <f>COUNTIF($J$2:J78,J78)</f>
        <v>6</v>
      </c>
      <c r="L78" s="7" t="str">
        <f>CONCATENATE(tbl_geral[[#This Row],[Cod.Unico]],"_",tbl_geral[[#This Row],[Numerador]])</f>
        <v>ACESS-MDF_REVESTIMENTO _6</v>
      </c>
      <c r="M78" s="12">
        <f t="shared" si="1"/>
        <v>13</v>
      </c>
      <c r="N78" s="12">
        <f>COUNTIF(J$2:$J78,J78)/100</f>
        <v>0.06</v>
      </c>
      <c r="O78" s="12">
        <f>SUM(tbl_geral[[#This Row],[Cod.Unico3]]+tbl_geral[[#This Row],[Cod.Unico4]])</f>
        <v>13.06</v>
      </c>
      <c r="P78" s="12" t="str">
        <f>SUBSTITUTE(tbl_geral[[#This Row],[Cod.Unico5]],",",".")</f>
        <v>13.06</v>
      </c>
      <c r="Q78" s="12" t="s">
        <v>144</v>
      </c>
    </row>
    <row r="79" spans="1:17" x14ac:dyDescent="0.25">
      <c r="A79" s="3" t="s">
        <v>9</v>
      </c>
      <c r="B79" s="4">
        <v>4</v>
      </c>
      <c r="C79" s="3" t="s">
        <v>61</v>
      </c>
      <c r="D79" s="4">
        <v>402</v>
      </c>
      <c r="E79" s="3" t="s">
        <v>66</v>
      </c>
      <c r="F79" s="3" t="s">
        <v>137</v>
      </c>
      <c r="G79" s="3" t="s">
        <v>1540</v>
      </c>
      <c r="H79" s="3" t="s">
        <v>13</v>
      </c>
      <c r="I79" s="3"/>
      <c r="J79" s="7" t="str">
        <f>CONCATENATE(tbl_geral[[#This Row],[Máquina]],"_",tbl_geral[[#This Row],[Status]],)</f>
        <v xml:space="preserve">ACESS-MDF_REVESTIMENTO </v>
      </c>
      <c r="K79" s="9">
        <f>COUNTIF($J$2:J79,J79)</f>
        <v>7</v>
      </c>
      <c r="L79" s="7" t="str">
        <f>CONCATENATE(tbl_geral[[#This Row],[Cod.Unico]],"_",tbl_geral[[#This Row],[Numerador]])</f>
        <v>ACESS-MDF_REVESTIMENTO _7</v>
      </c>
      <c r="M79" s="12">
        <f t="shared" si="1"/>
        <v>13</v>
      </c>
      <c r="N79" s="12">
        <f>COUNTIF(J$2:$J79,J79)/100</f>
        <v>7.0000000000000007E-2</v>
      </c>
      <c r="O79" s="12">
        <f>SUM(tbl_geral[[#This Row],[Cod.Unico3]]+tbl_geral[[#This Row],[Cod.Unico4]])</f>
        <v>13.07</v>
      </c>
      <c r="P79" s="12" t="str">
        <f>SUBSTITUTE(tbl_geral[[#This Row],[Cod.Unico5]],",",".")</f>
        <v>13.07</v>
      </c>
      <c r="Q79" s="12" t="s">
        <v>145</v>
      </c>
    </row>
    <row r="80" spans="1:17" x14ac:dyDescent="0.25">
      <c r="A80" s="3" t="s">
        <v>9</v>
      </c>
      <c r="B80" s="4">
        <v>4</v>
      </c>
      <c r="C80" s="3" t="s">
        <v>61</v>
      </c>
      <c r="D80" s="4">
        <v>402</v>
      </c>
      <c r="E80" s="3" t="s">
        <v>66</v>
      </c>
      <c r="F80" s="3" t="s">
        <v>137</v>
      </c>
      <c r="G80" s="3" t="s">
        <v>1541</v>
      </c>
      <c r="H80" s="3" t="s">
        <v>13</v>
      </c>
      <c r="I80" s="3"/>
      <c r="J80" s="7" t="str">
        <f>CONCATENATE(tbl_geral[[#This Row],[Máquina]],"_",tbl_geral[[#This Row],[Status]],)</f>
        <v xml:space="preserve">ACESS-MDF_REVESTIMENTO </v>
      </c>
      <c r="K80" s="9">
        <f>COUNTIF($J$2:J80,J80)</f>
        <v>8</v>
      </c>
      <c r="L80" s="7" t="str">
        <f>CONCATENATE(tbl_geral[[#This Row],[Cod.Unico]],"_",tbl_geral[[#This Row],[Numerador]])</f>
        <v>ACESS-MDF_REVESTIMENTO _8</v>
      </c>
      <c r="M80" s="12">
        <f t="shared" si="1"/>
        <v>13</v>
      </c>
      <c r="N80" s="12">
        <f>COUNTIF(J$2:$J80,J80)/100</f>
        <v>0.08</v>
      </c>
      <c r="O80" s="12">
        <f>SUM(tbl_geral[[#This Row],[Cod.Unico3]]+tbl_geral[[#This Row],[Cod.Unico4]])</f>
        <v>13.08</v>
      </c>
      <c r="P80" s="12" t="str">
        <f>SUBSTITUTE(tbl_geral[[#This Row],[Cod.Unico5]],",",".")</f>
        <v>13.08</v>
      </c>
      <c r="Q80" s="12" t="s">
        <v>146</v>
      </c>
    </row>
    <row r="81" spans="1:17" x14ac:dyDescent="0.25">
      <c r="A81" s="3" t="s">
        <v>9</v>
      </c>
      <c r="B81" s="4">
        <v>8</v>
      </c>
      <c r="C81" s="3" t="s">
        <v>10</v>
      </c>
      <c r="D81" s="4">
        <v>829</v>
      </c>
      <c r="E81" s="3" t="s">
        <v>93</v>
      </c>
      <c r="F81" s="3" t="s">
        <v>137</v>
      </c>
      <c r="G81" s="3" t="s">
        <v>1542</v>
      </c>
      <c r="H81" s="3" t="s">
        <v>13</v>
      </c>
      <c r="I81" s="3"/>
      <c r="J81" s="7" t="str">
        <f>CONCATENATE(tbl_geral[[#This Row],[Máquina]],"_",tbl_geral[[#This Row],[Status]],)</f>
        <v xml:space="preserve">ACESS-MDF_REVESTIMENTO </v>
      </c>
      <c r="K81" s="9">
        <f>COUNTIF($J$2:J81,J81)</f>
        <v>9</v>
      </c>
      <c r="L81" s="7" t="str">
        <f>CONCATENATE(tbl_geral[[#This Row],[Cod.Unico]],"_",tbl_geral[[#This Row],[Numerador]])</f>
        <v>ACESS-MDF_REVESTIMENTO _9</v>
      </c>
      <c r="M81" s="12">
        <f t="shared" si="1"/>
        <v>13</v>
      </c>
      <c r="N81" s="12">
        <f>COUNTIF(J$2:$J81,J81)/100</f>
        <v>0.09</v>
      </c>
      <c r="O81" s="12">
        <f>SUM(tbl_geral[[#This Row],[Cod.Unico3]]+tbl_geral[[#This Row],[Cod.Unico4]])</f>
        <v>13.09</v>
      </c>
      <c r="P81" s="12" t="str">
        <f>SUBSTITUTE(tbl_geral[[#This Row],[Cod.Unico5]],",",".")</f>
        <v>13.09</v>
      </c>
      <c r="Q81" s="12" t="s">
        <v>147</v>
      </c>
    </row>
    <row r="82" spans="1:17" x14ac:dyDescent="0.25">
      <c r="A82" s="3" t="s">
        <v>9</v>
      </c>
      <c r="B82" s="4">
        <v>8</v>
      </c>
      <c r="C82" s="3" t="s">
        <v>10</v>
      </c>
      <c r="D82" s="4">
        <v>818</v>
      </c>
      <c r="E82" s="3" t="s">
        <v>148</v>
      </c>
      <c r="F82" s="3" t="s">
        <v>137</v>
      </c>
      <c r="G82" s="3" t="s">
        <v>3095</v>
      </c>
      <c r="H82" s="3" t="s">
        <v>13</v>
      </c>
      <c r="I82" s="3"/>
      <c r="J82" s="7" t="str">
        <f>CONCATENATE(tbl_geral[[#This Row],[Máquina]],"_",tbl_geral[[#This Row],[Status]],)</f>
        <v xml:space="preserve">ACESS-MDF_REVESTIMENTO </v>
      </c>
      <c r="K82" s="9">
        <f>COUNTIF($J$2:J82,J82)</f>
        <v>10</v>
      </c>
      <c r="L82" s="7" t="str">
        <f>CONCATENATE(tbl_geral[[#This Row],[Cod.Unico]],"_",tbl_geral[[#This Row],[Numerador]])</f>
        <v>ACESS-MDF_REVESTIMENTO _10</v>
      </c>
      <c r="M82" s="12">
        <f t="shared" si="1"/>
        <v>13</v>
      </c>
      <c r="N82" s="12">
        <f>COUNTIF(J$2:$J82,J82)/100</f>
        <v>0.1</v>
      </c>
      <c r="O82" s="12">
        <f>SUM(tbl_geral[[#This Row],[Cod.Unico3]]+tbl_geral[[#This Row],[Cod.Unico4]])</f>
        <v>13.1</v>
      </c>
      <c r="P82" s="12" t="str">
        <f>SUBSTITUTE(tbl_geral[[#This Row],[Cod.Unico5]],",",".")</f>
        <v>13.1</v>
      </c>
      <c r="Q82" s="12" t="s">
        <v>149</v>
      </c>
    </row>
    <row r="83" spans="1:17" x14ac:dyDescent="0.25">
      <c r="A83" s="3" t="s">
        <v>9</v>
      </c>
      <c r="B83" s="4">
        <v>8</v>
      </c>
      <c r="C83" s="3" t="s">
        <v>10</v>
      </c>
      <c r="D83" s="4">
        <v>829</v>
      </c>
      <c r="E83" s="3" t="s">
        <v>93</v>
      </c>
      <c r="F83" s="3" t="s">
        <v>137</v>
      </c>
      <c r="G83" s="3" t="s">
        <v>1543</v>
      </c>
      <c r="H83" s="3" t="s">
        <v>13</v>
      </c>
      <c r="I83" s="3"/>
      <c r="J83" s="7" t="str">
        <f>CONCATENATE(tbl_geral[[#This Row],[Máquina]],"_",tbl_geral[[#This Row],[Status]],)</f>
        <v xml:space="preserve">ACESS-MDF_REVESTIMENTO </v>
      </c>
      <c r="K83" s="9">
        <f>COUNTIF($J$2:J83,J83)</f>
        <v>11</v>
      </c>
      <c r="L83" s="7" t="str">
        <f>CONCATENATE(tbl_geral[[#This Row],[Cod.Unico]],"_",tbl_geral[[#This Row],[Numerador]])</f>
        <v>ACESS-MDF_REVESTIMENTO _11</v>
      </c>
      <c r="M83" s="12">
        <f t="shared" si="1"/>
        <v>13</v>
      </c>
      <c r="N83" s="12">
        <f>COUNTIF(J$2:$J83,J83)/100</f>
        <v>0.11</v>
      </c>
      <c r="O83" s="12">
        <f>SUM(tbl_geral[[#This Row],[Cod.Unico3]]+tbl_geral[[#This Row],[Cod.Unico4]])</f>
        <v>13.11</v>
      </c>
      <c r="P83" s="12" t="str">
        <f>SUBSTITUTE(tbl_geral[[#This Row],[Cod.Unico5]],",",".")</f>
        <v>13.11</v>
      </c>
      <c r="Q83" s="12" t="s">
        <v>150</v>
      </c>
    </row>
    <row r="84" spans="1:17" x14ac:dyDescent="0.25">
      <c r="A84" s="3" t="s">
        <v>9</v>
      </c>
      <c r="B84" s="4">
        <v>8</v>
      </c>
      <c r="C84" s="3" t="s">
        <v>10</v>
      </c>
      <c r="D84" s="4">
        <v>829</v>
      </c>
      <c r="E84" s="3" t="s">
        <v>93</v>
      </c>
      <c r="F84" s="3" t="s">
        <v>137</v>
      </c>
      <c r="G84" s="3" t="s">
        <v>1544</v>
      </c>
      <c r="H84" s="3" t="s">
        <v>13</v>
      </c>
      <c r="I84" s="3"/>
      <c r="J84" s="7" t="str">
        <f>CONCATENATE(tbl_geral[[#This Row],[Máquina]],"_",tbl_geral[[#This Row],[Status]],)</f>
        <v xml:space="preserve">ACESS-MDF_REVESTIMENTO </v>
      </c>
      <c r="K84" s="9">
        <f>COUNTIF($J$2:J84,J84)</f>
        <v>12</v>
      </c>
      <c r="L84" s="7" t="str">
        <f>CONCATENATE(tbl_geral[[#This Row],[Cod.Unico]],"_",tbl_geral[[#This Row],[Numerador]])</f>
        <v>ACESS-MDF_REVESTIMENTO _12</v>
      </c>
      <c r="M84" s="12">
        <f t="shared" si="1"/>
        <v>13</v>
      </c>
      <c r="N84" s="12">
        <f>COUNTIF(J$2:$J84,J84)/100</f>
        <v>0.12</v>
      </c>
      <c r="O84" s="12">
        <f>SUM(tbl_geral[[#This Row],[Cod.Unico3]]+tbl_geral[[#This Row],[Cod.Unico4]])</f>
        <v>13.12</v>
      </c>
      <c r="P84" s="12" t="str">
        <f>SUBSTITUTE(tbl_geral[[#This Row],[Cod.Unico5]],",",".")</f>
        <v>13.12</v>
      </c>
      <c r="Q84" s="12" t="s">
        <v>151</v>
      </c>
    </row>
    <row r="85" spans="1:17" x14ac:dyDescent="0.25">
      <c r="A85" s="3" t="s">
        <v>9</v>
      </c>
      <c r="B85" s="4">
        <v>8</v>
      </c>
      <c r="C85" s="3" t="s">
        <v>10</v>
      </c>
      <c r="D85" s="4">
        <v>829</v>
      </c>
      <c r="E85" s="3" t="s">
        <v>93</v>
      </c>
      <c r="F85" s="3" t="s">
        <v>137</v>
      </c>
      <c r="G85" s="3" t="s">
        <v>1545</v>
      </c>
      <c r="H85" s="3" t="s">
        <v>13</v>
      </c>
      <c r="I85" s="3"/>
      <c r="J85" s="7" t="str">
        <f>CONCATENATE(tbl_geral[[#This Row],[Máquina]],"_",tbl_geral[[#This Row],[Status]],)</f>
        <v xml:space="preserve">ACESS-MDF_REVESTIMENTO </v>
      </c>
      <c r="K85" s="9">
        <f>COUNTIF($J$2:J85,J85)</f>
        <v>13</v>
      </c>
      <c r="L85" s="7" t="str">
        <f>CONCATENATE(tbl_geral[[#This Row],[Cod.Unico]],"_",tbl_geral[[#This Row],[Numerador]])</f>
        <v>ACESS-MDF_REVESTIMENTO _13</v>
      </c>
      <c r="M85" s="12">
        <f t="shared" si="1"/>
        <v>13</v>
      </c>
      <c r="N85" s="12">
        <f>COUNTIF(J$2:$J85,J85)/100</f>
        <v>0.13</v>
      </c>
      <c r="O85" s="12">
        <f>SUM(tbl_geral[[#This Row],[Cod.Unico3]]+tbl_geral[[#This Row],[Cod.Unico4]])</f>
        <v>13.13</v>
      </c>
      <c r="P85" s="12" t="str">
        <f>SUBSTITUTE(tbl_geral[[#This Row],[Cod.Unico5]],",",".")</f>
        <v>13.13</v>
      </c>
      <c r="Q85" s="12" t="s">
        <v>152</v>
      </c>
    </row>
    <row r="86" spans="1:17" x14ac:dyDescent="0.25">
      <c r="A86" s="3" t="s">
        <v>9</v>
      </c>
      <c r="B86" s="4">
        <v>8</v>
      </c>
      <c r="C86" s="3" t="s">
        <v>10</v>
      </c>
      <c r="D86" s="4">
        <v>829</v>
      </c>
      <c r="E86" s="3" t="s">
        <v>93</v>
      </c>
      <c r="F86" s="3" t="s">
        <v>137</v>
      </c>
      <c r="G86" s="3" t="s">
        <v>1546</v>
      </c>
      <c r="H86" s="3" t="s">
        <v>13</v>
      </c>
      <c r="I86" s="3"/>
      <c r="J86" s="7" t="str">
        <f>CONCATENATE(tbl_geral[[#This Row],[Máquina]],"_",tbl_geral[[#This Row],[Status]],)</f>
        <v xml:space="preserve">ACESS-MDF_REVESTIMENTO </v>
      </c>
      <c r="K86" s="9">
        <f>COUNTIF($J$2:J86,J86)</f>
        <v>14</v>
      </c>
      <c r="L86" s="7" t="str">
        <f>CONCATENATE(tbl_geral[[#This Row],[Cod.Unico]],"_",tbl_geral[[#This Row],[Numerador]])</f>
        <v>ACESS-MDF_REVESTIMENTO _14</v>
      </c>
      <c r="M86" s="12">
        <f t="shared" si="1"/>
        <v>13</v>
      </c>
      <c r="N86" s="12">
        <f>COUNTIF(J$2:$J86,J86)/100</f>
        <v>0.14000000000000001</v>
      </c>
      <c r="O86" s="12">
        <f>SUM(tbl_geral[[#This Row],[Cod.Unico3]]+tbl_geral[[#This Row],[Cod.Unico4]])</f>
        <v>13.14</v>
      </c>
      <c r="P86" s="12" t="str">
        <f>SUBSTITUTE(tbl_geral[[#This Row],[Cod.Unico5]],",",".")</f>
        <v>13.14</v>
      </c>
      <c r="Q86" s="12" t="s">
        <v>153</v>
      </c>
    </row>
    <row r="87" spans="1:17" x14ac:dyDescent="0.25">
      <c r="A87" s="3" t="s">
        <v>9</v>
      </c>
      <c r="B87" s="4">
        <v>8</v>
      </c>
      <c r="C87" s="3" t="s">
        <v>10</v>
      </c>
      <c r="D87" s="4">
        <v>829</v>
      </c>
      <c r="E87" s="3" t="s">
        <v>93</v>
      </c>
      <c r="F87" s="3" t="s">
        <v>137</v>
      </c>
      <c r="G87" s="3" t="s">
        <v>1547</v>
      </c>
      <c r="H87" s="3" t="s">
        <v>13</v>
      </c>
      <c r="I87" s="3"/>
      <c r="J87" s="7" t="str">
        <f>CONCATENATE(tbl_geral[[#This Row],[Máquina]],"_",tbl_geral[[#This Row],[Status]],)</f>
        <v xml:space="preserve">ACESS-MDF_REVESTIMENTO </v>
      </c>
      <c r="K87" s="9">
        <f>COUNTIF($J$2:J87,J87)</f>
        <v>15</v>
      </c>
      <c r="L87" s="7" t="str">
        <f>CONCATENATE(tbl_geral[[#This Row],[Cod.Unico]],"_",tbl_geral[[#This Row],[Numerador]])</f>
        <v>ACESS-MDF_REVESTIMENTO _15</v>
      </c>
      <c r="M87" s="12">
        <f t="shared" si="1"/>
        <v>13</v>
      </c>
      <c r="N87" s="12">
        <f>COUNTIF(J$2:$J87,J87)/100</f>
        <v>0.15</v>
      </c>
      <c r="O87" s="12">
        <f>SUM(tbl_geral[[#This Row],[Cod.Unico3]]+tbl_geral[[#This Row],[Cod.Unico4]])</f>
        <v>13.15</v>
      </c>
      <c r="P87" s="12" t="str">
        <f>SUBSTITUTE(tbl_geral[[#This Row],[Cod.Unico5]],",",".")</f>
        <v>13.15</v>
      </c>
      <c r="Q87" s="12" t="s">
        <v>154</v>
      </c>
    </row>
    <row r="88" spans="1:17" x14ac:dyDescent="0.25">
      <c r="A88" s="3" t="s">
        <v>9</v>
      </c>
      <c r="B88" s="4">
        <v>8</v>
      </c>
      <c r="C88" s="3" t="s">
        <v>10</v>
      </c>
      <c r="D88" s="4">
        <v>809</v>
      </c>
      <c r="E88" s="3" t="s">
        <v>119</v>
      </c>
      <c r="F88" s="3" t="s">
        <v>137</v>
      </c>
      <c r="G88" s="3" t="s">
        <v>1548</v>
      </c>
      <c r="H88" s="3" t="s">
        <v>13</v>
      </c>
      <c r="I88" s="3"/>
      <c r="J88" s="7" t="str">
        <f>CONCATENATE(tbl_geral[[#This Row],[Máquina]],"_",tbl_geral[[#This Row],[Status]],)</f>
        <v xml:space="preserve">ACESS-MDF_REVESTIMENTO </v>
      </c>
      <c r="K88" s="9">
        <f>COUNTIF($J$2:J88,J88)</f>
        <v>16</v>
      </c>
      <c r="L88" s="7" t="str">
        <f>CONCATENATE(tbl_geral[[#This Row],[Cod.Unico]],"_",tbl_geral[[#This Row],[Numerador]])</f>
        <v>ACESS-MDF_REVESTIMENTO _16</v>
      </c>
      <c r="M88" s="12">
        <f t="shared" si="1"/>
        <v>13</v>
      </c>
      <c r="N88" s="12">
        <f>COUNTIF(J$2:$J88,J88)/100</f>
        <v>0.16</v>
      </c>
      <c r="O88" s="12">
        <f>SUM(tbl_geral[[#This Row],[Cod.Unico3]]+tbl_geral[[#This Row],[Cod.Unico4]])</f>
        <v>13.16</v>
      </c>
      <c r="P88" s="12" t="str">
        <f>SUBSTITUTE(tbl_geral[[#This Row],[Cod.Unico5]],",",".")</f>
        <v>13.16</v>
      </c>
      <c r="Q88" s="12" t="s">
        <v>155</v>
      </c>
    </row>
    <row r="89" spans="1:17" x14ac:dyDescent="0.25">
      <c r="A89" s="3" t="s">
        <v>9</v>
      </c>
      <c r="B89" s="4">
        <v>8</v>
      </c>
      <c r="C89" s="3" t="s">
        <v>10</v>
      </c>
      <c r="D89" s="4">
        <v>829</v>
      </c>
      <c r="E89" s="3" t="s">
        <v>93</v>
      </c>
      <c r="F89" s="3" t="s">
        <v>156</v>
      </c>
      <c r="G89" s="3" t="s">
        <v>1549</v>
      </c>
      <c r="H89" s="3" t="s">
        <v>13</v>
      </c>
      <c r="I89" s="3"/>
      <c r="J89" s="7" t="str">
        <f>CONCATENATE(tbl_geral[[#This Row],[Máquina]],"_",tbl_geral[[#This Row],[Status]],)</f>
        <v xml:space="preserve">ACESS-MDF_DESTOPADEIRA AUTOMÁTICA </v>
      </c>
      <c r="K89" s="9">
        <f>COUNTIF($J$2:J89,J89)</f>
        <v>1</v>
      </c>
      <c r="L89" s="7" t="str">
        <f>CONCATENATE(tbl_geral[[#This Row],[Cod.Unico]],"_",tbl_geral[[#This Row],[Numerador]])</f>
        <v>ACESS-MDF_DESTOPADEIRA AUTOMÁTICA _1</v>
      </c>
      <c r="M89" s="12">
        <f t="shared" si="1"/>
        <v>14</v>
      </c>
      <c r="N89" s="12">
        <f>COUNTIF(J$2:$J89,J89)/100</f>
        <v>0.01</v>
      </c>
      <c r="O89" s="12">
        <f>SUM(tbl_geral[[#This Row],[Cod.Unico3]]+tbl_geral[[#This Row],[Cod.Unico4]])</f>
        <v>14.01</v>
      </c>
      <c r="P89" s="12" t="str">
        <f>SUBSTITUTE(tbl_geral[[#This Row],[Cod.Unico5]],",",".")</f>
        <v>14.01</v>
      </c>
      <c r="Q89" s="12" t="s">
        <v>157</v>
      </c>
    </row>
    <row r="90" spans="1:17" x14ac:dyDescent="0.25">
      <c r="A90" s="3" t="s">
        <v>9</v>
      </c>
      <c r="B90" s="4">
        <v>8</v>
      </c>
      <c r="C90" s="3" t="s">
        <v>10</v>
      </c>
      <c r="D90" s="4">
        <v>829</v>
      </c>
      <c r="E90" s="3" t="s">
        <v>93</v>
      </c>
      <c r="F90" s="3" t="s">
        <v>156</v>
      </c>
      <c r="G90" s="3" t="s">
        <v>1550</v>
      </c>
      <c r="H90" s="3" t="s">
        <v>13</v>
      </c>
      <c r="I90" s="3"/>
      <c r="J90" s="7" t="str">
        <f>CONCATENATE(tbl_geral[[#This Row],[Máquina]],"_",tbl_geral[[#This Row],[Status]],)</f>
        <v xml:space="preserve">ACESS-MDF_DESTOPADEIRA AUTOMÁTICA </v>
      </c>
      <c r="K90" s="9">
        <f>COUNTIF($J$2:J90,J90)</f>
        <v>2</v>
      </c>
      <c r="L90" s="7" t="str">
        <f>CONCATENATE(tbl_geral[[#This Row],[Cod.Unico]],"_",tbl_geral[[#This Row],[Numerador]])</f>
        <v>ACESS-MDF_DESTOPADEIRA AUTOMÁTICA _2</v>
      </c>
      <c r="M90" s="12">
        <f t="shared" si="1"/>
        <v>14</v>
      </c>
      <c r="N90" s="12">
        <f>COUNTIF(J$2:$J90,J90)/100</f>
        <v>0.02</v>
      </c>
      <c r="O90" s="12">
        <f>SUM(tbl_geral[[#This Row],[Cod.Unico3]]+tbl_geral[[#This Row],[Cod.Unico4]])</f>
        <v>14.02</v>
      </c>
      <c r="P90" s="12" t="str">
        <f>SUBSTITUTE(tbl_geral[[#This Row],[Cod.Unico5]],",",".")</f>
        <v>14.02</v>
      </c>
      <c r="Q90" s="12" t="s">
        <v>158</v>
      </c>
    </row>
    <row r="91" spans="1:17" x14ac:dyDescent="0.25">
      <c r="A91" s="3" t="s">
        <v>9</v>
      </c>
      <c r="B91" s="4">
        <v>2</v>
      </c>
      <c r="C91" s="3" t="s">
        <v>84</v>
      </c>
      <c r="D91" s="4">
        <v>203</v>
      </c>
      <c r="E91" s="3" t="s">
        <v>85</v>
      </c>
      <c r="F91" s="3" t="s">
        <v>156</v>
      </c>
      <c r="G91" s="3" t="s">
        <v>1551</v>
      </c>
      <c r="H91" s="3" t="s">
        <v>13</v>
      </c>
      <c r="I91" s="3"/>
      <c r="J91" s="7" t="str">
        <f>CONCATENATE(tbl_geral[[#This Row],[Máquina]],"_",tbl_geral[[#This Row],[Status]],)</f>
        <v xml:space="preserve">ACESS-MDF_DESTOPADEIRA AUTOMÁTICA </v>
      </c>
      <c r="K91" s="9">
        <f>COUNTIF($J$2:J91,J91)</f>
        <v>3</v>
      </c>
      <c r="L91" s="7" t="str">
        <f>CONCATENATE(tbl_geral[[#This Row],[Cod.Unico]],"_",tbl_geral[[#This Row],[Numerador]])</f>
        <v>ACESS-MDF_DESTOPADEIRA AUTOMÁTICA _3</v>
      </c>
      <c r="M91" s="12">
        <f t="shared" si="1"/>
        <v>14</v>
      </c>
      <c r="N91" s="12">
        <f>COUNTIF(J$2:$J91,J91)/100</f>
        <v>0.03</v>
      </c>
      <c r="O91" s="12">
        <f>SUM(tbl_geral[[#This Row],[Cod.Unico3]]+tbl_geral[[#This Row],[Cod.Unico4]])</f>
        <v>14.03</v>
      </c>
      <c r="P91" s="12" t="str">
        <f>SUBSTITUTE(tbl_geral[[#This Row],[Cod.Unico5]],",",".")</f>
        <v>14.03</v>
      </c>
      <c r="Q91" s="12" t="s">
        <v>159</v>
      </c>
    </row>
    <row r="92" spans="1:17" x14ac:dyDescent="0.25">
      <c r="A92" s="3" t="s">
        <v>9</v>
      </c>
      <c r="B92" s="4">
        <v>2</v>
      </c>
      <c r="C92" s="3" t="s">
        <v>84</v>
      </c>
      <c r="D92" s="4">
        <v>202</v>
      </c>
      <c r="E92" s="3" t="s">
        <v>88</v>
      </c>
      <c r="F92" s="3" t="s">
        <v>156</v>
      </c>
      <c r="G92" s="3" t="s">
        <v>1552</v>
      </c>
      <c r="H92" s="3" t="s">
        <v>13</v>
      </c>
      <c r="I92" s="3"/>
      <c r="J92" s="7" t="str">
        <f>CONCATENATE(tbl_geral[[#This Row],[Máquina]],"_",tbl_geral[[#This Row],[Status]],)</f>
        <v xml:space="preserve">ACESS-MDF_DESTOPADEIRA AUTOMÁTICA </v>
      </c>
      <c r="K92" s="9">
        <f>COUNTIF($J$2:J92,J92)</f>
        <v>4</v>
      </c>
      <c r="L92" s="7" t="str">
        <f>CONCATENATE(tbl_geral[[#This Row],[Cod.Unico]],"_",tbl_geral[[#This Row],[Numerador]])</f>
        <v>ACESS-MDF_DESTOPADEIRA AUTOMÁTICA _4</v>
      </c>
      <c r="M92" s="12">
        <f t="shared" si="1"/>
        <v>14</v>
      </c>
      <c r="N92" s="12">
        <f>COUNTIF(J$2:$J92,J92)/100</f>
        <v>0.04</v>
      </c>
      <c r="O92" s="12">
        <f>SUM(tbl_geral[[#This Row],[Cod.Unico3]]+tbl_geral[[#This Row],[Cod.Unico4]])</f>
        <v>14.04</v>
      </c>
      <c r="P92" s="12" t="str">
        <f>SUBSTITUTE(tbl_geral[[#This Row],[Cod.Unico5]],",",".")</f>
        <v>14.04</v>
      </c>
      <c r="Q92" s="12" t="s">
        <v>160</v>
      </c>
    </row>
    <row r="93" spans="1:17" x14ac:dyDescent="0.25">
      <c r="A93" s="3" t="s">
        <v>9</v>
      </c>
      <c r="B93" s="4">
        <v>3</v>
      </c>
      <c r="C93" s="3" t="s">
        <v>56</v>
      </c>
      <c r="D93" s="4">
        <v>303</v>
      </c>
      <c r="E93" s="3" t="s">
        <v>108</v>
      </c>
      <c r="F93" s="3" t="s">
        <v>156</v>
      </c>
      <c r="G93" s="3" t="s">
        <v>1553</v>
      </c>
      <c r="H93" s="3" t="s">
        <v>13</v>
      </c>
      <c r="I93" s="3"/>
      <c r="J93" s="7" t="str">
        <f>CONCATENATE(tbl_geral[[#This Row],[Máquina]],"_",tbl_geral[[#This Row],[Status]],)</f>
        <v xml:space="preserve">ACESS-MDF_DESTOPADEIRA AUTOMÁTICA </v>
      </c>
      <c r="K93" s="9">
        <f>COUNTIF($J$2:J93,J93)</f>
        <v>5</v>
      </c>
      <c r="L93" s="7" t="str">
        <f>CONCATENATE(tbl_geral[[#This Row],[Cod.Unico]],"_",tbl_geral[[#This Row],[Numerador]])</f>
        <v>ACESS-MDF_DESTOPADEIRA AUTOMÁTICA _5</v>
      </c>
      <c r="M93" s="12">
        <f t="shared" si="1"/>
        <v>14</v>
      </c>
      <c r="N93" s="12">
        <f>COUNTIF(J$2:$J93,J93)/100</f>
        <v>0.05</v>
      </c>
      <c r="O93" s="12">
        <f>SUM(tbl_geral[[#This Row],[Cod.Unico3]]+tbl_geral[[#This Row],[Cod.Unico4]])</f>
        <v>14.05</v>
      </c>
      <c r="P93" s="12" t="str">
        <f>SUBSTITUTE(tbl_geral[[#This Row],[Cod.Unico5]],",",".")</f>
        <v>14.05</v>
      </c>
      <c r="Q93" s="12" t="s">
        <v>161</v>
      </c>
    </row>
    <row r="94" spans="1:17" x14ac:dyDescent="0.25">
      <c r="A94" s="3" t="s">
        <v>9</v>
      </c>
      <c r="B94" s="4">
        <v>4</v>
      </c>
      <c r="C94" s="3" t="s">
        <v>61</v>
      </c>
      <c r="D94" s="4">
        <v>401</v>
      </c>
      <c r="E94" s="3" t="s">
        <v>62</v>
      </c>
      <c r="F94" s="3" t="s">
        <v>156</v>
      </c>
      <c r="G94" s="3" t="s">
        <v>1554</v>
      </c>
      <c r="H94" s="3" t="s">
        <v>13</v>
      </c>
      <c r="I94" s="3"/>
      <c r="J94" s="7" t="str">
        <f>CONCATENATE(tbl_geral[[#This Row],[Máquina]],"_",tbl_geral[[#This Row],[Status]],)</f>
        <v xml:space="preserve">ACESS-MDF_DESTOPADEIRA AUTOMÁTICA </v>
      </c>
      <c r="K94" s="9">
        <f>COUNTIF($J$2:J94,J94)</f>
        <v>6</v>
      </c>
      <c r="L94" s="7" t="str">
        <f>CONCATENATE(tbl_geral[[#This Row],[Cod.Unico]],"_",tbl_geral[[#This Row],[Numerador]])</f>
        <v>ACESS-MDF_DESTOPADEIRA AUTOMÁTICA _6</v>
      </c>
      <c r="M94" s="12">
        <f t="shared" si="1"/>
        <v>14</v>
      </c>
      <c r="N94" s="12">
        <f>COUNTIF(J$2:$J94,J94)/100</f>
        <v>0.06</v>
      </c>
      <c r="O94" s="12">
        <f>SUM(tbl_geral[[#This Row],[Cod.Unico3]]+tbl_geral[[#This Row],[Cod.Unico4]])</f>
        <v>14.06</v>
      </c>
      <c r="P94" s="12" t="str">
        <f>SUBSTITUTE(tbl_geral[[#This Row],[Cod.Unico5]],",",".")</f>
        <v>14.06</v>
      </c>
      <c r="Q94" s="12" t="s">
        <v>162</v>
      </c>
    </row>
    <row r="95" spans="1:17" x14ac:dyDescent="0.25">
      <c r="A95" s="3" t="s">
        <v>9</v>
      </c>
      <c r="B95" s="4">
        <v>8</v>
      </c>
      <c r="C95" s="3" t="s">
        <v>10</v>
      </c>
      <c r="D95" s="4">
        <v>804</v>
      </c>
      <c r="E95" s="3" t="s">
        <v>121</v>
      </c>
      <c r="F95" s="3" t="s">
        <v>156</v>
      </c>
      <c r="G95" s="3" t="s">
        <v>1555</v>
      </c>
      <c r="H95" s="3" t="s">
        <v>13</v>
      </c>
      <c r="I95" s="3"/>
      <c r="J95" s="7" t="str">
        <f>CONCATENATE(tbl_geral[[#This Row],[Máquina]],"_",tbl_geral[[#This Row],[Status]],)</f>
        <v xml:space="preserve">ACESS-MDF_DESTOPADEIRA AUTOMÁTICA </v>
      </c>
      <c r="K95" s="9">
        <f>COUNTIF($J$2:J95,J95)</f>
        <v>7</v>
      </c>
      <c r="L95" s="7" t="str">
        <f>CONCATENATE(tbl_geral[[#This Row],[Cod.Unico]],"_",tbl_geral[[#This Row],[Numerador]])</f>
        <v>ACESS-MDF_DESTOPADEIRA AUTOMÁTICA _7</v>
      </c>
      <c r="M95" s="12">
        <f t="shared" si="1"/>
        <v>14</v>
      </c>
      <c r="N95" s="12">
        <f>COUNTIF(J$2:$J95,J95)/100</f>
        <v>7.0000000000000007E-2</v>
      </c>
      <c r="O95" s="12">
        <f>SUM(tbl_geral[[#This Row],[Cod.Unico3]]+tbl_geral[[#This Row],[Cod.Unico4]])</f>
        <v>14.07</v>
      </c>
      <c r="P95" s="12" t="str">
        <f>SUBSTITUTE(tbl_geral[[#This Row],[Cod.Unico5]],",",".")</f>
        <v>14.07</v>
      </c>
      <c r="Q95" s="12" t="s">
        <v>163</v>
      </c>
    </row>
    <row r="96" spans="1:17" x14ac:dyDescent="0.25">
      <c r="A96" s="3" t="s">
        <v>9</v>
      </c>
      <c r="B96" s="4">
        <v>8</v>
      </c>
      <c r="C96" s="3" t="s">
        <v>10</v>
      </c>
      <c r="D96" s="4">
        <v>809</v>
      </c>
      <c r="E96" s="3" t="s">
        <v>119</v>
      </c>
      <c r="F96" s="3" t="s">
        <v>156</v>
      </c>
      <c r="G96" s="3" t="s">
        <v>1556</v>
      </c>
      <c r="H96" s="3" t="s">
        <v>13</v>
      </c>
      <c r="I96" s="3"/>
      <c r="J96" s="7" t="str">
        <f>CONCATENATE(tbl_geral[[#This Row],[Máquina]],"_",tbl_geral[[#This Row],[Status]],)</f>
        <v xml:space="preserve">ACESS-MDF_DESTOPADEIRA AUTOMÁTICA </v>
      </c>
      <c r="K96" s="9">
        <f>COUNTIF($J$2:J96,J96)</f>
        <v>8</v>
      </c>
      <c r="L96" s="7" t="str">
        <f>CONCATENATE(tbl_geral[[#This Row],[Cod.Unico]],"_",tbl_geral[[#This Row],[Numerador]])</f>
        <v>ACESS-MDF_DESTOPADEIRA AUTOMÁTICA _8</v>
      </c>
      <c r="M96" s="12">
        <f t="shared" si="1"/>
        <v>14</v>
      </c>
      <c r="N96" s="12">
        <f>COUNTIF(J$2:$J96,J96)/100</f>
        <v>0.08</v>
      </c>
      <c r="O96" s="12">
        <f>SUM(tbl_geral[[#This Row],[Cod.Unico3]]+tbl_geral[[#This Row],[Cod.Unico4]])</f>
        <v>14.08</v>
      </c>
      <c r="P96" s="12" t="str">
        <f>SUBSTITUTE(tbl_geral[[#This Row],[Cod.Unico5]],",",".")</f>
        <v>14.08</v>
      </c>
      <c r="Q96" s="12" t="s">
        <v>164</v>
      </c>
    </row>
    <row r="97" spans="1:17" x14ac:dyDescent="0.25">
      <c r="A97" s="3" t="s">
        <v>9</v>
      </c>
      <c r="B97" s="4">
        <v>2</v>
      </c>
      <c r="C97" s="3" t="s">
        <v>84</v>
      </c>
      <c r="D97" s="4">
        <v>202</v>
      </c>
      <c r="E97" s="3" t="s">
        <v>88</v>
      </c>
      <c r="F97" s="3" t="s">
        <v>165</v>
      </c>
      <c r="G97" s="3" t="s">
        <v>1557</v>
      </c>
      <c r="H97" s="3" t="s">
        <v>13</v>
      </c>
      <c r="I97" s="3"/>
      <c r="J97" s="7" t="str">
        <f>CONCATENATE(tbl_geral[[#This Row],[Máquina]],"_",tbl_geral[[#This Row],[Status]],)</f>
        <v>ACESS-MDF_IMPRESSORA</v>
      </c>
      <c r="K97" s="9">
        <f>COUNTIF($J$2:J97,J97)</f>
        <v>1</v>
      </c>
      <c r="L97" s="7" t="str">
        <f>CONCATENATE(tbl_geral[[#This Row],[Cod.Unico]],"_",tbl_geral[[#This Row],[Numerador]])</f>
        <v>ACESS-MDF_IMPRESSORA_1</v>
      </c>
      <c r="M97" s="12">
        <f t="shared" si="1"/>
        <v>15</v>
      </c>
      <c r="N97" s="12">
        <f>COUNTIF(J$2:$J97,J97)/100</f>
        <v>0.01</v>
      </c>
      <c r="O97" s="12">
        <f>SUM(tbl_geral[[#This Row],[Cod.Unico3]]+tbl_geral[[#This Row],[Cod.Unico4]])</f>
        <v>15.01</v>
      </c>
      <c r="P97" s="12" t="str">
        <f>SUBSTITUTE(tbl_geral[[#This Row],[Cod.Unico5]],",",".")</f>
        <v>15.01</v>
      </c>
      <c r="Q97" s="12" t="s">
        <v>166</v>
      </c>
    </row>
    <row r="98" spans="1:17" x14ac:dyDescent="0.25">
      <c r="A98" s="3" t="s">
        <v>9</v>
      </c>
      <c r="B98" s="4">
        <v>8</v>
      </c>
      <c r="C98" s="3" t="s">
        <v>10</v>
      </c>
      <c r="D98" s="4">
        <v>809</v>
      </c>
      <c r="E98" s="3" t="s">
        <v>119</v>
      </c>
      <c r="F98" s="3" t="s">
        <v>165</v>
      </c>
      <c r="G98" s="3" t="s">
        <v>1558</v>
      </c>
      <c r="H98" s="3" t="s">
        <v>13</v>
      </c>
      <c r="I98" s="3"/>
      <c r="J98" s="7" t="str">
        <f>CONCATENATE(tbl_geral[[#This Row],[Máquina]],"_",tbl_geral[[#This Row],[Status]],)</f>
        <v>ACESS-MDF_IMPRESSORA</v>
      </c>
      <c r="K98" s="9">
        <f>COUNTIF($J$2:J98,J98)</f>
        <v>2</v>
      </c>
      <c r="L98" s="7" t="str">
        <f>CONCATENATE(tbl_geral[[#This Row],[Cod.Unico]],"_",tbl_geral[[#This Row],[Numerador]])</f>
        <v>ACESS-MDF_IMPRESSORA_2</v>
      </c>
      <c r="M98" s="12">
        <f t="shared" si="1"/>
        <v>15</v>
      </c>
      <c r="N98" s="12">
        <f>COUNTIF(J$2:$J98,J98)/100</f>
        <v>0.02</v>
      </c>
      <c r="O98" s="12">
        <f>SUM(tbl_geral[[#This Row],[Cod.Unico3]]+tbl_geral[[#This Row],[Cod.Unico4]])</f>
        <v>15.02</v>
      </c>
      <c r="P98" s="12" t="str">
        <f>SUBSTITUTE(tbl_geral[[#This Row],[Cod.Unico5]],",",".")</f>
        <v>15.02</v>
      </c>
      <c r="Q98" s="12" t="s">
        <v>167</v>
      </c>
    </row>
    <row r="99" spans="1:17" x14ac:dyDescent="0.25">
      <c r="A99" s="3" t="s">
        <v>9</v>
      </c>
      <c r="B99" s="4">
        <v>2</v>
      </c>
      <c r="C99" s="3" t="s">
        <v>84</v>
      </c>
      <c r="D99" s="4">
        <v>202</v>
      </c>
      <c r="E99" s="3" t="s">
        <v>88</v>
      </c>
      <c r="F99" s="3" t="s">
        <v>165</v>
      </c>
      <c r="G99" s="3" t="s">
        <v>1559</v>
      </c>
      <c r="H99" s="3" t="s">
        <v>13</v>
      </c>
      <c r="I99" s="3"/>
      <c r="J99" s="7" t="str">
        <f>CONCATENATE(tbl_geral[[#This Row],[Máquina]],"_",tbl_geral[[#This Row],[Status]],)</f>
        <v>ACESS-MDF_IMPRESSORA</v>
      </c>
      <c r="K99" s="9">
        <f>COUNTIF($J$2:J99,J99)</f>
        <v>3</v>
      </c>
      <c r="L99" s="7" t="str">
        <f>CONCATENATE(tbl_geral[[#This Row],[Cod.Unico]],"_",tbl_geral[[#This Row],[Numerador]])</f>
        <v>ACESS-MDF_IMPRESSORA_3</v>
      </c>
      <c r="M99" s="12">
        <f t="shared" si="1"/>
        <v>15</v>
      </c>
      <c r="N99" s="12">
        <f>COUNTIF(J$2:$J99,J99)/100</f>
        <v>0.03</v>
      </c>
      <c r="O99" s="12">
        <f>SUM(tbl_geral[[#This Row],[Cod.Unico3]]+tbl_geral[[#This Row],[Cod.Unico4]])</f>
        <v>15.03</v>
      </c>
      <c r="P99" s="12" t="str">
        <f>SUBSTITUTE(tbl_geral[[#This Row],[Cod.Unico5]],",",".")</f>
        <v>15.03</v>
      </c>
      <c r="Q99" s="12" t="s">
        <v>168</v>
      </c>
    </row>
    <row r="100" spans="1:17" x14ac:dyDescent="0.25">
      <c r="A100" s="3" t="s">
        <v>9</v>
      </c>
      <c r="B100" s="4">
        <v>2</v>
      </c>
      <c r="C100" s="3" t="s">
        <v>84</v>
      </c>
      <c r="D100" s="4">
        <v>202</v>
      </c>
      <c r="E100" s="3" t="s">
        <v>88</v>
      </c>
      <c r="F100" s="3" t="s">
        <v>165</v>
      </c>
      <c r="G100" s="3" t="s">
        <v>1560</v>
      </c>
      <c r="H100" s="3" t="s">
        <v>13</v>
      </c>
      <c r="I100" s="3"/>
      <c r="J100" s="7" t="str">
        <f>CONCATENATE(tbl_geral[[#This Row],[Máquina]],"_",tbl_geral[[#This Row],[Status]],)</f>
        <v>ACESS-MDF_IMPRESSORA</v>
      </c>
      <c r="K100" s="9">
        <f>COUNTIF($J$2:J100,J100)</f>
        <v>4</v>
      </c>
      <c r="L100" s="7" t="str">
        <f>CONCATENATE(tbl_geral[[#This Row],[Cod.Unico]],"_",tbl_geral[[#This Row],[Numerador]])</f>
        <v>ACESS-MDF_IMPRESSORA_4</v>
      </c>
      <c r="M100" s="12">
        <f t="shared" si="1"/>
        <v>15</v>
      </c>
      <c r="N100" s="12">
        <f>COUNTIF(J$2:$J100,J100)/100</f>
        <v>0.04</v>
      </c>
      <c r="O100" s="12">
        <f>SUM(tbl_geral[[#This Row],[Cod.Unico3]]+tbl_geral[[#This Row],[Cod.Unico4]])</f>
        <v>15.04</v>
      </c>
      <c r="P100" s="12" t="str">
        <f>SUBSTITUTE(tbl_geral[[#This Row],[Cod.Unico5]],",",".")</f>
        <v>15.04</v>
      </c>
      <c r="Q100" s="12" t="s">
        <v>169</v>
      </c>
    </row>
    <row r="101" spans="1:17" x14ac:dyDescent="0.25">
      <c r="A101" s="3" t="s">
        <v>9</v>
      </c>
      <c r="B101" s="4">
        <v>8</v>
      </c>
      <c r="C101" s="3" t="s">
        <v>10</v>
      </c>
      <c r="D101" s="4">
        <v>809</v>
      </c>
      <c r="E101" s="3" t="s">
        <v>119</v>
      </c>
      <c r="F101" s="3" t="s">
        <v>165</v>
      </c>
      <c r="G101" s="3" t="s">
        <v>1561</v>
      </c>
      <c r="H101" s="3" t="s">
        <v>13</v>
      </c>
      <c r="I101" s="3"/>
      <c r="J101" s="7" t="str">
        <f>CONCATENATE(tbl_geral[[#This Row],[Máquina]],"_",tbl_geral[[#This Row],[Status]],)</f>
        <v>ACESS-MDF_IMPRESSORA</v>
      </c>
      <c r="K101" s="9">
        <f>COUNTIF($J$2:J101,J101)</f>
        <v>5</v>
      </c>
      <c r="L101" s="7" t="str">
        <f>CONCATENATE(tbl_geral[[#This Row],[Cod.Unico]],"_",tbl_geral[[#This Row],[Numerador]])</f>
        <v>ACESS-MDF_IMPRESSORA_5</v>
      </c>
      <c r="M101" s="12">
        <f t="shared" si="1"/>
        <v>15</v>
      </c>
      <c r="N101" s="12">
        <f>COUNTIF(J$2:$J101,J101)/100</f>
        <v>0.05</v>
      </c>
      <c r="O101" s="12">
        <f>SUM(tbl_geral[[#This Row],[Cod.Unico3]]+tbl_geral[[#This Row],[Cod.Unico4]])</f>
        <v>15.05</v>
      </c>
      <c r="P101" s="12" t="str">
        <f>SUBSTITUTE(tbl_geral[[#This Row],[Cod.Unico5]],",",".")</f>
        <v>15.05</v>
      </c>
      <c r="Q101" s="12" t="s">
        <v>170</v>
      </c>
    </row>
    <row r="102" spans="1:17" x14ac:dyDescent="0.25">
      <c r="A102" s="3" t="s">
        <v>9</v>
      </c>
      <c r="B102" s="4">
        <v>8</v>
      </c>
      <c r="C102" s="3" t="s">
        <v>10</v>
      </c>
      <c r="D102" s="4">
        <v>829</v>
      </c>
      <c r="E102" s="3" t="s">
        <v>93</v>
      </c>
      <c r="F102" s="3" t="s">
        <v>165</v>
      </c>
      <c r="G102" s="3" t="s">
        <v>1562</v>
      </c>
      <c r="H102" s="3" t="s">
        <v>13</v>
      </c>
      <c r="I102" s="3"/>
      <c r="J102" s="7" t="str">
        <f>CONCATENATE(tbl_geral[[#This Row],[Máquina]],"_",tbl_geral[[#This Row],[Status]],)</f>
        <v>ACESS-MDF_IMPRESSORA</v>
      </c>
      <c r="K102" s="9">
        <f>COUNTIF($J$2:J102,J102)</f>
        <v>6</v>
      </c>
      <c r="L102" s="7" t="str">
        <f>CONCATENATE(tbl_geral[[#This Row],[Cod.Unico]],"_",tbl_geral[[#This Row],[Numerador]])</f>
        <v>ACESS-MDF_IMPRESSORA_6</v>
      </c>
      <c r="M102" s="12">
        <f t="shared" si="1"/>
        <v>15</v>
      </c>
      <c r="N102" s="12">
        <f>COUNTIF(J$2:$J102,J102)/100</f>
        <v>0.06</v>
      </c>
      <c r="O102" s="12">
        <f>SUM(tbl_geral[[#This Row],[Cod.Unico3]]+tbl_geral[[#This Row],[Cod.Unico4]])</f>
        <v>15.06</v>
      </c>
      <c r="P102" s="12" t="str">
        <f>SUBSTITUTE(tbl_geral[[#This Row],[Cod.Unico5]],",",".")</f>
        <v>15.06</v>
      </c>
      <c r="Q102" s="12" t="s">
        <v>171</v>
      </c>
    </row>
    <row r="103" spans="1:17" x14ac:dyDescent="0.25">
      <c r="A103" s="3" t="s">
        <v>172</v>
      </c>
      <c r="B103" s="4">
        <v>8</v>
      </c>
      <c r="C103" s="3" t="s">
        <v>10</v>
      </c>
      <c r="D103" s="4">
        <v>837</v>
      </c>
      <c r="E103" s="3" t="s">
        <v>11</v>
      </c>
      <c r="F103" s="3" t="s">
        <v>12</v>
      </c>
      <c r="G103" s="3" t="s">
        <v>1563</v>
      </c>
      <c r="H103" s="3" t="s">
        <v>13</v>
      </c>
      <c r="I103" s="3"/>
      <c r="J103" s="7" t="str">
        <f>CONCATENATE(tbl_geral[[#This Row],[Máquina]],"_",tbl_geral[[#This Row],[Status]],)</f>
        <v xml:space="preserve">ACESS-PVC_START/STOP </v>
      </c>
      <c r="K103" s="9">
        <f>COUNTIF($J$2:J103,J103)</f>
        <v>1</v>
      </c>
      <c r="L103" s="7" t="str">
        <f>CONCATENATE(tbl_geral[[#This Row],[Cod.Unico]],"_",tbl_geral[[#This Row],[Numerador]])</f>
        <v>ACESS-PVC_START/STOP _1</v>
      </c>
      <c r="M103" s="12">
        <f t="shared" si="1"/>
        <v>16</v>
      </c>
      <c r="N103" s="12">
        <f>COUNTIF(J$2:$J103,J103)/100</f>
        <v>0.01</v>
      </c>
      <c r="O103" s="12">
        <f>SUM(tbl_geral[[#This Row],[Cod.Unico3]]+tbl_geral[[#This Row],[Cod.Unico4]])</f>
        <v>16.010000000000002</v>
      </c>
      <c r="P103" s="12" t="str">
        <f>SUBSTITUTE(tbl_geral[[#This Row],[Cod.Unico5]],",",".")</f>
        <v>16.01</v>
      </c>
      <c r="Q103" s="12" t="s">
        <v>173</v>
      </c>
    </row>
    <row r="104" spans="1:17" x14ac:dyDescent="0.25">
      <c r="A104" s="3" t="s">
        <v>172</v>
      </c>
      <c r="B104" s="4">
        <v>8</v>
      </c>
      <c r="C104" s="3" t="s">
        <v>10</v>
      </c>
      <c r="D104" s="4">
        <v>838</v>
      </c>
      <c r="E104" s="3" t="s">
        <v>15</v>
      </c>
      <c r="F104" s="3" t="s">
        <v>12</v>
      </c>
      <c r="G104" s="3" t="s">
        <v>1564</v>
      </c>
      <c r="H104" s="3" t="s">
        <v>13</v>
      </c>
      <c r="I104" s="3"/>
      <c r="J104" s="7" t="str">
        <f>CONCATENATE(tbl_geral[[#This Row],[Máquina]],"_",tbl_geral[[#This Row],[Status]],)</f>
        <v xml:space="preserve">ACESS-PVC_START/STOP </v>
      </c>
      <c r="K104" s="9">
        <f>COUNTIF($J$2:J104,J104)</f>
        <v>2</v>
      </c>
      <c r="L104" s="7" t="str">
        <f>CONCATENATE(tbl_geral[[#This Row],[Cod.Unico]],"_",tbl_geral[[#This Row],[Numerador]])</f>
        <v>ACESS-PVC_START/STOP _2</v>
      </c>
      <c r="M104" s="12">
        <f t="shared" si="1"/>
        <v>16</v>
      </c>
      <c r="N104" s="12">
        <f>COUNTIF(J$2:$J104,J104)/100</f>
        <v>0.02</v>
      </c>
      <c r="O104" s="12">
        <f>SUM(tbl_geral[[#This Row],[Cod.Unico3]]+tbl_geral[[#This Row],[Cod.Unico4]])</f>
        <v>16.02</v>
      </c>
      <c r="P104" s="12" t="str">
        <f>SUBSTITUTE(tbl_geral[[#This Row],[Cod.Unico5]],",",".")</f>
        <v>16.02</v>
      </c>
      <c r="Q104" s="12" t="s">
        <v>174</v>
      </c>
    </row>
    <row r="105" spans="1:17" x14ac:dyDescent="0.25">
      <c r="A105" s="3" t="s">
        <v>172</v>
      </c>
      <c r="B105" s="4">
        <v>9</v>
      </c>
      <c r="C105" s="3" t="s">
        <v>16</v>
      </c>
      <c r="D105" s="4">
        <v>902</v>
      </c>
      <c r="E105" s="3" t="s">
        <v>17</v>
      </c>
      <c r="F105" s="3" t="s">
        <v>12</v>
      </c>
      <c r="G105" s="3" t="s">
        <v>1565</v>
      </c>
      <c r="H105" s="3" t="s">
        <v>13</v>
      </c>
      <c r="I105" s="3"/>
      <c r="J105" s="7" t="str">
        <f>CONCATENATE(tbl_geral[[#This Row],[Máquina]],"_",tbl_geral[[#This Row],[Status]],)</f>
        <v xml:space="preserve">ACESS-PVC_START/STOP </v>
      </c>
      <c r="K105" s="9">
        <f>COUNTIF($J$2:J105,J105)</f>
        <v>3</v>
      </c>
      <c r="L105" s="7" t="str">
        <f>CONCATENATE(tbl_geral[[#This Row],[Cod.Unico]],"_",tbl_geral[[#This Row],[Numerador]])</f>
        <v>ACESS-PVC_START/STOP _3</v>
      </c>
      <c r="M105" s="12">
        <f t="shared" si="1"/>
        <v>16</v>
      </c>
      <c r="N105" s="12">
        <f>COUNTIF(J$2:$J105,J105)/100</f>
        <v>0.03</v>
      </c>
      <c r="O105" s="12">
        <f>SUM(tbl_geral[[#This Row],[Cod.Unico3]]+tbl_geral[[#This Row],[Cod.Unico4]])</f>
        <v>16.03</v>
      </c>
      <c r="P105" s="12" t="str">
        <f>SUBSTITUTE(tbl_geral[[#This Row],[Cod.Unico5]],",",".")</f>
        <v>16.03</v>
      </c>
      <c r="Q105" s="12" t="s">
        <v>175</v>
      </c>
    </row>
    <row r="106" spans="1:17" x14ac:dyDescent="0.25">
      <c r="A106" s="3" t="s">
        <v>172</v>
      </c>
      <c r="B106" s="4">
        <v>9</v>
      </c>
      <c r="C106" s="3" t="s">
        <v>16</v>
      </c>
      <c r="D106" s="4">
        <v>903</v>
      </c>
      <c r="E106" s="3" t="s">
        <v>176</v>
      </c>
      <c r="F106" s="3" t="s">
        <v>12</v>
      </c>
      <c r="G106" s="3" t="s">
        <v>1566</v>
      </c>
      <c r="H106" s="3" t="s">
        <v>13</v>
      </c>
      <c r="I106" s="3"/>
      <c r="J106" s="7" t="str">
        <f>CONCATENATE(tbl_geral[[#This Row],[Máquina]],"_",tbl_geral[[#This Row],[Status]],)</f>
        <v xml:space="preserve">ACESS-PVC_START/STOP </v>
      </c>
      <c r="K106" s="9">
        <f>COUNTIF($J$2:J106,J106)</f>
        <v>4</v>
      </c>
      <c r="L106" s="7" t="str">
        <f>CONCATENATE(tbl_geral[[#This Row],[Cod.Unico]],"_",tbl_geral[[#This Row],[Numerador]])</f>
        <v>ACESS-PVC_START/STOP _4</v>
      </c>
      <c r="M106" s="12">
        <f t="shared" si="1"/>
        <v>16</v>
      </c>
      <c r="N106" s="12">
        <f>COUNTIF(J$2:$J106,J106)/100</f>
        <v>0.04</v>
      </c>
      <c r="O106" s="12">
        <f>SUM(tbl_geral[[#This Row],[Cod.Unico3]]+tbl_geral[[#This Row],[Cod.Unico4]])</f>
        <v>16.04</v>
      </c>
      <c r="P106" s="12" t="str">
        <f>SUBSTITUTE(tbl_geral[[#This Row],[Cod.Unico5]],",",".")</f>
        <v>16.04</v>
      </c>
      <c r="Q106" s="12" t="s">
        <v>177</v>
      </c>
    </row>
    <row r="107" spans="1:17" x14ac:dyDescent="0.25">
      <c r="A107" s="3" t="s">
        <v>172</v>
      </c>
      <c r="B107" s="4"/>
      <c r="C107" s="3"/>
      <c r="D107" s="4"/>
      <c r="E107" s="3"/>
      <c r="F107" s="3" t="s">
        <v>12</v>
      </c>
      <c r="G107" s="3" t="s">
        <v>1567</v>
      </c>
      <c r="H107" s="3" t="s">
        <v>13</v>
      </c>
      <c r="I107" s="3"/>
      <c r="J107" s="7" t="str">
        <f>CONCATENATE(tbl_geral[[#This Row],[Máquina]],"_",tbl_geral[[#This Row],[Status]],)</f>
        <v xml:space="preserve">ACESS-PVC_START/STOP </v>
      </c>
      <c r="K107" s="9">
        <f>COUNTIF($J$2:J107,J107)</f>
        <v>5</v>
      </c>
      <c r="L107" s="7" t="str">
        <f>CONCATENATE(tbl_geral[[#This Row],[Cod.Unico]],"_",tbl_geral[[#This Row],[Numerador]])</f>
        <v>ACESS-PVC_START/STOP _5</v>
      </c>
      <c r="M107" s="12">
        <f t="shared" si="1"/>
        <v>16</v>
      </c>
      <c r="N107" s="12">
        <f>COUNTIF(J$2:$J107,J107)/100</f>
        <v>0.05</v>
      </c>
      <c r="O107" s="12">
        <f>SUM(tbl_geral[[#This Row],[Cod.Unico3]]+tbl_geral[[#This Row],[Cod.Unico4]])</f>
        <v>16.05</v>
      </c>
      <c r="P107" s="12" t="str">
        <f>SUBSTITUTE(tbl_geral[[#This Row],[Cod.Unico5]],",",".")</f>
        <v>16.05</v>
      </c>
      <c r="Q107" s="12" t="s">
        <v>178</v>
      </c>
    </row>
    <row r="108" spans="1:17" x14ac:dyDescent="0.25">
      <c r="A108" s="3" t="s">
        <v>172</v>
      </c>
      <c r="B108" s="4">
        <v>8</v>
      </c>
      <c r="C108" s="3" t="s">
        <v>10</v>
      </c>
      <c r="D108" s="4">
        <v>809</v>
      </c>
      <c r="E108" s="3" t="s">
        <v>119</v>
      </c>
      <c r="F108" s="3" t="s">
        <v>12</v>
      </c>
      <c r="G108" s="3" t="s">
        <v>1568</v>
      </c>
      <c r="H108" s="3" t="s">
        <v>13</v>
      </c>
      <c r="I108" s="3"/>
      <c r="J108" s="7" t="str">
        <f>CONCATENATE(tbl_geral[[#This Row],[Máquina]],"_",tbl_geral[[#This Row],[Status]],)</f>
        <v xml:space="preserve">ACESS-PVC_START/STOP </v>
      </c>
      <c r="K108" s="9">
        <f>COUNTIF($J$2:J108,J108)</f>
        <v>6</v>
      </c>
      <c r="L108" s="7" t="str">
        <f>CONCATENATE(tbl_geral[[#This Row],[Cod.Unico]],"_",tbl_geral[[#This Row],[Numerador]])</f>
        <v>ACESS-PVC_START/STOP _6</v>
      </c>
      <c r="M108" s="12">
        <f t="shared" si="1"/>
        <v>16</v>
      </c>
      <c r="N108" s="12">
        <f>COUNTIF(J$2:$J108,J108)/100</f>
        <v>0.06</v>
      </c>
      <c r="O108" s="12">
        <f>SUM(tbl_geral[[#This Row],[Cod.Unico3]]+tbl_geral[[#This Row],[Cod.Unico4]])</f>
        <v>16.059999999999999</v>
      </c>
      <c r="P108" s="12" t="str">
        <f>SUBSTITUTE(tbl_geral[[#This Row],[Cod.Unico5]],",",".")</f>
        <v>16.06</v>
      </c>
      <c r="Q108" s="12" t="s">
        <v>179</v>
      </c>
    </row>
    <row r="109" spans="1:17" x14ac:dyDescent="0.25">
      <c r="A109" s="3" t="s">
        <v>172</v>
      </c>
      <c r="B109" s="4">
        <v>6</v>
      </c>
      <c r="C109" s="3" t="s">
        <v>20</v>
      </c>
      <c r="D109" s="4">
        <v>601</v>
      </c>
      <c r="E109" s="3" t="s">
        <v>21</v>
      </c>
      <c r="F109" s="3" t="s">
        <v>22</v>
      </c>
      <c r="G109" s="3" t="s">
        <v>1569</v>
      </c>
      <c r="H109" s="3" t="s">
        <v>181</v>
      </c>
      <c r="I109" s="3"/>
      <c r="J109" s="7" t="str">
        <f>CONCATENATE(tbl_geral[[#This Row],[Máquina]],"_",tbl_geral[[#This Row],[Status]],)</f>
        <v xml:space="preserve">ACESS-PVC_SETUP </v>
      </c>
      <c r="K109" s="9">
        <f>COUNTIF($J$2:J109,J109)</f>
        <v>1</v>
      </c>
      <c r="L109" s="7" t="str">
        <f>CONCATENATE(tbl_geral[[#This Row],[Cod.Unico]],"_",tbl_geral[[#This Row],[Numerador]])</f>
        <v>ACESS-PVC_SETUP _1</v>
      </c>
      <c r="M109" s="12">
        <f t="shared" si="1"/>
        <v>17</v>
      </c>
      <c r="N109" s="12">
        <f>COUNTIF(J$2:$J109,J109)/100</f>
        <v>0.01</v>
      </c>
      <c r="O109" s="12">
        <f>SUM(tbl_geral[[#This Row],[Cod.Unico3]]+tbl_geral[[#This Row],[Cod.Unico4]])</f>
        <v>17.010000000000002</v>
      </c>
      <c r="P109" s="12" t="str">
        <f>SUBSTITUTE(tbl_geral[[#This Row],[Cod.Unico5]],",",".")</f>
        <v>17.01</v>
      </c>
      <c r="Q109" s="12" t="s">
        <v>180</v>
      </c>
    </row>
    <row r="110" spans="1:17" x14ac:dyDescent="0.25">
      <c r="A110" s="3" t="s">
        <v>172</v>
      </c>
      <c r="B110" s="4">
        <v>6</v>
      </c>
      <c r="C110" s="3" t="s">
        <v>20</v>
      </c>
      <c r="D110" s="4">
        <v>601</v>
      </c>
      <c r="E110" s="3" t="s">
        <v>21</v>
      </c>
      <c r="F110" s="3" t="s">
        <v>22</v>
      </c>
      <c r="G110" s="3" t="s">
        <v>1570</v>
      </c>
      <c r="H110" s="3" t="s">
        <v>183</v>
      </c>
      <c r="I110" s="3"/>
      <c r="J110" s="7" t="str">
        <f>CONCATENATE(tbl_geral[[#This Row],[Máquina]],"_",tbl_geral[[#This Row],[Status]],)</f>
        <v xml:space="preserve">ACESS-PVC_SETUP </v>
      </c>
      <c r="K110" s="9">
        <f>COUNTIF($J$2:J110,J110)</f>
        <v>2</v>
      </c>
      <c r="L110" s="7" t="str">
        <f>CONCATENATE(tbl_geral[[#This Row],[Cod.Unico]],"_",tbl_geral[[#This Row],[Numerador]])</f>
        <v>ACESS-PVC_SETUP _2</v>
      </c>
      <c r="M110" s="12">
        <f t="shared" si="1"/>
        <v>17</v>
      </c>
      <c r="N110" s="12">
        <f>COUNTIF(J$2:$J110,J110)/100</f>
        <v>0.02</v>
      </c>
      <c r="O110" s="12">
        <f>SUM(tbl_geral[[#This Row],[Cod.Unico3]]+tbl_geral[[#This Row],[Cod.Unico4]])</f>
        <v>17.02</v>
      </c>
      <c r="P110" s="12" t="str">
        <f>SUBSTITUTE(tbl_geral[[#This Row],[Cod.Unico5]],",",".")</f>
        <v>17.02</v>
      </c>
      <c r="Q110" s="12" t="s">
        <v>182</v>
      </c>
    </row>
    <row r="111" spans="1:17" x14ac:dyDescent="0.25">
      <c r="A111" s="3" t="s">
        <v>172</v>
      </c>
      <c r="B111" s="4">
        <v>6</v>
      </c>
      <c r="C111" s="3" t="s">
        <v>20</v>
      </c>
      <c r="D111" s="4">
        <v>601</v>
      </c>
      <c r="E111" s="3" t="s">
        <v>21</v>
      </c>
      <c r="F111" s="3" t="s">
        <v>22</v>
      </c>
      <c r="G111" s="3" t="s">
        <v>1571</v>
      </c>
      <c r="H111" s="3" t="s">
        <v>185</v>
      </c>
      <c r="I111" s="3"/>
      <c r="J111" s="7" t="str">
        <f>CONCATENATE(tbl_geral[[#This Row],[Máquina]],"_",tbl_geral[[#This Row],[Status]],)</f>
        <v xml:space="preserve">ACESS-PVC_SETUP </v>
      </c>
      <c r="K111" s="9">
        <f>COUNTIF($J$2:J111,J111)</f>
        <v>3</v>
      </c>
      <c r="L111" s="7" t="str">
        <f>CONCATENATE(tbl_geral[[#This Row],[Cod.Unico]],"_",tbl_geral[[#This Row],[Numerador]])</f>
        <v>ACESS-PVC_SETUP _3</v>
      </c>
      <c r="M111" s="12">
        <f t="shared" si="1"/>
        <v>17</v>
      </c>
      <c r="N111" s="12">
        <f>COUNTIF(J$2:$J111,J111)/100</f>
        <v>0.03</v>
      </c>
      <c r="O111" s="12">
        <f>SUM(tbl_geral[[#This Row],[Cod.Unico3]]+tbl_geral[[#This Row],[Cod.Unico4]])</f>
        <v>17.03</v>
      </c>
      <c r="P111" s="12" t="str">
        <f>SUBSTITUTE(tbl_geral[[#This Row],[Cod.Unico5]],",",".")</f>
        <v>17.03</v>
      </c>
      <c r="Q111" s="12" t="s">
        <v>184</v>
      </c>
    </row>
    <row r="112" spans="1:17" x14ac:dyDescent="0.25">
      <c r="A112" s="3" t="s">
        <v>172</v>
      </c>
      <c r="B112" s="4">
        <v>6</v>
      </c>
      <c r="C112" s="3" t="s">
        <v>20</v>
      </c>
      <c r="D112" s="4">
        <v>601</v>
      </c>
      <c r="E112" s="3" t="s">
        <v>21</v>
      </c>
      <c r="F112" s="3" t="s">
        <v>22</v>
      </c>
      <c r="G112" s="3" t="s">
        <v>1572</v>
      </c>
      <c r="H112" s="3" t="s">
        <v>187</v>
      </c>
      <c r="I112" s="3"/>
      <c r="J112" s="7" t="str">
        <f>CONCATENATE(tbl_geral[[#This Row],[Máquina]],"_",tbl_geral[[#This Row],[Status]],)</f>
        <v xml:space="preserve">ACESS-PVC_SETUP </v>
      </c>
      <c r="K112" s="9">
        <f>COUNTIF($J$2:J112,J112)</f>
        <v>4</v>
      </c>
      <c r="L112" s="7" t="str">
        <f>CONCATENATE(tbl_geral[[#This Row],[Cod.Unico]],"_",tbl_geral[[#This Row],[Numerador]])</f>
        <v>ACESS-PVC_SETUP _4</v>
      </c>
      <c r="M112" s="12">
        <f t="shared" si="1"/>
        <v>17</v>
      </c>
      <c r="N112" s="12">
        <f>COUNTIF(J$2:$J112,J112)/100</f>
        <v>0.04</v>
      </c>
      <c r="O112" s="12">
        <f>SUM(tbl_geral[[#This Row],[Cod.Unico3]]+tbl_geral[[#This Row],[Cod.Unico4]])</f>
        <v>17.04</v>
      </c>
      <c r="P112" s="12" t="str">
        <f>SUBSTITUTE(tbl_geral[[#This Row],[Cod.Unico5]],",",".")</f>
        <v>17.04</v>
      </c>
      <c r="Q112" s="12" t="s">
        <v>186</v>
      </c>
    </row>
    <row r="113" spans="1:17" x14ac:dyDescent="0.25">
      <c r="A113" s="3" t="s">
        <v>172</v>
      </c>
      <c r="B113" s="4">
        <v>6</v>
      </c>
      <c r="C113" s="3" t="s">
        <v>20</v>
      </c>
      <c r="D113" s="4">
        <v>601</v>
      </c>
      <c r="E113" s="3" t="s">
        <v>21</v>
      </c>
      <c r="F113" s="3" t="s">
        <v>22</v>
      </c>
      <c r="G113" s="3" t="s">
        <v>1573</v>
      </c>
      <c r="H113" s="3" t="s">
        <v>189</v>
      </c>
      <c r="I113" s="3"/>
      <c r="J113" s="7" t="str">
        <f>CONCATENATE(tbl_geral[[#This Row],[Máquina]],"_",tbl_geral[[#This Row],[Status]],)</f>
        <v xml:space="preserve">ACESS-PVC_SETUP </v>
      </c>
      <c r="K113" s="9">
        <f>COUNTIF($J$2:J113,J113)</f>
        <v>5</v>
      </c>
      <c r="L113" s="7" t="str">
        <f>CONCATENATE(tbl_geral[[#This Row],[Cod.Unico]],"_",tbl_geral[[#This Row],[Numerador]])</f>
        <v>ACESS-PVC_SETUP _5</v>
      </c>
      <c r="M113" s="12">
        <f t="shared" si="1"/>
        <v>17</v>
      </c>
      <c r="N113" s="12">
        <f>COUNTIF(J$2:$J113,J113)/100</f>
        <v>0.05</v>
      </c>
      <c r="O113" s="12">
        <f>SUM(tbl_geral[[#This Row],[Cod.Unico3]]+tbl_geral[[#This Row],[Cod.Unico4]])</f>
        <v>17.05</v>
      </c>
      <c r="P113" s="12" t="str">
        <f>SUBSTITUTE(tbl_geral[[#This Row],[Cod.Unico5]],",",".")</f>
        <v>17.05</v>
      </c>
      <c r="Q113" s="12" t="s">
        <v>188</v>
      </c>
    </row>
    <row r="114" spans="1:17" x14ac:dyDescent="0.25">
      <c r="A114" s="3" t="s">
        <v>172</v>
      </c>
      <c r="B114" s="4">
        <v>6</v>
      </c>
      <c r="C114" s="3" t="s">
        <v>20</v>
      </c>
      <c r="D114" s="4">
        <v>601</v>
      </c>
      <c r="E114" s="3" t="s">
        <v>21</v>
      </c>
      <c r="F114" s="3" t="s">
        <v>22</v>
      </c>
      <c r="G114" s="3" t="s">
        <v>1574</v>
      </c>
      <c r="H114" s="3" t="s">
        <v>46</v>
      </c>
      <c r="I114" s="3"/>
      <c r="J114" s="7" t="str">
        <f>CONCATENATE(tbl_geral[[#This Row],[Máquina]],"_",tbl_geral[[#This Row],[Status]],)</f>
        <v xml:space="preserve">ACESS-PVC_SETUP </v>
      </c>
      <c r="K114" s="9">
        <f>COUNTIF($J$2:J114,J114)</f>
        <v>6</v>
      </c>
      <c r="L114" s="7" t="str">
        <f>CONCATENATE(tbl_geral[[#This Row],[Cod.Unico]],"_",tbl_geral[[#This Row],[Numerador]])</f>
        <v>ACESS-PVC_SETUP _6</v>
      </c>
      <c r="M114" s="12">
        <f t="shared" si="1"/>
        <v>17</v>
      </c>
      <c r="N114" s="12">
        <f>COUNTIF(J$2:$J114,J114)/100</f>
        <v>0.06</v>
      </c>
      <c r="O114" s="12">
        <f>SUM(tbl_geral[[#This Row],[Cod.Unico3]]+tbl_geral[[#This Row],[Cod.Unico4]])</f>
        <v>17.059999999999999</v>
      </c>
      <c r="P114" s="12" t="str">
        <f>SUBSTITUTE(tbl_geral[[#This Row],[Cod.Unico5]],",",".")</f>
        <v>17.06</v>
      </c>
      <c r="Q114" s="12" t="s">
        <v>190</v>
      </c>
    </row>
    <row r="115" spans="1:17" x14ac:dyDescent="0.25">
      <c r="A115" s="3" t="s">
        <v>172</v>
      </c>
      <c r="B115" s="4">
        <v>6</v>
      </c>
      <c r="C115" s="3" t="s">
        <v>20</v>
      </c>
      <c r="D115" s="4">
        <v>601</v>
      </c>
      <c r="E115" s="3" t="s">
        <v>21</v>
      </c>
      <c r="F115" s="3" t="s">
        <v>22</v>
      </c>
      <c r="G115" s="3" t="s">
        <v>1575</v>
      </c>
      <c r="H115" s="3" t="s">
        <v>48</v>
      </c>
      <c r="I115" s="3"/>
      <c r="J115" s="7" t="str">
        <f>CONCATENATE(tbl_geral[[#This Row],[Máquina]],"_",tbl_geral[[#This Row],[Status]],)</f>
        <v xml:space="preserve">ACESS-PVC_SETUP </v>
      </c>
      <c r="K115" s="9">
        <f>COUNTIF($J$2:J115,J115)</f>
        <v>7</v>
      </c>
      <c r="L115" s="7" t="str">
        <f>CONCATENATE(tbl_geral[[#This Row],[Cod.Unico]],"_",tbl_geral[[#This Row],[Numerador]])</f>
        <v>ACESS-PVC_SETUP _7</v>
      </c>
      <c r="M115" s="12">
        <f t="shared" si="1"/>
        <v>17</v>
      </c>
      <c r="N115" s="12">
        <f>COUNTIF(J$2:$J115,J115)/100</f>
        <v>7.0000000000000007E-2</v>
      </c>
      <c r="O115" s="12">
        <f>SUM(tbl_geral[[#This Row],[Cod.Unico3]]+tbl_geral[[#This Row],[Cod.Unico4]])</f>
        <v>17.07</v>
      </c>
      <c r="P115" s="12" t="str">
        <f>SUBSTITUTE(tbl_geral[[#This Row],[Cod.Unico5]],",",".")</f>
        <v>17.07</v>
      </c>
      <c r="Q115" s="12" t="s">
        <v>191</v>
      </c>
    </row>
    <row r="116" spans="1:17" x14ac:dyDescent="0.25">
      <c r="A116" s="3" t="s">
        <v>172</v>
      </c>
      <c r="B116" s="4">
        <v>6</v>
      </c>
      <c r="C116" s="3" t="s">
        <v>20</v>
      </c>
      <c r="D116" s="4">
        <v>601</v>
      </c>
      <c r="E116" s="3" t="s">
        <v>21</v>
      </c>
      <c r="F116" s="3" t="s">
        <v>22</v>
      </c>
      <c r="G116" s="3" t="s">
        <v>1576</v>
      </c>
      <c r="H116" s="3" t="s">
        <v>50</v>
      </c>
      <c r="I116" s="3"/>
      <c r="J116" s="7" t="str">
        <f>CONCATENATE(tbl_geral[[#This Row],[Máquina]],"_",tbl_geral[[#This Row],[Status]],)</f>
        <v xml:space="preserve">ACESS-PVC_SETUP </v>
      </c>
      <c r="K116" s="9">
        <f>COUNTIF($J$2:J116,J116)</f>
        <v>8</v>
      </c>
      <c r="L116" s="7" t="str">
        <f>CONCATENATE(tbl_geral[[#This Row],[Cod.Unico]],"_",tbl_geral[[#This Row],[Numerador]])</f>
        <v>ACESS-PVC_SETUP _8</v>
      </c>
      <c r="M116" s="12">
        <f t="shared" si="1"/>
        <v>17</v>
      </c>
      <c r="N116" s="12">
        <f>COUNTIF(J$2:$J116,J116)/100</f>
        <v>0.08</v>
      </c>
      <c r="O116" s="12">
        <f>SUM(tbl_geral[[#This Row],[Cod.Unico3]]+tbl_geral[[#This Row],[Cod.Unico4]])</f>
        <v>17.079999999999998</v>
      </c>
      <c r="P116" s="12" t="str">
        <f>SUBSTITUTE(tbl_geral[[#This Row],[Cod.Unico5]],",",".")</f>
        <v>17.08</v>
      </c>
      <c r="Q116" s="12" t="s">
        <v>192</v>
      </c>
    </row>
    <row r="117" spans="1:17" x14ac:dyDescent="0.25">
      <c r="A117" s="3" t="s">
        <v>172</v>
      </c>
      <c r="B117" s="4">
        <v>6</v>
      </c>
      <c r="C117" s="3" t="s">
        <v>20</v>
      </c>
      <c r="D117" s="4">
        <v>601</v>
      </c>
      <c r="E117" s="3" t="s">
        <v>21</v>
      </c>
      <c r="F117" s="3" t="s">
        <v>22</v>
      </c>
      <c r="G117" s="3" t="s">
        <v>1577</v>
      </c>
      <c r="H117" s="3" t="s">
        <v>52</v>
      </c>
      <c r="I117" s="3"/>
      <c r="J117" s="7" t="str">
        <f>CONCATENATE(tbl_geral[[#This Row],[Máquina]],"_",tbl_geral[[#This Row],[Status]],)</f>
        <v xml:space="preserve">ACESS-PVC_SETUP </v>
      </c>
      <c r="K117" s="9">
        <f>COUNTIF($J$2:J117,J117)</f>
        <v>9</v>
      </c>
      <c r="L117" s="7" t="str">
        <f>CONCATENATE(tbl_geral[[#This Row],[Cod.Unico]],"_",tbl_geral[[#This Row],[Numerador]])</f>
        <v>ACESS-PVC_SETUP _9</v>
      </c>
      <c r="M117" s="12">
        <f t="shared" si="1"/>
        <v>17</v>
      </c>
      <c r="N117" s="12">
        <f>COUNTIF(J$2:$J117,J117)/100</f>
        <v>0.09</v>
      </c>
      <c r="O117" s="12">
        <f>SUM(tbl_geral[[#This Row],[Cod.Unico3]]+tbl_geral[[#This Row],[Cod.Unico4]])</f>
        <v>17.09</v>
      </c>
      <c r="P117" s="12" t="str">
        <f>SUBSTITUTE(tbl_geral[[#This Row],[Cod.Unico5]],",",".")</f>
        <v>17.09</v>
      </c>
      <c r="Q117" s="12" t="s">
        <v>193</v>
      </c>
    </row>
    <row r="118" spans="1:17" x14ac:dyDescent="0.25">
      <c r="A118" s="3" t="s">
        <v>172</v>
      </c>
      <c r="B118" s="4">
        <v>6</v>
      </c>
      <c r="C118" s="3" t="s">
        <v>20</v>
      </c>
      <c r="D118" s="4">
        <v>601</v>
      </c>
      <c r="E118" s="3" t="s">
        <v>21</v>
      </c>
      <c r="F118" s="3" t="s">
        <v>22</v>
      </c>
      <c r="G118" s="3" t="s">
        <v>3096</v>
      </c>
      <c r="H118" s="3" t="s">
        <v>195</v>
      </c>
      <c r="I118" s="3"/>
      <c r="J118" s="7" t="str">
        <f>CONCATENATE(tbl_geral[[#This Row],[Máquina]],"_",tbl_geral[[#This Row],[Status]],)</f>
        <v xml:space="preserve">ACESS-PVC_SETUP </v>
      </c>
      <c r="K118" s="9">
        <f>COUNTIF($J$2:J118,J118)</f>
        <v>10</v>
      </c>
      <c r="L118" s="7" t="str">
        <f>CONCATENATE(tbl_geral[[#This Row],[Cod.Unico]],"_",tbl_geral[[#This Row],[Numerador]])</f>
        <v>ACESS-PVC_SETUP _10</v>
      </c>
      <c r="M118" s="12">
        <f t="shared" si="1"/>
        <v>17</v>
      </c>
      <c r="N118" s="12">
        <f>COUNTIF(J$2:$J118,J118)/100</f>
        <v>0.1</v>
      </c>
      <c r="O118" s="12">
        <f>SUM(tbl_geral[[#This Row],[Cod.Unico3]]+tbl_geral[[#This Row],[Cod.Unico4]])</f>
        <v>17.100000000000001</v>
      </c>
      <c r="P118" s="12" t="str">
        <f>SUBSTITUTE(tbl_geral[[#This Row],[Cod.Unico5]],",",".")</f>
        <v>17.1</v>
      </c>
      <c r="Q118" s="12" t="s">
        <v>194</v>
      </c>
    </row>
    <row r="119" spans="1:17" x14ac:dyDescent="0.25">
      <c r="A119" s="3" t="s">
        <v>172</v>
      </c>
      <c r="B119" s="4">
        <v>6</v>
      </c>
      <c r="C119" s="3" t="s">
        <v>20</v>
      </c>
      <c r="D119" s="4">
        <v>601</v>
      </c>
      <c r="E119" s="3" t="s">
        <v>21</v>
      </c>
      <c r="F119" s="3" t="s">
        <v>22</v>
      </c>
      <c r="G119" s="3" t="s">
        <v>1578</v>
      </c>
      <c r="H119" s="3" t="s">
        <v>54</v>
      </c>
      <c r="I119" s="3"/>
      <c r="J119" s="7" t="str">
        <f>CONCATENATE(tbl_geral[[#This Row],[Máquina]],"_",tbl_geral[[#This Row],[Status]],)</f>
        <v xml:space="preserve">ACESS-PVC_SETUP </v>
      </c>
      <c r="K119" s="9">
        <f>COUNTIF($J$2:J119,J119)</f>
        <v>11</v>
      </c>
      <c r="L119" s="7" t="str">
        <f>CONCATENATE(tbl_geral[[#This Row],[Cod.Unico]],"_",tbl_geral[[#This Row],[Numerador]])</f>
        <v>ACESS-PVC_SETUP _11</v>
      </c>
      <c r="M119" s="12">
        <f t="shared" si="1"/>
        <v>17</v>
      </c>
      <c r="N119" s="12">
        <f>COUNTIF(J$2:$J119,J119)/100</f>
        <v>0.11</v>
      </c>
      <c r="O119" s="12">
        <f>SUM(tbl_geral[[#This Row],[Cod.Unico3]]+tbl_geral[[#This Row],[Cod.Unico4]])</f>
        <v>17.11</v>
      </c>
      <c r="P119" s="12" t="str">
        <f>SUBSTITUTE(tbl_geral[[#This Row],[Cod.Unico5]],",",".")</f>
        <v>17.11</v>
      </c>
      <c r="Q119" s="12" t="s">
        <v>196</v>
      </c>
    </row>
    <row r="120" spans="1:17" x14ac:dyDescent="0.25">
      <c r="A120" s="3" t="s">
        <v>172</v>
      </c>
      <c r="B120" s="4">
        <v>6</v>
      </c>
      <c r="C120" s="3" t="s">
        <v>20</v>
      </c>
      <c r="D120" s="4">
        <v>601</v>
      </c>
      <c r="E120" s="3" t="s">
        <v>21</v>
      </c>
      <c r="F120" s="3" t="s">
        <v>22</v>
      </c>
      <c r="G120" s="3" t="s">
        <v>1579</v>
      </c>
      <c r="H120" s="3" t="s">
        <v>54</v>
      </c>
      <c r="I120" s="3"/>
      <c r="J120" s="7" t="str">
        <f>CONCATENATE(tbl_geral[[#This Row],[Máquina]],"_",tbl_geral[[#This Row],[Status]],)</f>
        <v xml:space="preserve">ACESS-PVC_SETUP </v>
      </c>
      <c r="K120" s="9">
        <f>COUNTIF($J$2:J120,J120)</f>
        <v>12</v>
      </c>
      <c r="L120" s="7" t="str">
        <f>CONCATENATE(tbl_geral[[#This Row],[Cod.Unico]],"_",tbl_geral[[#This Row],[Numerador]])</f>
        <v>ACESS-PVC_SETUP _12</v>
      </c>
      <c r="M120" s="12">
        <f t="shared" si="1"/>
        <v>17</v>
      </c>
      <c r="N120" s="12">
        <f>COUNTIF(J$2:$J120,J120)/100</f>
        <v>0.12</v>
      </c>
      <c r="O120" s="12">
        <f>SUM(tbl_geral[[#This Row],[Cod.Unico3]]+tbl_geral[[#This Row],[Cod.Unico4]])</f>
        <v>17.12</v>
      </c>
      <c r="P120" s="12" t="str">
        <f>SUBSTITUTE(tbl_geral[[#This Row],[Cod.Unico5]],",",".")</f>
        <v>17.12</v>
      </c>
      <c r="Q120" s="12" t="s">
        <v>197</v>
      </c>
    </row>
    <row r="121" spans="1:17" x14ac:dyDescent="0.25">
      <c r="A121" s="3" t="s">
        <v>172</v>
      </c>
      <c r="B121" s="4">
        <v>6</v>
      </c>
      <c r="C121" s="3" t="s">
        <v>20</v>
      </c>
      <c r="D121" s="4">
        <v>601</v>
      </c>
      <c r="E121" s="3" t="s">
        <v>21</v>
      </c>
      <c r="F121" s="3" t="s">
        <v>22</v>
      </c>
      <c r="G121" s="3" t="s">
        <v>1580</v>
      </c>
      <c r="H121" s="3" t="s">
        <v>54</v>
      </c>
      <c r="I121" s="3"/>
      <c r="J121" s="7" t="str">
        <f>CONCATENATE(tbl_geral[[#This Row],[Máquina]],"_",tbl_geral[[#This Row],[Status]],)</f>
        <v xml:space="preserve">ACESS-PVC_SETUP </v>
      </c>
      <c r="K121" s="9">
        <f>COUNTIF($J$2:J121,J121)</f>
        <v>13</v>
      </c>
      <c r="L121" s="7" t="str">
        <f>CONCATENATE(tbl_geral[[#This Row],[Cod.Unico]],"_",tbl_geral[[#This Row],[Numerador]])</f>
        <v>ACESS-PVC_SETUP _13</v>
      </c>
      <c r="M121" s="12">
        <f t="shared" si="1"/>
        <v>17</v>
      </c>
      <c r="N121" s="12">
        <f>COUNTIF(J$2:$J121,J121)/100</f>
        <v>0.13</v>
      </c>
      <c r="O121" s="12">
        <f>SUM(tbl_geral[[#This Row],[Cod.Unico3]]+tbl_geral[[#This Row],[Cod.Unico4]])</f>
        <v>17.13</v>
      </c>
      <c r="P121" s="12" t="str">
        <f>SUBSTITUTE(tbl_geral[[#This Row],[Cod.Unico5]],",",".")</f>
        <v>17.13</v>
      </c>
      <c r="Q121" s="12" t="s">
        <v>198</v>
      </c>
    </row>
    <row r="122" spans="1:17" x14ac:dyDescent="0.25">
      <c r="A122" s="3" t="s">
        <v>172</v>
      </c>
      <c r="B122" s="4">
        <v>3</v>
      </c>
      <c r="C122" s="3" t="s">
        <v>56</v>
      </c>
      <c r="D122" s="4">
        <v>301</v>
      </c>
      <c r="E122" s="3" t="s">
        <v>57</v>
      </c>
      <c r="F122" s="3" t="s">
        <v>58</v>
      </c>
      <c r="G122" s="3" t="s">
        <v>1581</v>
      </c>
      <c r="H122" s="3" t="s">
        <v>13</v>
      </c>
      <c r="I122" s="3"/>
      <c r="J122" s="7" t="str">
        <f>CONCATENATE(tbl_geral[[#This Row],[Máquina]],"_",tbl_geral[[#This Row],[Status]],)</f>
        <v>ACESS-PVC_DESENVOLVIMENTO</v>
      </c>
      <c r="K122" s="9">
        <f>COUNTIF($J$2:J122,J122)</f>
        <v>1</v>
      </c>
      <c r="L122" s="7" t="str">
        <f>CONCATENATE(tbl_geral[[#This Row],[Cod.Unico]],"_",tbl_geral[[#This Row],[Numerador]])</f>
        <v>ACESS-PVC_DESENVOLVIMENTO_1</v>
      </c>
      <c r="M122" s="12">
        <f t="shared" si="1"/>
        <v>18</v>
      </c>
      <c r="N122" s="12">
        <f>COUNTIF(J$2:$J122,J122)/100</f>
        <v>0.01</v>
      </c>
      <c r="O122" s="12">
        <f>SUM(tbl_geral[[#This Row],[Cod.Unico3]]+tbl_geral[[#This Row],[Cod.Unico4]])</f>
        <v>18.010000000000002</v>
      </c>
      <c r="P122" s="12" t="str">
        <f>SUBSTITUTE(tbl_geral[[#This Row],[Cod.Unico5]],",",".")</f>
        <v>18.01</v>
      </c>
      <c r="Q122" s="12" t="s">
        <v>59</v>
      </c>
    </row>
    <row r="123" spans="1:17" x14ac:dyDescent="0.25">
      <c r="A123" s="3" t="s">
        <v>172</v>
      </c>
      <c r="B123" s="4">
        <v>3</v>
      </c>
      <c r="C123" s="3" t="s">
        <v>56</v>
      </c>
      <c r="D123" s="4">
        <v>301</v>
      </c>
      <c r="E123" s="3" t="s">
        <v>57</v>
      </c>
      <c r="F123" s="3" t="s">
        <v>58</v>
      </c>
      <c r="G123" s="3" t="s">
        <v>1582</v>
      </c>
      <c r="H123" s="3" t="s">
        <v>13</v>
      </c>
      <c r="I123" s="3"/>
      <c r="J123" s="7" t="str">
        <f>CONCATENATE(tbl_geral[[#This Row],[Máquina]],"_",tbl_geral[[#This Row],[Status]],)</f>
        <v>ACESS-PVC_DESENVOLVIMENTO</v>
      </c>
      <c r="K123" s="9">
        <f>COUNTIF($J$2:J123,J123)</f>
        <v>2</v>
      </c>
      <c r="L123" s="7" t="str">
        <f>CONCATENATE(tbl_geral[[#This Row],[Cod.Unico]],"_",tbl_geral[[#This Row],[Numerador]])</f>
        <v>ACESS-PVC_DESENVOLVIMENTO_2</v>
      </c>
      <c r="M123" s="12">
        <f t="shared" si="1"/>
        <v>18</v>
      </c>
      <c r="N123" s="12">
        <f>COUNTIF(J$2:$J123,J123)/100</f>
        <v>0.02</v>
      </c>
      <c r="O123" s="12">
        <f>SUM(tbl_geral[[#This Row],[Cod.Unico3]]+tbl_geral[[#This Row],[Cod.Unico4]])</f>
        <v>18.02</v>
      </c>
      <c r="P123" s="12" t="str">
        <f>SUBSTITUTE(tbl_geral[[#This Row],[Cod.Unico5]],",",".")</f>
        <v>18.02</v>
      </c>
      <c r="Q123" s="12" t="s">
        <v>60</v>
      </c>
    </row>
    <row r="124" spans="1:17" x14ac:dyDescent="0.25">
      <c r="A124" s="3" t="s">
        <v>172</v>
      </c>
      <c r="B124" s="4">
        <v>4</v>
      </c>
      <c r="C124" s="3" t="s">
        <v>61</v>
      </c>
      <c r="D124" s="4">
        <v>401</v>
      </c>
      <c r="E124" s="3" t="s">
        <v>62</v>
      </c>
      <c r="F124" s="3" t="s">
        <v>63</v>
      </c>
      <c r="G124" s="3" t="s">
        <v>1583</v>
      </c>
      <c r="H124" s="3" t="s">
        <v>13</v>
      </c>
      <c r="I124" s="3"/>
      <c r="J124" s="7" t="str">
        <f>CONCATENATE(tbl_geral[[#This Row],[Máquina]],"_",tbl_geral[[#This Row],[Status]],)</f>
        <v>ACESS-PVC_PCP</v>
      </c>
      <c r="K124" s="9">
        <f>COUNTIF($J$2:J124,J124)</f>
        <v>1</v>
      </c>
      <c r="L124" s="7" t="str">
        <f>CONCATENATE(tbl_geral[[#This Row],[Cod.Unico]],"_",tbl_geral[[#This Row],[Numerador]])</f>
        <v>ACESS-PVC_PCP_1</v>
      </c>
      <c r="M124" s="12">
        <f t="shared" si="1"/>
        <v>19</v>
      </c>
      <c r="N124" s="12">
        <f>COUNTIF(J$2:$J124,J124)/100</f>
        <v>0.01</v>
      </c>
      <c r="O124" s="12">
        <f>SUM(tbl_geral[[#This Row],[Cod.Unico3]]+tbl_geral[[#This Row],[Cod.Unico4]])</f>
        <v>19.010000000000002</v>
      </c>
      <c r="P124" s="12" t="str">
        <f>SUBSTITUTE(tbl_geral[[#This Row],[Cod.Unico5]],",",".")</f>
        <v>19.01</v>
      </c>
      <c r="Q124" s="12" t="s">
        <v>64</v>
      </c>
    </row>
    <row r="125" spans="1:17" x14ac:dyDescent="0.25">
      <c r="A125" s="3" t="s">
        <v>172</v>
      </c>
      <c r="B125" s="4">
        <v>4</v>
      </c>
      <c r="C125" s="3" t="s">
        <v>61</v>
      </c>
      <c r="D125" s="4">
        <v>401</v>
      </c>
      <c r="E125" s="3" t="s">
        <v>62</v>
      </c>
      <c r="F125" s="3" t="s">
        <v>63</v>
      </c>
      <c r="G125" s="3" t="s">
        <v>1584</v>
      </c>
      <c r="H125" s="3" t="s">
        <v>13</v>
      </c>
      <c r="I125" s="3"/>
      <c r="J125" s="7" t="str">
        <f>CONCATENATE(tbl_geral[[#This Row],[Máquina]],"_",tbl_geral[[#This Row],[Status]],)</f>
        <v>ACESS-PVC_PCP</v>
      </c>
      <c r="K125" s="9">
        <f>COUNTIF($J$2:J125,J125)</f>
        <v>2</v>
      </c>
      <c r="L125" s="7" t="str">
        <f>CONCATENATE(tbl_geral[[#This Row],[Cod.Unico]],"_",tbl_geral[[#This Row],[Numerador]])</f>
        <v>ACESS-PVC_PCP_2</v>
      </c>
      <c r="M125" s="12">
        <f t="shared" si="1"/>
        <v>19</v>
      </c>
      <c r="N125" s="12">
        <f>COUNTIF(J$2:$J125,J125)/100</f>
        <v>0.02</v>
      </c>
      <c r="O125" s="12">
        <f>SUM(tbl_geral[[#This Row],[Cod.Unico3]]+tbl_geral[[#This Row],[Cod.Unico4]])</f>
        <v>19.02</v>
      </c>
      <c r="P125" s="12" t="str">
        <f>SUBSTITUTE(tbl_geral[[#This Row],[Cod.Unico5]],",",".")</f>
        <v>19.02</v>
      </c>
      <c r="Q125" s="12" t="s">
        <v>65</v>
      </c>
    </row>
    <row r="126" spans="1:17" x14ac:dyDescent="0.25">
      <c r="A126" s="3" t="s">
        <v>172</v>
      </c>
      <c r="B126" s="4">
        <v>4</v>
      </c>
      <c r="C126" s="3" t="s">
        <v>61</v>
      </c>
      <c r="D126" s="4">
        <v>402</v>
      </c>
      <c r="E126" s="3" t="s">
        <v>66</v>
      </c>
      <c r="F126" s="3" t="s">
        <v>63</v>
      </c>
      <c r="G126" s="3" t="s">
        <v>1585</v>
      </c>
      <c r="H126" s="3" t="s">
        <v>13</v>
      </c>
      <c r="I126" s="3"/>
      <c r="J126" s="7" t="str">
        <f>CONCATENATE(tbl_geral[[#This Row],[Máquina]],"_",tbl_geral[[#This Row],[Status]],)</f>
        <v>ACESS-PVC_PCP</v>
      </c>
      <c r="K126" s="9">
        <f>COUNTIF($J$2:J126,J126)</f>
        <v>3</v>
      </c>
      <c r="L126" s="7" t="str">
        <f>CONCATENATE(tbl_geral[[#This Row],[Cod.Unico]],"_",tbl_geral[[#This Row],[Numerador]])</f>
        <v>ACESS-PVC_PCP_3</v>
      </c>
      <c r="M126" s="12">
        <f t="shared" si="1"/>
        <v>19</v>
      </c>
      <c r="N126" s="12">
        <f>COUNTIF(J$2:$J126,J126)/100</f>
        <v>0.03</v>
      </c>
      <c r="O126" s="12">
        <f>SUM(tbl_geral[[#This Row],[Cod.Unico3]]+tbl_geral[[#This Row],[Cod.Unico4]])</f>
        <v>19.03</v>
      </c>
      <c r="P126" s="12" t="str">
        <f>SUBSTITUTE(tbl_geral[[#This Row],[Cod.Unico5]],",",".")</f>
        <v>19.03</v>
      </c>
      <c r="Q126" s="12" t="s">
        <v>67</v>
      </c>
    </row>
    <row r="127" spans="1:17" x14ac:dyDescent="0.25">
      <c r="A127" s="3" t="s">
        <v>172</v>
      </c>
      <c r="B127" s="4">
        <v>4</v>
      </c>
      <c r="C127" s="3" t="s">
        <v>61</v>
      </c>
      <c r="D127" s="4">
        <v>401</v>
      </c>
      <c r="E127" s="3" t="s">
        <v>62</v>
      </c>
      <c r="F127" s="3" t="s">
        <v>63</v>
      </c>
      <c r="G127" s="3" t="s">
        <v>1586</v>
      </c>
      <c r="H127" s="3" t="s">
        <v>13</v>
      </c>
      <c r="I127" s="3"/>
      <c r="J127" s="7" t="str">
        <f>CONCATENATE(tbl_geral[[#This Row],[Máquina]],"_",tbl_geral[[#This Row],[Status]],)</f>
        <v>ACESS-PVC_PCP</v>
      </c>
      <c r="K127" s="9">
        <f>COUNTIF($J$2:J127,J127)</f>
        <v>4</v>
      </c>
      <c r="L127" s="7" t="str">
        <f>CONCATENATE(tbl_geral[[#This Row],[Cod.Unico]],"_",tbl_geral[[#This Row],[Numerador]])</f>
        <v>ACESS-PVC_PCP_4</v>
      </c>
      <c r="M127" s="12">
        <f t="shared" si="1"/>
        <v>19</v>
      </c>
      <c r="N127" s="12">
        <f>COUNTIF(J$2:$J127,J127)/100</f>
        <v>0.04</v>
      </c>
      <c r="O127" s="12">
        <f>SUM(tbl_geral[[#This Row],[Cod.Unico3]]+tbl_geral[[#This Row],[Cod.Unico4]])</f>
        <v>19.04</v>
      </c>
      <c r="P127" s="12" t="str">
        <f>SUBSTITUTE(tbl_geral[[#This Row],[Cod.Unico5]],",",".")</f>
        <v>19.04</v>
      </c>
      <c r="Q127" s="12" t="s">
        <v>68</v>
      </c>
    </row>
    <row r="128" spans="1:17" x14ac:dyDescent="0.25">
      <c r="A128" s="3" t="s">
        <v>172</v>
      </c>
      <c r="B128" s="4">
        <v>6</v>
      </c>
      <c r="C128" s="3" t="s">
        <v>20</v>
      </c>
      <c r="D128" s="4">
        <v>601</v>
      </c>
      <c r="E128" s="3" t="s">
        <v>21</v>
      </c>
      <c r="F128" s="3" t="s">
        <v>63</v>
      </c>
      <c r="G128" s="3" t="s">
        <v>1587</v>
      </c>
      <c r="H128" s="3" t="s">
        <v>13</v>
      </c>
      <c r="I128" s="3"/>
      <c r="J128" s="7" t="str">
        <f>CONCATENATE(tbl_geral[[#This Row],[Máquina]],"_",tbl_geral[[#This Row],[Status]],)</f>
        <v>ACESS-PVC_PCP</v>
      </c>
      <c r="K128" s="9">
        <f>COUNTIF($J$2:J128,J128)</f>
        <v>5</v>
      </c>
      <c r="L128" s="7" t="str">
        <f>CONCATENATE(tbl_geral[[#This Row],[Cod.Unico]],"_",tbl_geral[[#This Row],[Numerador]])</f>
        <v>ACESS-PVC_PCP_5</v>
      </c>
      <c r="M128" s="12">
        <f t="shared" si="1"/>
        <v>19</v>
      </c>
      <c r="N128" s="12">
        <f>COUNTIF(J$2:$J128,J128)/100</f>
        <v>0.05</v>
      </c>
      <c r="O128" s="12">
        <f>SUM(tbl_geral[[#This Row],[Cod.Unico3]]+tbl_geral[[#This Row],[Cod.Unico4]])</f>
        <v>19.05</v>
      </c>
      <c r="P128" s="12" t="str">
        <f>SUBSTITUTE(tbl_geral[[#This Row],[Cod.Unico5]],",",".")</f>
        <v>19.05</v>
      </c>
      <c r="Q128" s="12" t="s">
        <v>69</v>
      </c>
    </row>
    <row r="129" spans="1:17" x14ac:dyDescent="0.25">
      <c r="A129" s="3" t="s">
        <v>172</v>
      </c>
      <c r="B129" s="4">
        <v>6</v>
      </c>
      <c r="C129" s="3" t="s">
        <v>20</v>
      </c>
      <c r="D129" s="4">
        <v>601</v>
      </c>
      <c r="E129" s="3" t="s">
        <v>21</v>
      </c>
      <c r="F129" s="3" t="s">
        <v>63</v>
      </c>
      <c r="G129" s="3" t="s">
        <v>1588</v>
      </c>
      <c r="H129" s="3" t="s">
        <v>13</v>
      </c>
      <c r="I129" s="3"/>
      <c r="J129" s="7" t="str">
        <f>CONCATENATE(tbl_geral[[#This Row],[Máquina]],"_",tbl_geral[[#This Row],[Status]],)</f>
        <v>ACESS-PVC_PCP</v>
      </c>
      <c r="K129" s="9">
        <f>COUNTIF($J$2:J129,J129)</f>
        <v>6</v>
      </c>
      <c r="L129" s="7" t="str">
        <f>CONCATENATE(tbl_geral[[#This Row],[Cod.Unico]],"_",tbl_geral[[#This Row],[Numerador]])</f>
        <v>ACESS-PVC_PCP_6</v>
      </c>
      <c r="M129" s="12">
        <f t="shared" si="1"/>
        <v>19</v>
      </c>
      <c r="N129" s="12">
        <f>COUNTIF(J$2:$J129,J129)/100</f>
        <v>0.06</v>
      </c>
      <c r="O129" s="12">
        <f>SUM(tbl_geral[[#This Row],[Cod.Unico3]]+tbl_geral[[#This Row],[Cod.Unico4]])</f>
        <v>19.059999999999999</v>
      </c>
      <c r="P129" s="12" t="str">
        <f>SUBSTITUTE(tbl_geral[[#This Row],[Cod.Unico5]],",",".")</f>
        <v>19.06</v>
      </c>
      <c r="Q129" s="12" t="s">
        <v>70</v>
      </c>
    </row>
    <row r="130" spans="1:17" x14ac:dyDescent="0.25">
      <c r="A130" s="3" t="s">
        <v>172</v>
      </c>
      <c r="B130" s="4">
        <v>5</v>
      </c>
      <c r="C130" s="3" t="s">
        <v>71</v>
      </c>
      <c r="D130" s="4">
        <v>502</v>
      </c>
      <c r="E130" s="3" t="s">
        <v>72</v>
      </c>
      <c r="F130" s="3" t="s">
        <v>73</v>
      </c>
      <c r="G130" s="3" t="s">
        <v>1589</v>
      </c>
      <c r="H130" s="3" t="s">
        <v>54</v>
      </c>
      <c r="I130" s="3"/>
      <c r="J130" s="7" t="str">
        <f>CONCATENATE(tbl_geral[[#This Row],[Máquina]],"_",tbl_geral[[#This Row],[Status]],)</f>
        <v>ACESS-PVC_EMPILHADEIRA</v>
      </c>
      <c r="K130" s="9">
        <f>COUNTIF($J$2:J130,J130)</f>
        <v>1</v>
      </c>
      <c r="L130" s="7" t="str">
        <f>CONCATENATE(tbl_geral[[#This Row],[Cod.Unico]],"_",tbl_geral[[#This Row],[Numerador]])</f>
        <v>ACESS-PVC_EMPILHADEIRA_1</v>
      </c>
      <c r="M130" s="12">
        <f t="shared" si="1"/>
        <v>20</v>
      </c>
      <c r="N130" s="12">
        <f>COUNTIF(J$2:$J130,J130)/100</f>
        <v>0.01</v>
      </c>
      <c r="O130" s="12">
        <f>SUM(tbl_geral[[#This Row],[Cod.Unico3]]+tbl_geral[[#This Row],[Cod.Unico4]])</f>
        <v>20.010000000000002</v>
      </c>
      <c r="P130" s="12" t="str">
        <f>SUBSTITUTE(tbl_geral[[#This Row],[Cod.Unico5]],",",".")</f>
        <v>20.01</v>
      </c>
      <c r="Q130" s="12" t="s">
        <v>74</v>
      </c>
    </row>
    <row r="131" spans="1:17" x14ac:dyDescent="0.25">
      <c r="A131" s="3" t="s">
        <v>172</v>
      </c>
      <c r="B131" s="4">
        <v>5</v>
      </c>
      <c r="C131" s="3" t="s">
        <v>71</v>
      </c>
      <c r="D131" s="4">
        <v>501</v>
      </c>
      <c r="E131" s="3" t="s">
        <v>75</v>
      </c>
      <c r="F131" s="3" t="s">
        <v>73</v>
      </c>
      <c r="G131" s="3" t="s">
        <v>1590</v>
      </c>
      <c r="H131" s="3" t="s">
        <v>54</v>
      </c>
      <c r="I131" s="3"/>
      <c r="J131" s="7" t="str">
        <f>CONCATENATE(tbl_geral[[#This Row],[Máquina]],"_",tbl_geral[[#This Row],[Status]],)</f>
        <v>ACESS-PVC_EMPILHADEIRA</v>
      </c>
      <c r="K131" s="9">
        <f>COUNTIF($J$2:J131,J131)</f>
        <v>2</v>
      </c>
      <c r="L131" s="7" t="str">
        <f>CONCATENATE(tbl_geral[[#This Row],[Cod.Unico]],"_",tbl_geral[[#This Row],[Numerador]])</f>
        <v>ACESS-PVC_EMPILHADEIRA_2</v>
      </c>
      <c r="M131" s="12">
        <f t="shared" si="1"/>
        <v>20</v>
      </c>
      <c r="N131" s="12">
        <f>COUNTIF(J$2:$J131,J131)/100</f>
        <v>0.02</v>
      </c>
      <c r="O131" s="12">
        <f>SUM(tbl_geral[[#This Row],[Cod.Unico3]]+tbl_geral[[#This Row],[Cod.Unico4]])</f>
        <v>20.02</v>
      </c>
      <c r="P131" s="12" t="str">
        <f>SUBSTITUTE(tbl_geral[[#This Row],[Cod.Unico5]],",",".")</f>
        <v>20.02</v>
      </c>
      <c r="Q131" s="12" t="s">
        <v>76</v>
      </c>
    </row>
    <row r="132" spans="1:17" x14ac:dyDescent="0.25">
      <c r="A132" s="3" t="s">
        <v>172</v>
      </c>
      <c r="B132" s="4">
        <v>5</v>
      </c>
      <c r="C132" s="3" t="s">
        <v>71</v>
      </c>
      <c r="D132" s="4">
        <v>501</v>
      </c>
      <c r="E132" s="3" t="s">
        <v>75</v>
      </c>
      <c r="F132" s="3" t="s">
        <v>73</v>
      </c>
      <c r="G132" s="3" t="s">
        <v>1591</v>
      </c>
      <c r="H132" s="3" t="s">
        <v>54</v>
      </c>
      <c r="I132" s="3"/>
      <c r="J132" s="7" t="str">
        <f>CONCATENATE(tbl_geral[[#This Row],[Máquina]],"_",tbl_geral[[#This Row],[Status]],)</f>
        <v>ACESS-PVC_EMPILHADEIRA</v>
      </c>
      <c r="K132" s="9">
        <f>COUNTIF($J$2:J132,J132)</f>
        <v>3</v>
      </c>
      <c r="L132" s="7" t="str">
        <f>CONCATENATE(tbl_geral[[#This Row],[Cod.Unico]],"_",tbl_geral[[#This Row],[Numerador]])</f>
        <v>ACESS-PVC_EMPILHADEIRA_3</v>
      </c>
      <c r="M132" s="12">
        <f t="shared" ref="M132:M195" si="2">IF(J132=J131,M131,M131+1)</f>
        <v>20</v>
      </c>
      <c r="N132" s="12">
        <f>COUNTIF(J$2:$J132,J132)/100</f>
        <v>0.03</v>
      </c>
      <c r="O132" s="12">
        <f>SUM(tbl_geral[[#This Row],[Cod.Unico3]]+tbl_geral[[#This Row],[Cod.Unico4]])</f>
        <v>20.03</v>
      </c>
      <c r="P132" s="12" t="str">
        <f>SUBSTITUTE(tbl_geral[[#This Row],[Cod.Unico5]],",",".")</f>
        <v>20.03</v>
      </c>
      <c r="Q132" s="12" t="s">
        <v>77</v>
      </c>
    </row>
    <row r="133" spans="1:17" x14ac:dyDescent="0.25">
      <c r="A133" s="3" t="s">
        <v>172</v>
      </c>
      <c r="B133" s="4">
        <v>5</v>
      </c>
      <c r="C133" s="3" t="s">
        <v>71</v>
      </c>
      <c r="D133" s="4">
        <v>501</v>
      </c>
      <c r="E133" s="3" t="s">
        <v>75</v>
      </c>
      <c r="F133" s="3" t="s">
        <v>73</v>
      </c>
      <c r="G133" s="3" t="s">
        <v>1592</v>
      </c>
      <c r="H133" s="3" t="s">
        <v>54</v>
      </c>
      <c r="I133" s="3"/>
      <c r="J133" s="7" t="str">
        <f>CONCATENATE(tbl_geral[[#This Row],[Máquina]],"_",tbl_geral[[#This Row],[Status]],)</f>
        <v>ACESS-PVC_EMPILHADEIRA</v>
      </c>
      <c r="K133" s="9">
        <f>COUNTIF($J$2:J133,J133)</f>
        <v>4</v>
      </c>
      <c r="L133" s="7" t="str">
        <f>CONCATENATE(tbl_geral[[#This Row],[Cod.Unico]],"_",tbl_geral[[#This Row],[Numerador]])</f>
        <v>ACESS-PVC_EMPILHADEIRA_4</v>
      </c>
      <c r="M133" s="12">
        <f t="shared" si="2"/>
        <v>20</v>
      </c>
      <c r="N133" s="12">
        <f>COUNTIF(J$2:$J133,J133)/100</f>
        <v>0.04</v>
      </c>
      <c r="O133" s="12">
        <f>SUM(tbl_geral[[#This Row],[Cod.Unico3]]+tbl_geral[[#This Row],[Cod.Unico4]])</f>
        <v>20.04</v>
      </c>
      <c r="P133" s="12" t="str">
        <f>SUBSTITUTE(tbl_geral[[#This Row],[Cod.Unico5]],",",".")</f>
        <v>20.04</v>
      </c>
      <c r="Q133" s="12" t="s">
        <v>78</v>
      </c>
    </row>
    <row r="134" spans="1:17" x14ac:dyDescent="0.25">
      <c r="A134" s="3" t="s">
        <v>172</v>
      </c>
      <c r="B134" s="4">
        <v>5</v>
      </c>
      <c r="C134" s="3" t="s">
        <v>71</v>
      </c>
      <c r="D134" s="4">
        <v>501</v>
      </c>
      <c r="E134" s="3" t="s">
        <v>75</v>
      </c>
      <c r="F134" s="3" t="s">
        <v>73</v>
      </c>
      <c r="G134" s="3" t="s">
        <v>1593</v>
      </c>
      <c r="H134" s="3" t="s">
        <v>54</v>
      </c>
      <c r="I134" s="3"/>
      <c r="J134" s="7" t="str">
        <f>CONCATENATE(tbl_geral[[#This Row],[Máquina]],"_",tbl_geral[[#This Row],[Status]],)</f>
        <v>ACESS-PVC_EMPILHADEIRA</v>
      </c>
      <c r="K134" s="9">
        <f>COUNTIF($J$2:J134,J134)</f>
        <v>5</v>
      </c>
      <c r="L134" s="7" t="str">
        <f>CONCATENATE(tbl_geral[[#This Row],[Cod.Unico]],"_",tbl_geral[[#This Row],[Numerador]])</f>
        <v>ACESS-PVC_EMPILHADEIRA_5</v>
      </c>
      <c r="M134" s="12">
        <f t="shared" si="2"/>
        <v>20</v>
      </c>
      <c r="N134" s="12">
        <f>COUNTIF(J$2:$J134,J134)/100</f>
        <v>0.05</v>
      </c>
      <c r="O134" s="12">
        <f>SUM(tbl_geral[[#This Row],[Cod.Unico3]]+tbl_geral[[#This Row],[Cod.Unico4]])</f>
        <v>20.05</v>
      </c>
      <c r="P134" s="12" t="str">
        <f>SUBSTITUTE(tbl_geral[[#This Row],[Cod.Unico5]],",",".")</f>
        <v>20.05</v>
      </c>
      <c r="Q134" s="12" t="s">
        <v>79</v>
      </c>
    </row>
    <row r="135" spans="1:17" x14ac:dyDescent="0.25">
      <c r="A135" s="3" t="s">
        <v>172</v>
      </c>
      <c r="B135" s="4">
        <v>8</v>
      </c>
      <c r="C135" s="3" t="s">
        <v>10</v>
      </c>
      <c r="D135" s="4">
        <v>808</v>
      </c>
      <c r="E135" s="3" t="s">
        <v>80</v>
      </c>
      <c r="F135" s="3" t="s">
        <v>81</v>
      </c>
      <c r="G135" s="3" t="s">
        <v>1594</v>
      </c>
      <c r="H135" s="3" t="s">
        <v>13</v>
      </c>
      <c r="I135" s="3" t="s">
        <v>83</v>
      </c>
      <c r="J135" s="7" t="str">
        <f>CONCATENATE(tbl_geral[[#This Row],[Máquina]],"_",tbl_geral[[#This Row],[Status]],)</f>
        <v>ACESS-PVC_SENSOR PCF</v>
      </c>
      <c r="K135" s="9">
        <f>COUNTIF($J$2:J135,J135)</f>
        <v>1</v>
      </c>
      <c r="L135" s="7" t="str">
        <f>CONCATENATE(tbl_geral[[#This Row],[Cod.Unico]],"_",tbl_geral[[#This Row],[Numerador]])</f>
        <v>ACESS-PVC_SENSOR PCF_1</v>
      </c>
      <c r="M135" s="12">
        <f t="shared" si="2"/>
        <v>21</v>
      </c>
      <c r="N135" s="12">
        <f>COUNTIF(J$2:$J135,J135)/100</f>
        <v>0.01</v>
      </c>
      <c r="O135" s="12">
        <f>SUM(tbl_geral[[#This Row],[Cod.Unico3]]+tbl_geral[[#This Row],[Cod.Unico4]])</f>
        <v>21.01</v>
      </c>
      <c r="P135" s="12" t="str">
        <f>SUBSTITUTE(tbl_geral[[#This Row],[Cod.Unico5]],",",".")</f>
        <v>21.01</v>
      </c>
      <c r="Q135" s="12" t="s">
        <v>82</v>
      </c>
    </row>
    <row r="136" spans="1:17" x14ac:dyDescent="0.25">
      <c r="A136" s="3" t="s">
        <v>172</v>
      </c>
      <c r="B136" s="4">
        <v>2</v>
      </c>
      <c r="C136" s="3" t="s">
        <v>84</v>
      </c>
      <c r="D136" s="4">
        <v>203</v>
      </c>
      <c r="E136" s="3" t="s">
        <v>85</v>
      </c>
      <c r="F136" s="3" t="s">
        <v>81</v>
      </c>
      <c r="G136" s="3" t="s">
        <v>1595</v>
      </c>
      <c r="H136" s="3" t="s">
        <v>13</v>
      </c>
      <c r="I136" s="3" t="s">
        <v>87</v>
      </c>
      <c r="J136" s="7" t="str">
        <f>CONCATENATE(tbl_geral[[#This Row],[Máquina]],"_",tbl_geral[[#This Row],[Status]],)</f>
        <v>ACESS-PVC_SENSOR PCF</v>
      </c>
      <c r="K136" s="9">
        <f>COUNTIF($J$2:J136,J136)</f>
        <v>2</v>
      </c>
      <c r="L136" s="7" t="str">
        <f>CONCATENATE(tbl_geral[[#This Row],[Cod.Unico]],"_",tbl_geral[[#This Row],[Numerador]])</f>
        <v>ACESS-PVC_SENSOR PCF_2</v>
      </c>
      <c r="M136" s="12">
        <f t="shared" si="2"/>
        <v>21</v>
      </c>
      <c r="N136" s="12">
        <f>COUNTIF(J$2:$J136,J136)/100</f>
        <v>0.02</v>
      </c>
      <c r="O136" s="12">
        <f>SUM(tbl_geral[[#This Row],[Cod.Unico3]]+tbl_geral[[#This Row],[Cod.Unico4]])</f>
        <v>21.02</v>
      </c>
      <c r="P136" s="12" t="str">
        <f>SUBSTITUTE(tbl_geral[[#This Row],[Cod.Unico5]],",",".")</f>
        <v>21.02</v>
      </c>
      <c r="Q136" s="12" t="s">
        <v>86</v>
      </c>
    </row>
    <row r="137" spans="1:17" x14ac:dyDescent="0.25">
      <c r="A137" s="3" t="s">
        <v>172</v>
      </c>
      <c r="B137" s="4">
        <v>2</v>
      </c>
      <c r="C137" s="3" t="s">
        <v>84</v>
      </c>
      <c r="D137" s="4">
        <v>202</v>
      </c>
      <c r="E137" s="3" t="s">
        <v>88</v>
      </c>
      <c r="F137" s="3" t="s">
        <v>81</v>
      </c>
      <c r="G137" s="3" t="s">
        <v>1596</v>
      </c>
      <c r="H137" s="3" t="s">
        <v>13</v>
      </c>
      <c r="I137" s="3" t="s">
        <v>87</v>
      </c>
      <c r="J137" s="7" t="str">
        <f>CONCATENATE(tbl_geral[[#This Row],[Máquina]],"_",tbl_geral[[#This Row],[Status]],)</f>
        <v>ACESS-PVC_SENSOR PCF</v>
      </c>
      <c r="K137" s="9">
        <f>COUNTIF($J$2:J137,J137)</f>
        <v>3</v>
      </c>
      <c r="L137" s="7" t="str">
        <f>CONCATENATE(tbl_geral[[#This Row],[Cod.Unico]],"_",tbl_geral[[#This Row],[Numerador]])</f>
        <v>ACESS-PVC_SENSOR PCF_3</v>
      </c>
      <c r="M137" s="12">
        <f t="shared" si="2"/>
        <v>21</v>
      </c>
      <c r="N137" s="12">
        <f>COUNTIF(J$2:$J137,J137)/100</f>
        <v>0.03</v>
      </c>
      <c r="O137" s="12">
        <f>SUM(tbl_geral[[#This Row],[Cod.Unico3]]+tbl_geral[[#This Row],[Cod.Unico4]])</f>
        <v>21.03</v>
      </c>
      <c r="P137" s="12" t="str">
        <f>SUBSTITUTE(tbl_geral[[#This Row],[Cod.Unico5]],",",".")</f>
        <v>21.03</v>
      </c>
      <c r="Q137" s="12" t="s">
        <v>89</v>
      </c>
    </row>
    <row r="138" spans="1:17" x14ac:dyDescent="0.25">
      <c r="A138" s="3" t="s">
        <v>172</v>
      </c>
      <c r="B138" s="4">
        <v>8</v>
      </c>
      <c r="C138" s="3" t="s">
        <v>10</v>
      </c>
      <c r="D138" s="4">
        <v>808</v>
      </c>
      <c r="E138" s="3" t="s">
        <v>80</v>
      </c>
      <c r="F138" s="3" t="s">
        <v>199</v>
      </c>
      <c r="G138" s="3" t="s">
        <v>1597</v>
      </c>
      <c r="H138" s="3" t="s">
        <v>13</v>
      </c>
      <c r="I138" s="3"/>
      <c r="J138" s="7" t="str">
        <f>CONCATENATE(tbl_geral[[#This Row],[Máquina]],"_",tbl_geral[[#This Row],[Status]],)</f>
        <v>ACESS-PVC_SISTEMA PCF</v>
      </c>
      <c r="K138" s="9">
        <f>COUNTIF($J$2:J138,J138)</f>
        <v>1</v>
      </c>
      <c r="L138" s="7" t="str">
        <f>CONCATENATE(tbl_geral[[#This Row],[Cod.Unico]],"_",tbl_geral[[#This Row],[Numerador]])</f>
        <v>ACESS-PVC_SISTEMA PCF_1</v>
      </c>
      <c r="M138" s="12">
        <f t="shared" si="2"/>
        <v>22</v>
      </c>
      <c r="N138" s="12">
        <f>COUNTIF(J$2:$J138,J138)/100</f>
        <v>0.01</v>
      </c>
      <c r="O138" s="12">
        <f>SUM(tbl_geral[[#This Row],[Cod.Unico3]]+tbl_geral[[#This Row],[Cod.Unico4]])</f>
        <v>22.01</v>
      </c>
      <c r="P138" s="12" t="str">
        <f>SUBSTITUTE(tbl_geral[[#This Row],[Cod.Unico5]],",",".")</f>
        <v>22.01</v>
      </c>
      <c r="Q138" s="12" t="s">
        <v>91</v>
      </c>
    </row>
    <row r="139" spans="1:17" x14ac:dyDescent="0.25">
      <c r="A139" s="3" t="s">
        <v>172</v>
      </c>
      <c r="B139" s="4">
        <v>6</v>
      </c>
      <c r="C139" s="3" t="s">
        <v>20</v>
      </c>
      <c r="D139" s="4">
        <v>601</v>
      </c>
      <c r="E139" s="3" t="s">
        <v>21</v>
      </c>
      <c r="F139" s="3" t="s">
        <v>199</v>
      </c>
      <c r="G139" s="3" t="s">
        <v>1598</v>
      </c>
      <c r="H139" s="3" t="s">
        <v>13</v>
      </c>
      <c r="I139" s="3"/>
      <c r="J139" s="7" t="str">
        <f>CONCATENATE(tbl_geral[[#This Row],[Máquina]],"_",tbl_geral[[#This Row],[Status]],)</f>
        <v>ACESS-PVC_SISTEMA PCF</v>
      </c>
      <c r="K139" s="9">
        <f>COUNTIF($J$2:J139,J139)</f>
        <v>2</v>
      </c>
      <c r="L139" s="7" t="str">
        <f>CONCATENATE(tbl_geral[[#This Row],[Cod.Unico]],"_",tbl_geral[[#This Row],[Numerador]])</f>
        <v>ACESS-PVC_SISTEMA PCF_2</v>
      </c>
      <c r="M139" s="12">
        <f t="shared" si="2"/>
        <v>22</v>
      </c>
      <c r="N139" s="12">
        <f>COUNTIF(J$2:$J139,J139)/100</f>
        <v>0.02</v>
      </c>
      <c r="O139" s="12">
        <f>SUM(tbl_geral[[#This Row],[Cod.Unico3]]+tbl_geral[[#This Row],[Cod.Unico4]])</f>
        <v>22.02</v>
      </c>
      <c r="P139" s="12" t="str">
        <f>SUBSTITUTE(tbl_geral[[#This Row],[Cod.Unico5]],",",".")</f>
        <v>22.02</v>
      </c>
      <c r="Q139" s="12" t="s">
        <v>92</v>
      </c>
    </row>
    <row r="140" spans="1:17" x14ac:dyDescent="0.25">
      <c r="A140" s="3" t="s">
        <v>172</v>
      </c>
      <c r="B140" s="4">
        <v>8</v>
      </c>
      <c r="C140" s="3" t="s">
        <v>10</v>
      </c>
      <c r="D140" s="4">
        <v>829</v>
      </c>
      <c r="E140" s="3" t="s">
        <v>93</v>
      </c>
      <c r="F140" s="3" t="s">
        <v>199</v>
      </c>
      <c r="G140" s="3" t="s">
        <v>1599</v>
      </c>
      <c r="H140" s="3" t="s">
        <v>13</v>
      </c>
      <c r="I140" s="3" t="s">
        <v>95</v>
      </c>
      <c r="J140" s="7" t="str">
        <f>CONCATENATE(tbl_geral[[#This Row],[Máquina]],"_",tbl_geral[[#This Row],[Status]],)</f>
        <v>ACESS-PVC_SISTEMA PCF</v>
      </c>
      <c r="K140" s="9">
        <f>COUNTIF($J$2:J140,J140)</f>
        <v>3</v>
      </c>
      <c r="L140" s="7" t="str">
        <f>CONCATENATE(tbl_geral[[#This Row],[Cod.Unico]],"_",tbl_geral[[#This Row],[Numerador]])</f>
        <v>ACESS-PVC_SISTEMA PCF_3</v>
      </c>
      <c r="M140" s="12">
        <f t="shared" si="2"/>
        <v>22</v>
      </c>
      <c r="N140" s="12">
        <f>COUNTIF(J$2:$J140,J140)/100</f>
        <v>0.03</v>
      </c>
      <c r="O140" s="12">
        <f>SUM(tbl_geral[[#This Row],[Cod.Unico3]]+tbl_geral[[#This Row],[Cod.Unico4]])</f>
        <v>22.03</v>
      </c>
      <c r="P140" s="12" t="str">
        <f>SUBSTITUTE(tbl_geral[[#This Row],[Cod.Unico5]],",",".")</f>
        <v>22.03</v>
      </c>
      <c r="Q140" s="12" t="s">
        <v>94</v>
      </c>
    </row>
    <row r="141" spans="1:17" x14ac:dyDescent="0.25">
      <c r="A141" s="3" t="s">
        <v>172</v>
      </c>
      <c r="B141" s="4">
        <v>14</v>
      </c>
      <c r="C141" s="3" t="s">
        <v>96</v>
      </c>
      <c r="D141" s="4">
        <v>1401</v>
      </c>
      <c r="E141" s="3" t="s">
        <v>97</v>
      </c>
      <c r="F141" s="3" t="s">
        <v>98</v>
      </c>
      <c r="G141" s="3" t="s">
        <v>1600</v>
      </c>
      <c r="H141" s="3" t="s">
        <v>13</v>
      </c>
      <c r="I141" s="3"/>
      <c r="J141" s="7" t="str">
        <f>CONCATENATE(tbl_geral[[#This Row],[Máquina]],"_",tbl_geral[[#This Row],[Status]],)</f>
        <v>ACESS-PVC_PARADA</v>
      </c>
      <c r="K141" s="9">
        <f>COUNTIF($J$2:J141,J141)</f>
        <v>1</v>
      </c>
      <c r="L141" s="7" t="str">
        <f>CONCATENATE(tbl_geral[[#This Row],[Cod.Unico]],"_",tbl_geral[[#This Row],[Numerador]])</f>
        <v>ACESS-PVC_PARADA_1</v>
      </c>
      <c r="M141" s="12">
        <f t="shared" si="2"/>
        <v>23</v>
      </c>
      <c r="N141" s="12">
        <f>COUNTIF(J$2:$J141,J141)/100</f>
        <v>0.01</v>
      </c>
      <c r="O141" s="12">
        <f>SUM(tbl_geral[[#This Row],[Cod.Unico3]]+tbl_geral[[#This Row],[Cod.Unico4]])</f>
        <v>23.01</v>
      </c>
      <c r="P141" s="12" t="str">
        <f>SUBSTITUTE(tbl_geral[[#This Row],[Cod.Unico5]],",",".")</f>
        <v>23.01</v>
      </c>
      <c r="Q141" s="12" t="s">
        <v>99</v>
      </c>
    </row>
    <row r="142" spans="1:17" x14ac:dyDescent="0.25">
      <c r="A142" s="3" t="s">
        <v>172</v>
      </c>
      <c r="B142" s="4">
        <v>2</v>
      </c>
      <c r="C142" s="3" t="s">
        <v>84</v>
      </c>
      <c r="D142" s="4">
        <v>201</v>
      </c>
      <c r="E142" s="3" t="s">
        <v>100</v>
      </c>
      <c r="F142" s="3" t="s">
        <v>98</v>
      </c>
      <c r="G142" s="3" t="s">
        <v>1601</v>
      </c>
      <c r="H142" s="3" t="s">
        <v>13</v>
      </c>
      <c r="I142" s="3"/>
      <c r="J142" s="7" t="str">
        <f>CONCATENATE(tbl_geral[[#This Row],[Máquina]],"_",tbl_geral[[#This Row],[Status]],)</f>
        <v>ACESS-PVC_PARADA</v>
      </c>
      <c r="K142" s="9">
        <f>COUNTIF($J$2:J142,J142)</f>
        <v>2</v>
      </c>
      <c r="L142" s="7" t="str">
        <f>CONCATENATE(tbl_geral[[#This Row],[Cod.Unico]],"_",tbl_geral[[#This Row],[Numerador]])</f>
        <v>ACESS-PVC_PARADA_2</v>
      </c>
      <c r="M142" s="12">
        <f t="shared" si="2"/>
        <v>23</v>
      </c>
      <c r="N142" s="12">
        <f>COUNTIF(J$2:$J142,J142)/100</f>
        <v>0.02</v>
      </c>
      <c r="O142" s="12">
        <f>SUM(tbl_geral[[#This Row],[Cod.Unico3]]+tbl_geral[[#This Row],[Cod.Unico4]])</f>
        <v>23.02</v>
      </c>
      <c r="P142" s="12" t="str">
        <f>SUBSTITUTE(tbl_geral[[#This Row],[Cod.Unico5]],",",".")</f>
        <v>23.02</v>
      </c>
      <c r="Q142" s="12" t="s">
        <v>101</v>
      </c>
    </row>
    <row r="143" spans="1:17" x14ac:dyDescent="0.25">
      <c r="A143" s="3" t="s">
        <v>172</v>
      </c>
      <c r="B143" s="4">
        <v>8</v>
      </c>
      <c r="C143" s="3" t="s">
        <v>10</v>
      </c>
      <c r="D143" s="4">
        <v>829</v>
      </c>
      <c r="E143" s="3" t="s">
        <v>93</v>
      </c>
      <c r="F143" s="3" t="s">
        <v>200</v>
      </c>
      <c r="G143" s="3" t="s">
        <v>1602</v>
      </c>
      <c r="H143" s="3" t="s">
        <v>54</v>
      </c>
      <c r="I143" s="3"/>
      <c r="J143" s="7" t="str">
        <f>CONCATENATE(tbl_geral[[#This Row],[Máquina]],"_",tbl_geral[[#This Row],[Status]],)</f>
        <v>ACESS-PVC_REVESTIMENTO PVC</v>
      </c>
      <c r="K143" s="9">
        <f>COUNTIF($J$2:J143,J143)</f>
        <v>1</v>
      </c>
      <c r="L143" s="7" t="str">
        <f>CONCATENATE(tbl_geral[[#This Row],[Cod.Unico]],"_",tbl_geral[[#This Row],[Numerador]])</f>
        <v>ACESS-PVC_REVESTIMENTO PVC_1</v>
      </c>
      <c r="M143" s="12">
        <f t="shared" si="2"/>
        <v>24</v>
      </c>
      <c r="N143" s="12">
        <f>COUNTIF(J$2:$J143,J143)/100</f>
        <v>0.01</v>
      </c>
      <c r="O143" s="12">
        <f>SUM(tbl_geral[[#This Row],[Cod.Unico3]]+tbl_geral[[#This Row],[Cod.Unico4]])</f>
        <v>24.01</v>
      </c>
      <c r="P143" s="12" t="str">
        <f>SUBSTITUTE(tbl_geral[[#This Row],[Cod.Unico5]],",",".")</f>
        <v>24.01</v>
      </c>
      <c r="Q143" s="12" t="s">
        <v>201</v>
      </c>
    </row>
    <row r="144" spans="1:17" x14ac:dyDescent="0.25">
      <c r="A144" s="3" t="s">
        <v>172</v>
      </c>
      <c r="B144" s="4">
        <v>8</v>
      </c>
      <c r="C144" s="3" t="s">
        <v>10</v>
      </c>
      <c r="D144" s="4">
        <v>829</v>
      </c>
      <c r="E144" s="3" t="s">
        <v>93</v>
      </c>
      <c r="F144" s="3" t="s">
        <v>200</v>
      </c>
      <c r="G144" s="3" t="s">
        <v>1603</v>
      </c>
      <c r="H144" s="3" t="s">
        <v>54</v>
      </c>
      <c r="I144" s="3"/>
      <c r="J144" s="7" t="str">
        <f>CONCATENATE(tbl_geral[[#This Row],[Máquina]],"_",tbl_geral[[#This Row],[Status]],)</f>
        <v>ACESS-PVC_REVESTIMENTO PVC</v>
      </c>
      <c r="K144" s="9">
        <f>COUNTIF($J$2:J144,J144)</f>
        <v>2</v>
      </c>
      <c r="L144" s="7" t="str">
        <f>CONCATENATE(tbl_geral[[#This Row],[Cod.Unico]],"_",tbl_geral[[#This Row],[Numerador]])</f>
        <v>ACESS-PVC_REVESTIMENTO PVC_2</v>
      </c>
      <c r="M144" s="12">
        <f t="shared" si="2"/>
        <v>24</v>
      </c>
      <c r="N144" s="12">
        <f>COUNTIF(J$2:$J144,J144)/100</f>
        <v>0.02</v>
      </c>
      <c r="O144" s="12">
        <f>SUM(tbl_geral[[#This Row],[Cod.Unico3]]+tbl_geral[[#This Row],[Cod.Unico4]])</f>
        <v>24.02</v>
      </c>
      <c r="P144" s="12" t="str">
        <f>SUBSTITUTE(tbl_geral[[#This Row],[Cod.Unico5]],",",".")</f>
        <v>24.02</v>
      </c>
      <c r="Q144" s="12" t="s">
        <v>202</v>
      </c>
    </row>
    <row r="145" spans="1:17" x14ac:dyDescent="0.25">
      <c r="A145" s="3" t="s">
        <v>172</v>
      </c>
      <c r="B145" s="4">
        <v>2</v>
      </c>
      <c r="C145" s="3" t="s">
        <v>84</v>
      </c>
      <c r="D145" s="4">
        <v>202</v>
      </c>
      <c r="E145" s="3" t="s">
        <v>88</v>
      </c>
      <c r="F145" s="3" t="s">
        <v>200</v>
      </c>
      <c r="G145" s="3" t="s">
        <v>1604</v>
      </c>
      <c r="H145" s="3" t="s">
        <v>54</v>
      </c>
      <c r="I145" s="3"/>
      <c r="J145" s="7" t="str">
        <f>CONCATENATE(tbl_geral[[#This Row],[Máquina]],"_",tbl_geral[[#This Row],[Status]],)</f>
        <v>ACESS-PVC_REVESTIMENTO PVC</v>
      </c>
      <c r="K145" s="9">
        <f>COUNTIF($J$2:J145,J145)</f>
        <v>3</v>
      </c>
      <c r="L145" s="7" t="str">
        <f>CONCATENATE(tbl_geral[[#This Row],[Cod.Unico]],"_",tbl_geral[[#This Row],[Numerador]])</f>
        <v>ACESS-PVC_REVESTIMENTO PVC_3</v>
      </c>
      <c r="M145" s="12">
        <f t="shared" si="2"/>
        <v>24</v>
      </c>
      <c r="N145" s="12">
        <f>COUNTIF(J$2:$J145,J145)/100</f>
        <v>0.03</v>
      </c>
      <c r="O145" s="12">
        <f>SUM(tbl_geral[[#This Row],[Cod.Unico3]]+tbl_geral[[#This Row],[Cod.Unico4]])</f>
        <v>24.03</v>
      </c>
      <c r="P145" s="12" t="str">
        <f>SUBSTITUTE(tbl_geral[[#This Row],[Cod.Unico5]],",",".")</f>
        <v>24.03</v>
      </c>
      <c r="Q145" s="12" t="s">
        <v>203</v>
      </c>
    </row>
    <row r="146" spans="1:17" x14ac:dyDescent="0.25">
      <c r="A146" s="3" t="s">
        <v>172</v>
      </c>
      <c r="B146" s="4">
        <v>4</v>
      </c>
      <c r="C146" s="3" t="s">
        <v>61</v>
      </c>
      <c r="D146" s="4">
        <v>401</v>
      </c>
      <c r="E146" s="3" t="s">
        <v>62</v>
      </c>
      <c r="F146" s="3" t="s">
        <v>200</v>
      </c>
      <c r="G146" s="3" t="s">
        <v>1605</v>
      </c>
      <c r="H146" s="3" t="s">
        <v>54</v>
      </c>
      <c r="I146" s="3"/>
      <c r="J146" s="7" t="str">
        <f>CONCATENATE(tbl_geral[[#This Row],[Máquina]],"_",tbl_geral[[#This Row],[Status]],)</f>
        <v>ACESS-PVC_REVESTIMENTO PVC</v>
      </c>
      <c r="K146" s="9">
        <f>COUNTIF($J$2:J146,J146)</f>
        <v>4</v>
      </c>
      <c r="L146" s="7" t="str">
        <f>CONCATENATE(tbl_geral[[#This Row],[Cod.Unico]],"_",tbl_geral[[#This Row],[Numerador]])</f>
        <v>ACESS-PVC_REVESTIMENTO PVC_4</v>
      </c>
      <c r="M146" s="12">
        <f t="shared" si="2"/>
        <v>24</v>
      </c>
      <c r="N146" s="12">
        <f>COUNTIF(J$2:$J146,J146)/100</f>
        <v>0.04</v>
      </c>
      <c r="O146" s="12">
        <f>SUM(tbl_geral[[#This Row],[Cod.Unico3]]+tbl_geral[[#This Row],[Cod.Unico4]])</f>
        <v>24.04</v>
      </c>
      <c r="P146" s="12" t="str">
        <f>SUBSTITUTE(tbl_geral[[#This Row],[Cod.Unico5]],",",".")</f>
        <v>24.04</v>
      </c>
      <c r="Q146" s="12" t="s">
        <v>204</v>
      </c>
    </row>
    <row r="147" spans="1:17" x14ac:dyDescent="0.25">
      <c r="A147" s="3" t="s">
        <v>172</v>
      </c>
      <c r="B147" s="4">
        <v>3</v>
      </c>
      <c r="C147" s="3" t="s">
        <v>56</v>
      </c>
      <c r="D147" s="4">
        <v>303</v>
      </c>
      <c r="E147" s="3" t="s">
        <v>108</v>
      </c>
      <c r="F147" s="3" t="s">
        <v>200</v>
      </c>
      <c r="G147" s="3" t="s">
        <v>1606</v>
      </c>
      <c r="H147" s="3" t="s">
        <v>54</v>
      </c>
      <c r="I147" s="3"/>
      <c r="J147" s="7" t="str">
        <f>CONCATENATE(tbl_geral[[#This Row],[Máquina]],"_",tbl_geral[[#This Row],[Status]],)</f>
        <v>ACESS-PVC_REVESTIMENTO PVC</v>
      </c>
      <c r="K147" s="9">
        <f>COUNTIF($J$2:J147,J147)</f>
        <v>5</v>
      </c>
      <c r="L147" s="7" t="str">
        <f>CONCATENATE(tbl_geral[[#This Row],[Cod.Unico]],"_",tbl_geral[[#This Row],[Numerador]])</f>
        <v>ACESS-PVC_REVESTIMENTO PVC_5</v>
      </c>
      <c r="M147" s="12">
        <f t="shared" si="2"/>
        <v>24</v>
      </c>
      <c r="N147" s="12">
        <f>COUNTIF(J$2:$J147,J147)/100</f>
        <v>0.05</v>
      </c>
      <c r="O147" s="12">
        <f>SUM(tbl_geral[[#This Row],[Cod.Unico3]]+tbl_geral[[#This Row],[Cod.Unico4]])</f>
        <v>24.05</v>
      </c>
      <c r="P147" s="12" t="str">
        <f>SUBSTITUTE(tbl_geral[[#This Row],[Cod.Unico5]],",",".")</f>
        <v>24.05</v>
      </c>
      <c r="Q147" s="12" t="s">
        <v>205</v>
      </c>
    </row>
    <row r="148" spans="1:17" x14ac:dyDescent="0.25">
      <c r="A148" s="3" t="s">
        <v>172</v>
      </c>
      <c r="B148" s="4">
        <v>9</v>
      </c>
      <c r="C148" s="3" t="s">
        <v>16</v>
      </c>
      <c r="D148" s="4">
        <v>901</v>
      </c>
      <c r="E148" s="3" t="s">
        <v>142</v>
      </c>
      <c r="F148" s="3" t="s">
        <v>200</v>
      </c>
      <c r="G148" s="3" t="s">
        <v>1607</v>
      </c>
      <c r="H148" s="3" t="s">
        <v>54</v>
      </c>
      <c r="I148" s="3"/>
      <c r="J148" s="7" t="str">
        <f>CONCATENATE(tbl_geral[[#This Row],[Máquina]],"_",tbl_geral[[#This Row],[Status]],)</f>
        <v>ACESS-PVC_REVESTIMENTO PVC</v>
      </c>
      <c r="K148" s="9">
        <f>COUNTIF($J$2:J148,J148)</f>
        <v>6</v>
      </c>
      <c r="L148" s="7" t="str">
        <f>CONCATENATE(tbl_geral[[#This Row],[Cod.Unico]],"_",tbl_geral[[#This Row],[Numerador]])</f>
        <v>ACESS-PVC_REVESTIMENTO PVC_6</v>
      </c>
      <c r="M148" s="12">
        <f t="shared" si="2"/>
        <v>24</v>
      </c>
      <c r="N148" s="12">
        <f>COUNTIF(J$2:$J148,J148)/100</f>
        <v>0.06</v>
      </c>
      <c r="O148" s="12">
        <f>SUM(tbl_geral[[#This Row],[Cod.Unico3]]+tbl_geral[[#This Row],[Cod.Unico4]])</f>
        <v>24.06</v>
      </c>
      <c r="P148" s="12" t="str">
        <f>SUBSTITUTE(tbl_geral[[#This Row],[Cod.Unico5]],",",".")</f>
        <v>24.06</v>
      </c>
      <c r="Q148" s="12" t="s">
        <v>206</v>
      </c>
    </row>
    <row r="149" spans="1:17" x14ac:dyDescent="0.25">
      <c r="A149" s="3" t="s">
        <v>172</v>
      </c>
      <c r="B149" s="4">
        <v>8</v>
      </c>
      <c r="C149" s="3" t="s">
        <v>10</v>
      </c>
      <c r="D149" s="4">
        <v>821</v>
      </c>
      <c r="E149" s="3" t="s">
        <v>207</v>
      </c>
      <c r="F149" s="3" t="s">
        <v>200</v>
      </c>
      <c r="G149" s="3" t="s">
        <v>1608</v>
      </c>
      <c r="H149" s="3" t="s">
        <v>54</v>
      </c>
      <c r="I149" s="3"/>
      <c r="J149" s="7" t="str">
        <f>CONCATENATE(tbl_geral[[#This Row],[Máquina]],"_",tbl_geral[[#This Row],[Status]],)</f>
        <v>ACESS-PVC_REVESTIMENTO PVC</v>
      </c>
      <c r="K149" s="9">
        <f>COUNTIF($J$2:J149,J149)</f>
        <v>7</v>
      </c>
      <c r="L149" s="7" t="str">
        <f>CONCATENATE(tbl_geral[[#This Row],[Cod.Unico]],"_",tbl_geral[[#This Row],[Numerador]])</f>
        <v>ACESS-PVC_REVESTIMENTO PVC_7</v>
      </c>
      <c r="M149" s="12">
        <f t="shared" si="2"/>
        <v>24</v>
      </c>
      <c r="N149" s="12">
        <f>COUNTIF(J$2:$J149,J149)/100</f>
        <v>7.0000000000000007E-2</v>
      </c>
      <c r="O149" s="12">
        <f>SUM(tbl_geral[[#This Row],[Cod.Unico3]]+tbl_geral[[#This Row],[Cod.Unico4]])</f>
        <v>24.07</v>
      </c>
      <c r="P149" s="12" t="str">
        <f>SUBSTITUTE(tbl_geral[[#This Row],[Cod.Unico5]],",",".")</f>
        <v>24.07</v>
      </c>
      <c r="Q149" s="12" t="s">
        <v>208</v>
      </c>
    </row>
    <row r="150" spans="1:17" x14ac:dyDescent="0.25">
      <c r="A150" s="3" t="s">
        <v>172</v>
      </c>
      <c r="B150" s="4">
        <v>8</v>
      </c>
      <c r="C150" s="3" t="s">
        <v>10</v>
      </c>
      <c r="D150" s="4">
        <v>829</v>
      </c>
      <c r="E150" s="3" t="s">
        <v>93</v>
      </c>
      <c r="F150" s="3" t="s">
        <v>200</v>
      </c>
      <c r="G150" s="3" t="s">
        <v>1609</v>
      </c>
      <c r="H150" s="3" t="s">
        <v>54</v>
      </c>
      <c r="I150" s="3"/>
      <c r="J150" s="7" t="str">
        <f>CONCATENATE(tbl_geral[[#This Row],[Máquina]],"_",tbl_geral[[#This Row],[Status]],)</f>
        <v>ACESS-PVC_REVESTIMENTO PVC</v>
      </c>
      <c r="K150" s="9">
        <f>COUNTIF($J$2:J150,J150)</f>
        <v>8</v>
      </c>
      <c r="L150" s="7" t="str">
        <f>CONCATENATE(tbl_geral[[#This Row],[Cod.Unico]],"_",tbl_geral[[#This Row],[Numerador]])</f>
        <v>ACESS-PVC_REVESTIMENTO PVC_8</v>
      </c>
      <c r="M150" s="12">
        <f t="shared" si="2"/>
        <v>24</v>
      </c>
      <c r="N150" s="12">
        <f>COUNTIF(J$2:$J150,J150)/100</f>
        <v>0.08</v>
      </c>
      <c r="O150" s="12">
        <f>SUM(tbl_geral[[#This Row],[Cod.Unico3]]+tbl_geral[[#This Row],[Cod.Unico4]])</f>
        <v>24.08</v>
      </c>
      <c r="P150" s="12" t="str">
        <f>SUBSTITUTE(tbl_geral[[#This Row],[Cod.Unico5]],",",".")</f>
        <v>24.08</v>
      </c>
      <c r="Q150" s="12" t="s">
        <v>209</v>
      </c>
    </row>
    <row r="151" spans="1:17" x14ac:dyDescent="0.25">
      <c r="A151" s="3" t="s">
        <v>172</v>
      </c>
      <c r="B151" s="4">
        <v>8</v>
      </c>
      <c r="C151" s="3" t="s">
        <v>10</v>
      </c>
      <c r="D151" s="4">
        <v>829</v>
      </c>
      <c r="E151" s="3" t="s">
        <v>93</v>
      </c>
      <c r="F151" s="3" t="s">
        <v>200</v>
      </c>
      <c r="G151" s="3" t="s">
        <v>1610</v>
      </c>
      <c r="H151" s="3" t="s">
        <v>54</v>
      </c>
      <c r="I151" s="3"/>
      <c r="J151" s="7" t="str">
        <f>CONCATENATE(tbl_geral[[#This Row],[Máquina]],"_",tbl_geral[[#This Row],[Status]],)</f>
        <v>ACESS-PVC_REVESTIMENTO PVC</v>
      </c>
      <c r="K151" s="9">
        <f>COUNTIF($J$2:J151,J151)</f>
        <v>9</v>
      </c>
      <c r="L151" s="7" t="str">
        <f>CONCATENATE(tbl_geral[[#This Row],[Cod.Unico]],"_",tbl_geral[[#This Row],[Numerador]])</f>
        <v>ACESS-PVC_REVESTIMENTO PVC_9</v>
      </c>
      <c r="M151" s="12">
        <f t="shared" si="2"/>
        <v>24</v>
      </c>
      <c r="N151" s="12">
        <f>COUNTIF(J$2:$J151,J151)/100</f>
        <v>0.09</v>
      </c>
      <c r="O151" s="12">
        <f>SUM(tbl_geral[[#This Row],[Cod.Unico3]]+tbl_geral[[#This Row],[Cod.Unico4]])</f>
        <v>24.09</v>
      </c>
      <c r="P151" s="12" t="str">
        <f>SUBSTITUTE(tbl_geral[[#This Row],[Cod.Unico5]],",",".")</f>
        <v>24.09</v>
      </c>
      <c r="Q151" s="12" t="s">
        <v>210</v>
      </c>
    </row>
    <row r="152" spans="1:17" x14ac:dyDescent="0.25">
      <c r="A152" s="3" t="s">
        <v>172</v>
      </c>
      <c r="B152" s="4">
        <v>8</v>
      </c>
      <c r="C152" s="3" t="s">
        <v>10</v>
      </c>
      <c r="D152" s="4">
        <v>829</v>
      </c>
      <c r="E152" s="3" t="s">
        <v>93</v>
      </c>
      <c r="F152" s="3" t="s">
        <v>200</v>
      </c>
      <c r="G152" s="3" t="s">
        <v>3097</v>
      </c>
      <c r="H152" s="3" t="s">
        <v>54</v>
      </c>
      <c r="I152" s="3"/>
      <c r="J152" s="7" t="str">
        <f>CONCATENATE(tbl_geral[[#This Row],[Máquina]],"_",tbl_geral[[#This Row],[Status]],)</f>
        <v>ACESS-PVC_REVESTIMENTO PVC</v>
      </c>
      <c r="K152" s="9">
        <f>COUNTIF($J$2:J152,J152)</f>
        <v>10</v>
      </c>
      <c r="L152" s="7" t="str">
        <f>CONCATENATE(tbl_geral[[#This Row],[Cod.Unico]],"_",tbl_geral[[#This Row],[Numerador]])</f>
        <v>ACESS-PVC_REVESTIMENTO PVC_10</v>
      </c>
      <c r="M152" s="12">
        <f t="shared" si="2"/>
        <v>24</v>
      </c>
      <c r="N152" s="12">
        <f>COUNTIF(J$2:$J152,J152)/100</f>
        <v>0.1</v>
      </c>
      <c r="O152" s="12">
        <f>SUM(tbl_geral[[#This Row],[Cod.Unico3]]+tbl_geral[[#This Row],[Cod.Unico4]])</f>
        <v>24.1</v>
      </c>
      <c r="P152" s="12" t="str">
        <f>SUBSTITUTE(tbl_geral[[#This Row],[Cod.Unico5]],",",".")</f>
        <v>24.1</v>
      </c>
      <c r="Q152" s="12" t="s">
        <v>211</v>
      </c>
    </row>
    <row r="153" spans="1:17" x14ac:dyDescent="0.25">
      <c r="A153" s="3" t="s">
        <v>172</v>
      </c>
      <c r="B153" s="4">
        <v>8</v>
      </c>
      <c r="C153" s="3" t="s">
        <v>10</v>
      </c>
      <c r="D153" s="4">
        <v>818</v>
      </c>
      <c r="E153" s="3" t="s">
        <v>148</v>
      </c>
      <c r="F153" s="3" t="s">
        <v>200</v>
      </c>
      <c r="G153" s="3" t="s">
        <v>1611</v>
      </c>
      <c r="H153" s="3" t="s">
        <v>54</v>
      </c>
      <c r="I153" s="3"/>
      <c r="J153" s="7" t="str">
        <f>CONCATENATE(tbl_geral[[#This Row],[Máquina]],"_",tbl_geral[[#This Row],[Status]],)</f>
        <v>ACESS-PVC_REVESTIMENTO PVC</v>
      </c>
      <c r="K153" s="9">
        <f>COUNTIF($J$2:J153,J153)</f>
        <v>11</v>
      </c>
      <c r="L153" s="7" t="str">
        <f>CONCATENATE(tbl_geral[[#This Row],[Cod.Unico]],"_",tbl_geral[[#This Row],[Numerador]])</f>
        <v>ACESS-PVC_REVESTIMENTO PVC_11</v>
      </c>
      <c r="M153" s="12">
        <f t="shared" si="2"/>
        <v>24</v>
      </c>
      <c r="N153" s="12">
        <f>COUNTIF(J$2:$J153,J153)/100</f>
        <v>0.11</v>
      </c>
      <c r="O153" s="12">
        <f>SUM(tbl_geral[[#This Row],[Cod.Unico3]]+tbl_geral[[#This Row],[Cod.Unico4]])</f>
        <v>24.11</v>
      </c>
      <c r="P153" s="12" t="str">
        <f>SUBSTITUTE(tbl_geral[[#This Row],[Cod.Unico5]],",",".")</f>
        <v>24.11</v>
      </c>
      <c r="Q153" s="12" t="s">
        <v>212</v>
      </c>
    </row>
    <row r="154" spans="1:17" x14ac:dyDescent="0.25">
      <c r="A154" s="3" t="s">
        <v>172</v>
      </c>
      <c r="B154" s="4">
        <v>8</v>
      </c>
      <c r="C154" s="3" t="s">
        <v>10</v>
      </c>
      <c r="D154" s="4">
        <v>829</v>
      </c>
      <c r="E154" s="3" t="s">
        <v>93</v>
      </c>
      <c r="F154" s="3" t="s">
        <v>200</v>
      </c>
      <c r="G154" s="3" t="s">
        <v>1612</v>
      </c>
      <c r="H154" s="3" t="s">
        <v>54</v>
      </c>
      <c r="I154" s="3"/>
      <c r="J154" s="7" t="str">
        <f>CONCATENATE(tbl_geral[[#This Row],[Máquina]],"_",tbl_geral[[#This Row],[Status]],)</f>
        <v>ACESS-PVC_REVESTIMENTO PVC</v>
      </c>
      <c r="K154" s="9">
        <f>COUNTIF($J$2:J154,J154)</f>
        <v>12</v>
      </c>
      <c r="L154" s="7" t="str">
        <f>CONCATENATE(tbl_geral[[#This Row],[Cod.Unico]],"_",tbl_geral[[#This Row],[Numerador]])</f>
        <v>ACESS-PVC_REVESTIMENTO PVC_12</v>
      </c>
      <c r="M154" s="12">
        <f t="shared" si="2"/>
        <v>24</v>
      </c>
      <c r="N154" s="12">
        <f>COUNTIF(J$2:$J154,J154)/100</f>
        <v>0.12</v>
      </c>
      <c r="O154" s="12">
        <f>SUM(tbl_geral[[#This Row],[Cod.Unico3]]+tbl_geral[[#This Row],[Cod.Unico4]])</f>
        <v>24.12</v>
      </c>
      <c r="P154" s="12" t="str">
        <f>SUBSTITUTE(tbl_geral[[#This Row],[Cod.Unico5]],",",".")</f>
        <v>24.12</v>
      </c>
      <c r="Q154" s="12" t="s">
        <v>213</v>
      </c>
    </row>
    <row r="155" spans="1:17" x14ac:dyDescent="0.25">
      <c r="A155" s="3" t="s">
        <v>172</v>
      </c>
      <c r="B155" s="4">
        <v>8</v>
      </c>
      <c r="C155" s="3" t="s">
        <v>10</v>
      </c>
      <c r="D155" s="4">
        <v>829</v>
      </c>
      <c r="E155" s="3" t="s">
        <v>93</v>
      </c>
      <c r="F155" s="3" t="s">
        <v>200</v>
      </c>
      <c r="G155" s="3" t="s">
        <v>1613</v>
      </c>
      <c r="H155" s="3" t="s">
        <v>54</v>
      </c>
      <c r="I155" s="3"/>
      <c r="J155" s="7" t="str">
        <f>CONCATENATE(tbl_geral[[#This Row],[Máquina]],"_",tbl_geral[[#This Row],[Status]],)</f>
        <v>ACESS-PVC_REVESTIMENTO PVC</v>
      </c>
      <c r="K155" s="9">
        <f>COUNTIF($J$2:J155,J155)</f>
        <v>13</v>
      </c>
      <c r="L155" s="7" t="str">
        <f>CONCATENATE(tbl_geral[[#This Row],[Cod.Unico]],"_",tbl_geral[[#This Row],[Numerador]])</f>
        <v>ACESS-PVC_REVESTIMENTO PVC_13</v>
      </c>
      <c r="M155" s="12">
        <f t="shared" si="2"/>
        <v>24</v>
      </c>
      <c r="N155" s="12">
        <f>COUNTIF(J$2:$J155,J155)/100</f>
        <v>0.13</v>
      </c>
      <c r="O155" s="12">
        <f>SUM(tbl_geral[[#This Row],[Cod.Unico3]]+tbl_geral[[#This Row],[Cod.Unico4]])</f>
        <v>24.13</v>
      </c>
      <c r="P155" s="12" t="str">
        <f>SUBSTITUTE(tbl_geral[[#This Row],[Cod.Unico5]],",",".")</f>
        <v>24.13</v>
      </c>
      <c r="Q155" s="12" t="s">
        <v>214</v>
      </c>
    </row>
    <row r="156" spans="1:17" x14ac:dyDescent="0.25">
      <c r="A156" s="3" t="s">
        <v>172</v>
      </c>
      <c r="B156" s="4">
        <v>8</v>
      </c>
      <c r="C156" s="3" t="s">
        <v>10</v>
      </c>
      <c r="D156" s="4">
        <v>829</v>
      </c>
      <c r="E156" s="3" t="s">
        <v>93</v>
      </c>
      <c r="F156" s="3" t="s">
        <v>200</v>
      </c>
      <c r="G156" s="3" t="s">
        <v>1614</v>
      </c>
      <c r="H156" s="3" t="s">
        <v>54</v>
      </c>
      <c r="I156" s="3"/>
      <c r="J156" s="7" t="str">
        <f>CONCATENATE(tbl_geral[[#This Row],[Máquina]],"_",tbl_geral[[#This Row],[Status]],)</f>
        <v>ACESS-PVC_REVESTIMENTO PVC</v>
      </c>
      <c r="K156" s="9">
        <f>COUNTIF($J$2:J156,J156)</f>
        <v>14</v>
      </c>
      <c r="L156" s="7" t="str">
        <f>CONCATENATE(tbl_geral[[#This Row],[Cod.Unico]],"_",tbl_geral[[#This Row],[Numerador]])</f>
        <v>ACESS-PVC_REVESTIMENTO PVC_14</v>
      </c>
      <c r="M156" s="12">
        <f t="shared" si="2"/>
        <v>24</v>
      </c>
      <c r="N156" s="12">
        <f>COUNTIF(J$2:$J156,J156)/100</f>
        <v>0.14000000000000001</v>
      </c>
      <c r="O156" s="12">
        <f>SUM(tbl_geral[[#This Row],[Cod.Unico3]]+tbl_geral[[#This Row],[Cod.Unico4]])</f>
        <v>24.14</v>
      </c>
      <c r="P156" s="12" t="str">
        <f>SUBSTITUTE(tbl_geral[[#This Row],[Cod.Unico5]],",",".")</f>
        <v>24.14</v>
      </c>
      <c r="Q156" s="12" t="s">
        <v>215</v>
      </c>
    </row>
    <row r="157" spans="1:17" x14ac:dyDescent="0.25">
      <c r="A157" s="3" t="s">
        <v>172</v>
      </c>
      <c r="B157" s="4">
        <v>8</v>
      </c>
      <c r="C157" s="3" t="s">
        <v>10</v>
      </c>
      <c r="D157" s="4">
        <v>809</v>
      </c>
      <c r="E157" s="3" t="s">
        <v>119</v>
      </c>
      <c r="F157" s="3" t="s">
        <v>200</v>
      </c>
      <c r="G157" s="3" t="s">
        <v>1615</v>
      </c>
      <c r="H157" s="3" t="s">
        <v>54</v>
      </c>
      <c r="I157" s="3"/>
      <c r="J157" s="7" t="str">
        <f>CONCATENATE(tbl_geral[[#This Row],[Máquina]],"_",tbl_geral[[#This Row],[Status]],)</f>
        <v>ACESS-PVC_REVESTIMENTO PVC</v>
      </c>
      <c r="K157" s="9">
        <f>COUNTIF($J$2:J157,J157)</f>
        <v>15</v>
      </c>
      <c r="L157" s="7" t="str">
        <f>CONCATENATE(tbl_geral[[#This Row],[Cod.Unico]],"_",tbl_geral[[#This Row],[Numerador]])</f>
        <v>ACESS-PVC_REVESTIMENTO PVC_15</v>
      </c>
      <c r="M157" s="12">
        <f t="shared" si="2"/>
        <v>24</v>
      </c>
      <c r="N157" s="12">
        <f>COUNTIF(J$2:$J157,J157)/100</f>
        <v>0.15</v>
      </c>
      <c r="O157" s="12">
        <f>SUM(tbl_geral[[#This Row],[Cod.Unico3]]+tbl_geral[[#This Row],[Cod.Unico4]])</f>
        <v>24.15</v>
      </c>
      <c r="P157" s="12" t="str">
        <f>SUBSTITUTE(tbl_geral[[#This Row],[Cod.Unico5]],",",".")</f>
        <v>24.15</v>
      </c>
      <c r="Q157" s="12" t="s">
        <v>216</v>
      </c>
    </row>
    <row r="158" spans="1:17" x14ac:dyDescent="0.25">
      <c r="A158" s="3" t="s">
        <v>172</v>
      </c>
      <c r="B158" s="4">
        <v>8</v>
      </c>
      <c r="C158" s="3" t="s">
        <v>10</v>
      </c>
      <c r="D158" s="4">
        <v>829</v>
      </c>
      <c r="E158" s="3" t="s">
        <v>93</v>
      </c>
      <c r="F158" s="3" t="s">
        <v>200</v>
      </c>
      <c r="G158" s="3" t="s">
        <v>1616</v>
      </c>
      <c r="H158" s="3" t="s">
        <v>54</v>
      </c>
      <c r="I158" s="3"/>
      <c r="J158" s="7" t="str">
        <f>CONCATENATE(tbl_geral[[#This Row],[Máquina]],"_",tbl_geral[[#This Row],[Status]],)</f>
        <v>ACESS-PVC_REVESTIMENTO PVC</v>
      </c>
      <c r="K158" s="9">
        <f>COUNTIF($J$2:J158,J158)</f>
        <v>16</v>
      </c>
      <c r="L158" s="7" t="str">
        <f>CONCATENATE(tbl_geral[[#This Row],[Cod.Unico]],"_",tbl_geral[[#This Row],[Numerador]])</f>
        <v>ACESS-PVC_REVESTIMENTO PVC_16</v>
      </c>
      <c r="M158" s="12">
        <f t="shared" si="2"/>
        <v>24</v>
      </c>
      <c r="N158" s="12">
        <f>COUNTIF(J$2:$J158,J158)/100</f>
        <v>0.16</v>
      </c>
      <c r="O158" s="12">
        <f>SUM(tbl_geral[[#This Row],[Cod.Unico3]]+tbl_geral[[#This Row],[Cod.Unico4]])</f>
        <v>24.16</v>
      </c>
      <c r="P158" s="12" t="str">
        <f>SUBSTITUTE(tbl_geral[[#This Row],[Cod.Unico5]],",",".")</f>
        <v>24.16</v>
      </c>
      <c r="Q158" s="12" t="s">
        <v>217</v>
      </c>
    </row>
    <row r="159" spans="1:17" x14ac:dyDescent="0.25">
      <c r="A159" s="3" t="s">
        <v>172</v>
      </c>
      <c r="B159" s="4">
        <v>8</v>
      </c>
      <c r="C159" s="3" t="s">
        <v>10</v>
      </c>
      <c r="D159" s="4">
        <v>809</v>
      </c>
      <c r="E159" s="3" t="s">
        <v>119</v>
      </c>
      <c r="F159" s="3" t="s">
        <v>200</v>
      </c>
      <c r="G159" s="3" t="s">
        <v>1617</v>
      </c>
      <c r="H159" s="3" t="s">
        <v>54</v>
      </c>
      <c r="I159" s="3"/>
      <c r="J159" s="7" t="str">
        <f>CONCATENATE(tbl_geral[[#This Row],[Máquina]],"_",tbl_geral[[#This Row],[Status]],)</f>
        <v>ACESS-PVC_REVESTIMENTO PVC</v>
      </c>
      <c r="K159" s="9">
        <f>COUNTIF($J$2:J159,J159)</f>
        <v>17</v>
      </c>
      <c r="L159" s="7" t="str">
        <f>CONCATENATE(tbl_geral[[#This Row],[Cod.Unico]],"_",tbl_geral[[#This Row],[Numerador]])</f>
        <v>ACESS-PVC_REVESTIMENTO PVC_17</v>
      </c>
      <c r="M159" s="12">
        <f t="shared" si="2"/>
        <v>24</v>
      </c>
      <c r="N159" s="12">
        <f>COUNTIF(J$2:$J159,J159)/100</f>
        <v>0.17</v>
      </c>
      <c r="O159" s="12">
        <f>SUM(tbl_geral[[#This Row],[Cod.Unico3]]+tbl_geral[[#This Row],[Cod.Unico4]])</f>
        <v>24.17</v>
      </c>
      <c r="P159" s="12" t="str">
        <f>SUBSTITUTE(tbl_geral[[#This Row],[Cod.Unico5]],",",".")</f>
        <v>24.17</v>
      </c>
      <c r="Q159" s="12" t="s">
        <v>218</v>
      </c>
    </row>
    <row r="160" spans="1:17" x14ac:dyDescent="0.25">
      <c r="A160" s="3" t="s">
        <v>172</v>
      </c>
      <c r="B160" s="4">
        <v>2</v>
      </c>
      <c r="C160" s="3" t="s">
        <v>84</v>
      </c>
      <c r="D160" s="4">
        <v>203</v>
      </c>
      <c r="E160" s="3" t="s">
        <v>85</v>
      </c>
      <c r="F160" s="3" t="s">
        <v>200</v>
      </c>
      <c r="G160" s="3" t="s">
        <v>1618</v>
      </c>
      <c r="H160" s="3" t="s">
        <v>54</v>
      </c>
      <c r="I160" s="3"/>
      <c r="J160" s="7" t="str">
        <f>CONCATENATE(tbl_geral[[#This Row],[Máquina]],"_",tbl_geral[[#This Row],[Status]],)</f>
        <v>ACESS-PVC_REVESTIMENTO PVC</v>
      </c>
      <c r="K160" s="9">
        <f>COUNTIF($J$2:J160,J160)</f>
        <v>18</v>
      </c>
      <c r="L160" s="7" t="str">
        <f>CONCATENATE(tbl_geral[[#This Row],[Cod.Unico]],"_",tbl_geral[[#This Row],[Numerador]])</f>
        <v>ACESS-PVC_REVESTIMENTO PVC_18</v>
      </c>
      <c r="M160" s="12">
        <f t="shared" si="2"/>
        <v>24</v>
      </c>
      <c r="N160" s="12">
        <f>COUNTIF(J$2:$J160,J160)/100</f>
        <v>0.18</v>
      </c>
      <c r="O160" s="12">
        <f>SUM(tbl_geral[[#This Row],[Cod.Unico3]]+tbl_geral[[#This Row],[Cod.Unico4]])</f>
        <v>24.18</v>
      </c>
      <c r="P160" s="12" t="str">
        <f>SUBSTITUTE(tbl_geral[[#This Row],[Cod.Unico5]],",",".")</f>
        <v>24.18</v>
      </c>
      <c r="Q160" s="12" t="s">
        <v>219</v>
      </c>
    </row>
    <row r="161" spans="1:17" x14ac:dyDescent="0.25">
      <c r="A161" s="3" t="s">
        <v>172</v>
      </c>
      <c r="B161" s="4">
        <v>8</v>
      </c>
      <c r="C161" s="3" t="s">
        <v>10</v>
      </c>
      <c r="D161" s="4">
        <v>829</v>
      </c>
      <c r="E161" s="3" t="s">
        <v>93</v>
      </c>
      <c r="F161" s="3" t="s">
        <v>220</v>
      </c>
      <c r="G161" s="3" t="s">
        <v>1619</v>
      </c>
      <c r="H161" s="3" t="s">
        <v>54</v>
      </c>
      <c r="I161" s="3"/>
      <c r="J161" s="7" t="str">
        <f>CONCATENATE(tbl_geral[[#This Row],[Máquina]],"_",tbl_geral[[#This Row],[Status]],)</f>
        <v xml:space="preserve">ACESS-PVC_DESTOPADEIRA AUTOMÁTICA PVC </v>
      </c>
      <c r="K161" s="9">
        <f>COUNTIF($J$2:J161,J161)</f>
        <v>1</v>
      </c>
      <c r="L161" s="7" t="str">
        <f>CONCATENATE(tbl_geral[[#This Row],[Cod.Unico]],"_",tbl_geral[[#This Row],[Numerador]])</f>
        <v>ACESS-PVC_DESTOPADEIRA AUTOMÁTICA PVC _1</v>
      </c>
      <c r="M161" s="12">
        <f t="shared" si="2"/>
        <v>25</v>
      </c>
      <c r="N161" s="12">
        <f>COUNTIF(J$2:$J161,J161)/100</f>
        <v>0.01</v>
      </c>
      <c r="O161" s="12">
        <f>SUM(tbl_geral[[#This Row],[Cod.Unico3]]+tbl_geral[[#This Row],[Cod.Unico4]])</f>
        <v>25.01</v>
      </c>
      <c r="P161" s="12" t="str">
        <f>SUBSTITUTE(tbl_geral[[#This Row],[Cod.Unico5]],",",".")</f>
        <v>25.01</v>
      </c>
      <c r="Q161" s="12" t="s">
        <v>221</v>
      </c>
    </row>
    <row r="162" spans="1:17" x14ac:dyDescent="0.25">
      <c r="A162" s="3" t="s">
        <v>172</v>
      </c>
      <c r="B162" s="4">
        <v>8</v>
      </c>
      <c r="C162" s="3" t="s">
        <v>10</v>
      </c>
      <c r="D162" s="4">
        <v>829</v>
      </c>
      <c r="E162" s="3" t="s">
        <v>93</v>
      </c>
      <c r="F162" s="3" t="s">
        <v>220</v>
      </c>
      <c r="G162" s="3" t="s">
        <v>1620</v>
      </c>
      <c r="H162" s="3" t="s">
        <v>54</v>
      </c>
      <c r="I162" s="3"/>
      <c r="J162" s="7" t="str">
        <f>CONCATENATE(tbl_geral[[#This Row],[Máquina]],"_",tbl_geral[[#This Row],[Status]],)</f>
        <v xml:space="preserve">ACESS-PVC_DESTOPADEIRA AUTOMÁTICA PVC </v>
      </c>
      <c r="K162" s="9">
        <f>COUNTIF($J$2:J162,J162)</f>
        <v>2</v>
      </c>
      <c r="L162" s="7" t="str">
        <f>CONCATENATE(tbl_geral[[#This Row],[Cod.Unico]],"_",tbl_geral[[#This Row],[Numerador]])</f>
        <v>ACESS-PVC_DESTOPADEIRA AUTOMÁTICA PVC _2</v>
      </c>
      <c r="M162" s="12">
        <f t="shared" si="2"/>
        <v>25</v>
      </c>
      <c r="N162" s="12">
        <f>COUNTIF(J$2:$J162,J162)/100</f>
        <v>0.02</v>
      </c>
      <c r="O162" s="12">
        <f>SUM(tbl_geral[[#This Row],[Cod.Unico3]]+tbl_geral[[#This Row],[Cod.Unico4]])</f>
        <v>25.02</v>
      </c>
      <c r="P162" s="12" t="str">
        <f>SUBSTITUTE(tbl_geral[[#This Row],[Cod.Unico5]],",",".")</f>
        <v>25.02</v>
      </c>
      <c r="Q162" s="12" t="s">
        <v>222</v>
      </c>
    </row>
    <row r="163" spans="1:17" x14ac:dyDescent="0.25">
      <c r="A163" s="3" t="s">
        <v>172</v>
      </c>
      <c r="B163" s="4">
        <v>2</v>
      </c>
      <c r="C163" s="3" t="s">
        <v>84</v>
      </c>
      <c r="D163" s="4">
        <v>203</v>
      </c>
      <c r="E163" s="3" t="s">
        <v>85</v>
      </c>
      <c r="F163" s="3" t="s">
        <v>220</v>
      </c>
      <c r="G163" s="3" t="s">
        <v>1621</v>
      </c>
      <c r="H163" s="3" t="s">
        <v>54</v>
      </c>
      <c r="I163" s="3"/>
      <c r="J163" s="7" t="str">
        <f>CONCATENATE(tbl_geral[[#This Row],[Máquina]],"_",tbl_geral[[#This Row],[Status]],)</f>
        <v xml:space="preserve">ACESS-PVC_DESTOPADEIRA AUTOMÁTICA PVC </v>
      </c>
      <c r="K163" s="9">
        <f>COUNTIF($J$2:J163,J163)</f>
        <v>3</v>
      </c>
      <c r="L163" s="7" t="str">
        <f>CONCATENATE(tbl_geral[[#This Row],[Cod.Unico]],"_",tbl_geral[[#This Row],[Numerador]])</f>
        <v>ACESS-PVC_DESTOPADEIRA AUTOMÁTICA PVC _3</v>
      </c>
      <c r="M163" s="12">
        <f t="shared" si="2"/>
        <v>25</v>
      </c>
      <c r="N163" s="12">
        <f>COUNTIF(J$2:$J163,J163)/100</f>
        <v>0.03</v>
      </c>
      <c r="O163" s="12">
        <f>SUM(tbl_geral[[#This Row],[Cod.Unico3]]+tbl_geral[[#This Row],[Cod.Unico4]])</f>
        <v>25.03</v>
      </c>
      <c r="P163" s="12" t="str">
        <f>SUBSTITUTE(tbl_geral[[#This Row],[Cod.Unico5]],",",".")</f>
        <v>25.03</v>
      </c>
      <c r="Q163" s="12" t="s">
        <v>223</v>
      </c>
    </row>
    <row r="164" spans="1:17" x14ac:dyDescent="0.25">
      <c r="A164" s="3" t="s">
        <v>172</v>
      </c>
      <c r="B164" s="4">
        <v>2</v>
      </c>
      <c r="C164" s="3" t="s">
        <v>84</v>
      </c>
      <c r="D164" s="4">
        <v>202</v>
      </c>
      <c r="E164" s="3" t="s">
        <v>88</v>
      </c>
      <c r="F164" s="3" t="s">
        <v>220</v>
      </c>
      <c r="G164" s="3" t="s">
        <v>1622</v>
      </c>
      <c r="H164" s="3" t="s">
        <v>54</v>
      </c>
      <c r="I164" s="3"/>
      <c r="J164" s="7" t="str">
        <f>CONCATENATE(tbl_geral[[#This Row],[Máquina]],"_",tbl_geral[[#This Row],[Status]],)</f>
        <v xml:space="preserve">ACESS-PVC_DESTOPADEIRA AUTOMÁTICA PVC </v>
      </c>
      <c r="K164" s="9">
        <f>COUNTIF($J$2:J164,J164)</f>
        <v>4</v>
      </c>
      <c r="L164" s="7" t="str">
        <f>CONCATENATE(tbl_geral[[#This Row],[Cod.Unico]],"_",tbl_geral[[#This Row],[Numerador]])</f>
        <v>ACESS-PVC_DESTOPADEIRA AUTOMÁTICA PVC _4</v>
      </c>
      <c r="M164" s="12">
        <f t="shared" si="2"/>
        <v>25</v>
      </c>
      <c r="N164" s="12">
        <f>COUNTIF(J$2:$J164,J164)/100</f>
        <v>0.04</v>
      </c>
      <c r="O164" s="12">
        <f>SUM(tbl_geral[[#This Row],[Cod.Unico3]]+tbl_geral[[#This Row],[Cod.Unico4]])</f>
        <v>25.04</v>
      </c>
      <c r="P164" s="12" t="str">
        <f>SUBSTITUTE(tbl_geral[[#This Row],[Cod.Unico5]],",",".")</f>
        <v>25.04</v>
      </c>
      <c r="Q164" s="12" t="s">
        <v>224</v>
      </c>
    </row>
    <row r="165" spans="1:17" x14ac:dyDescent="0.25">
      <c r="A165" s="3" t="s">
        <v>172</v>
      </c>
      <c r="B165" s="4">
        <v>3</v>
      </c>
      <c r="C165" s="3" t="s">
        <v>56</v>
      </c>
      <c r="D165" s="4">
        <v>303</v>
      </c>
      <c r="E165" s="3" t="s">
        <v>108</v>
      </c>
      <c r="F165" s="3" t="s">
        <v>220</v>
      </c>
      <c r="G165" s="3" t="s">
        <v>1623</v>
      </c>
      <c r="H165" s="3" t="s">
        <v>54</v>
      </c>
      <c r="I165" s="3"/>
      <c r="J165" s="7" t="str">
        <f>CONCATENATE(tbl_geral[[#This Row],[Máquina]],"_",tbl_geral[[#This Row],[Status]],)</f>
        <v xml:space="preserve">ACESS-PVC_DESTOPADEIRA AUTOMÁTICA PVC </v>
      </c>
      <c r="K165" s="9">
        <f>COUNTIF($J$2:J165,J165)</f>
        <v>5</v>
      </c>
      <c r="L165" s="7" t="str">
        <f>CONCATENATE(tbl_geral[[#This Row],[Cod.Unico]],"_",tbl_geral[[#This Row],[Numerador]])</f>
        <v>ACESS-PVC_DESTOPADEIRA AUTOMÁTICA PVC _5</v>
      </c>
      <c r="M165" s="12">
        <f t="shared" si="2"/>
        <v>25</v>
      </c>
      <c r="N165" s="12">
        <f>COUNTIF(J$2:$J165,J165)/100</f>
        <v>0.05</v>
      </c>
      <c r="O165" s="12">
        <f>SUM(tbl_geral[[#This Row],[Cod.Unico3]]+tbl_geral[[#This Row],[Cod.Unico4]])</f>
        <v>25.05</v>
      </c>
      <c r="P165" s="12" t="str">
        <f>SUBSTITUTE(tbl_geral[[#This Row],[Cod.Unico5]],",",".")</f>
        <v>25.05</v>
      </c>
      <c r="Q165" s="12" t="s">
        <v>225</v>
      </c>
    </row>
    <row r="166" spans="1:17" x14ac:dyDescent="0.25">
      <c r="A166" s="3" t="s">
        <v>172</v>
      </c>
      <c r="B166" s="4">
        <v>2</v>
      </c>
      <c r="C166" s="3" t="s">
        <v>84</v>
      </c>
      <c r="D166" s="4">
        <v>202</v>
      </c>
      <c r="E166" s="3" t="s">
        <v>88</v>
      </c>
      <c r="F166" s="3" t="s">
        <v>165</v>
      </c>
      <c r="G166" s="3" t="s">
        <v>1624</v>
      </c>
      <c r="H166" s="3" t="s">
        <v>54</v>
      </c>
      <c r="I166" s="3"/>
      <c r="J166" s="7" t="str">
        <f>CONCATENATE(tbl_geral[[#This Row],[Máquina]],"_",tbl_geral[[#This Row],[Status]],)</f>
        <v>ACESS-PVC_IMPRESSORA</v>
      </c>
      <c r="K166" s="9">
        <f>COUNTIF($J$2:J166,J166)</f>
        <v>1</v>
      </c>
      <c r="L166" s="7" t="str">
        <f>CONCATENATE(tbl_geral[[#This Row],[Cod.Unico]],"_",tbl_geral[[#This Row],[Numerador]])</f>
        <v>ACESS-PVC_IMPRESSORA_1</v>
      </c>
      <c r="M166" s="12">
        <f t="shared" si="2"/>
        <v>26</v>
      </c>
      <c r="N166" s="12">
        <f>COUNTIF(J$2:$J166,J166)/100</f>
        <v>0.01</v>
      </c>
      <c r="O166" s="12">
        <f>SUM(tbl_geral[[#This Row],[Cod.Unico3]]+tbl_geral[[#This Row],[Cod.Unico4]])</f>
        <v>26.01</v>
      </c>
      <c r="P166" s="12" t="str">
        <f>SUBSTITUTE(tbl_geral[[#This Row],[Cod.Unico5]],",",".")</f>
        <v>26.01</v>
      </c>
      <c r="Q166" s="12" t="s">
        <v>166</v>
      </c>
    </row>
    <row r="167" spans="1:17" x14ac:dyDescent="0.25">
      <c r="A167" s="3" t="s">
        <v>172</v>
      </c>
      <c r="B167" s="4">
        <v>8</v>
      </c>
      <c r="C167" s="3" t="s">
        <v>10</v>
      </c>
      <c r="D167" s="4">
        <v>809</v>
      </c>
      <c r="E167" s="3" t="s">
        <v>119</v>
      </c>
      <c r="F167" s="3" t="s">
        <v>165</v>
      </c>
      <c r="G167" s="3" t="s">
        <v>1625</v>
      </c>
      <c r="H167" s="3" t="s">
        <v>54</v>
      </c>
      <c r="I167" s="3"/>
      <c r="J167" s="7" t="str">
        <f>CONCATENATE(tbl_geral[[#This Row],[Máquina]],"_",tbl_geral[[#This Row],[Status]],)</f>
        <v>ACESS-PVC_IMPRESSORA</v>
      </c>
      <c r="K167" s="9">
        <f>COUNTIF($J$2:J167,J167)</f>
        <v>2</v>
      </c>
      <c r="L167" s="7" t="str">
        <f>CONCATENATE(tbl_geral[[#This Row],[Cod.Unico]],"_",tbl_geral[[#This Row],[Numerador]])</f>
        <v>ACESS-PVC_IMPRESSORA_2</v>
      </c>
      <c r="M167" s="12">
        <f t="shared" si="2"/>
        <v>26</v>
      </c>
      <c r="N167" s="12">
        <f>COUNTIF(J$2:$J167,J167)/100</f>
        <v>0.02</v>
      </c>
      <c r="O167" s="12">
        <f>SUM(tbl_geral[[#This Row],[Cod.Unico3]]+tbl_geral[[#This Row],[Cod.Unico4]])</f>
        <v>26.02</v>
      </c>
      <c r="P167" s="12" t="str">
        <f>SUBSTITUTE(tbl_geral[[#This Row],[Cod.Unico5]],",",".")</f>
        <v>26.02</v>
      </c>
      <c r="Q167" s="12" t="s">
        <v>167</v>
      </c>
    </row>
    <row r="168" spans="1:17" x14ac:dyDescent="0.25">
      <c r="A168" s="3" t="s">
        <v>172</v>
      </c>
      <c r="B168" s="4">
        <v>2</v>
      </c>
      <c r="C168" s="3" t="s">
        <v>84</v>
      </c>
      <c r="D168" s="4">
        <v>202</v>
      </c>
      <c r="E168" s="3" t="s">
        <v>88</v>
      </c>
      <c r="F168" s="3" t="s">
        <v>165</v>
      </c>
      <c r="G168" s="3" t="s">
        <v>1626</v>
      </c>
      <c r="H168" s="3" t="s">
        <v>54</v>
      </c>
      <c r="I168" s="3"/>
      <c r="J168" s="7" t="str">
        <f>CONCATENATE(tbl_geral[[#This Row],[Máquina]],"_",tbl_geral[[#This Row],[Status]],)</f>
        <v>ACESS-PVC_IMPRESSORA</v>
      </c>
      <c r="K168" s="9">
        <f>COUNTIF($J$2:J168,J168)</f>
        <v>3</v>
      </c>
      <c r="L168" s="7" t="str">
        <f>CONCATENATE(tbl_geral[[#This Row],[Cod.Unico]],"_",tbl_geral[[#This Row],[Numerador]])</f>
        <v>ACESS-PVC_IMPRESSORA_3</v>
      </c>
      <c r="M168" s="12">
        <f t="shared" si="2"/>
        <v>26</v>
      </c>
      <c r="N168" s="12">
        <f>COUNTIF(J$2:$J168,J168)/100</f>
        <v>0.03</v>
      </c>
      <c r="O168" s="12">
        <f>SUM(tbl_geral[[#This Row],[Cod.Unico3]]+tbl_geral[[#This Row],[Cod.Unico4]])</f>
        <v>26.03</v>
      </c>
      <c r="P168" s="12" t="str">
        <f>SUBSTITUTE(tbl_geral[[#This Row],[Cod.Unico5]],",",".")</f>
        <v>26.03</v>
      </c>
      <c r="Q168" s="12" t="s">
        <v>168</v>
      </c>
    </row>
    <row r="169" spans="1:17" x14ac:dyDescent="0.25">
      <c r="A169" s="3" t="s">
        <v>172</v>
      </c>
      <c r="B169" s="4">
        <v>2</v>
      </c>
      <c r="C169" s="3" t="s">
        <v>84</v>
      </c>
      <c r="D169" s="4">
        <v>202</v>
      </c>
      <c r="E169" s="3" t="s">
        <v>88</v>
      </c>
      <c r="F169" s="3" t="s">
        <v>165</v>
      </c>
      <c r="G169" s="3" t="s">
        <v>1627</v>
      </c>
      <c r="H169" s="3" t="s">
        <v>54</v>
      </c>
      <c r="I169" s="3"/>
      <c r="J169" s="7" t="str">
        <f>CONCATENATE(tbl_geral[[#This Row],[Máquina]],"_",tbl_geral[[#This Row],[Status]],)</f>
        <v>ACESS-PVC_IMPRESSORA</v>
      </c>
      <c r="K169" s="9">
        <f>COUNTIF($J$2:J169,J169)</f>
        <v>4</v>
      </c>
      <c r="L169" s="7" t="str">
        <f>CONCATENATE(tbl_geral[[#This Row],[Cod.Unico]],"_",tbl_geral[[#This Row],[Numerador]])</f>
        <v>ACESS-PVC_IMPRESSORA_4</v>
      </c>
      <c r="M169" s="12">
        <f t="shared" si="2"/>
        <v>26</v>
      </c>
      <c r="N169" s="12">
        <f>COUNTIF(J$2:$J169,J169)/100</f>
        <v>0.04</v>
      </c>
      <c r="O169" s="12">
        <f>SUM(tbl_geral[[#This Row],[Cod.Unico3]]+tbl_geral[[#This Row],[Cod.Unico4]])</f>
        <v>26.04</v>
      </c>
      <c r="P169" s="12" t="str">
        <f>SUBSTITUTE(tbl_geral[[#This Row],[Cod.Unico5]],",",".")</f>
        <v>26.04</v>
      </c>
      <c r="Q169" s="12" t="s">
        <v>169</v>
      </c>
    </row>
    <row r="170" spans="1:17" x14ac:dyDescent="0.25">
      <c r="A170" s="3" t="s">
        <v>172</v>
      </c>
      <c r="B170" s="4">
        <v>8</v>
      </c>
      <c r="C170" s="3" t="s">
        <v>10</v>
      </c>
      <c r="D170" s="4">
        <v>809</v>
      </c>
      <c r="E170" s="3" t="s">
        <v>119</v>
      </c>
      <c r="F170" s="3" t="s">
        <v>165</v>
      </c>
      <c r="G170" s="3" t="s">
        <v>1628</v>
      </c>
      <c r="H170" s="3" t="s">
        <v>54</v>
      </c>
      <c r="I170" s="3"/>
      <c r="J170" s="7" t="str">
        <f>CONCATENATE(tbl_geral[[#This Row],[Máquina]],"_",tbl_geral[[#This Row],[Status]],)</f>
        <v>ACESS-PVC_IMPRESSORA</v>
      </c>
      <c r="K170" s="9">
        <f>COUNTIF($J$2:J170,J170)</f>
        <v>5</v>
      </c>
      <c r="L170" s="7" t="str">
        <f>CONCATENATE(tbl_geral[[#This Row],[Cod.Unico]],"_",tbl_geral[[#This Row],[Numerador]])</f>
        <v>ACESS-PVC_IMPRESSORA_5</v>
      </c>
      <c r="M170" s="12">
        <f t="shared" si="2"/>
        <v>26</v>
      </c>
      <c r="N170" s="12">
        <f>COUNTIF(J$2:$J170,J170)/100</f>
        <v>0.05</v>
      </c>
      <c r="O170" s="12">
        <f>SUM(tbl_geral[[#This Row],[Cod.Unico3]]+tbl_geral[[#This Row],[Cod.Unico4]])</f>
        <v>26.05</v>
      </c>
      <c r="P170" s="12" t="str">
        <f>SUBSTITUTE(tbl_geral[[#This Row],[Cod.Unico5]],",",".")</f>
        <v>26.05</v>
      </c>
      <c r="Q170" s="12" t="s">
        <v>170</v>
      </c>
    </row>
    <row r="171" spans="1:17" x14ac:dyDescent="0.25">
      <c r="A171" s="3" t="s">
        <v>172</v>
      </c>
      <c r="B171" s="4">
        <v>8</v>
      </c>
      <c r="C171" s="3" t="s">
        <v>10</v>
      </c>
      <c r="D171" s="4">
        <v>829</v>
      </c>
      <c r="E171" s="3" t="s">
        <v>93</v>
      </c>
      <c r="F171" s="3" t="s">
        <v>165</v>
      </c>
      <c r="G171" s="3" t="s">
        <v>1629</v>
      </c>
      <c r="H171" s="3" t="s">
        <v>54</v>
      </c>
      <c r="I171" s="3"/>
      <c r="J171" s="7" t="str">
        <f>CONCATENATE(tbl_geral[[#This Row],[Máquina]],"_",tbl_geral[[#This Row],[Status]],)</f>
        <v>ACESS-PVC_IMPRESSORA</v>
      </c>
      <c r="K171" s="9">
        <f>COUNTIF($J$2:J171,J171)</f>
        <v>6</v>
      </c>
      <c r="L171" s="7" t="str">
        <f>CONCATENATE(tbl_geral[[#This Row],[Cod.Unico]],"_",tbl_geral[[#This Row],[Numerador]])</f>
        <v>ACESS-PVC_IMPRESSORA_6</v>
      </c>
      <c r="M171" s="12">
        <f t="shared" si="2"/>
        <v>26</v>
      </c>
      <c r="N171" s="12">
        <f>COUNTIF(J$2:$J171,J171)/100</f>
        <v>0.06</v>
      </c>
      <c r="O171" s="12">
        <f>SUM(tbl_geral[[#This Row],[Cod.Unico3]]+tbl_geral[[#This Row],[Cod.Unico4]])</f>
        <v>26.06</v>
      </c>
      <c r="P171" s="12" t="str">
        <f>SUBSTITUTE(tbl_geral[[#This Row],[Cod.Unico5]],",",".")</f>
        <v>26.06</v>
      </c>
      <c r="Q171" s="12" t="s">
        <v>171</v>
      </c>
    </row>
    <row r="172" spans="1:17" x14ac:dyDescent="0.25">
      <c r="A172" s="3" t="s">
        <v>172</v>
      </c>
      <c r="B172" s="4">
        <v>8</v>
      </c>
      <c r="C172" s="3" t="s">
        <v>10</v>
      </c>
      <c r="D172" s="4">
        <v>829</v>
      </c>
      <c r="E172" s="3" t="s">
        <v>93</v>
      </c>
      <c r="F172" s="3" t="s">
        <v>165</v>
      </c>
      <c r="G172" s="3" t="s">
        <v>1630</v>
      </c>
      <c r="H172" s="3" t="s">
        <v>54</v>
      </c>
      <c r="I172" s="3"/>
      <c r="J172" s="7" t="str">
        <f>CONCATENATE(tbl_geral[[#This Row],[Máquina]],"_",tbl_geral[[#This Row],[Status]],)</f>
        <v>ACESS-PVC_IMPRESSORA</v>
      </c>
      <c r="K172" s="9">
        <f>COUNTIF($J$2:J172,J172)</f>
        <v>7</v>
      </c>
      <c r="L172" s="7" t="str">
        <f>CONCATENATE(tbl_geral[[#This Row],[Cod.Unico]],"_",tbl_geral[[#This Row],[Numerador]])</f>
        <v>ACESS-PVC_IMPRESSORA_7</v>
      </c>
      <c r="M172" s="12">
        <f t="shared" si="2"/>
        <v>26</v>
      </c>
      <c r="N172" s="12">
        <f>COUNTIF(J$2:$J172,J172)/100</f>
        <v>7.0000000000000007E-2</v>
      </c>
      <c r="O172" s="12">
        <f>SUM(tbl_geral[[#This Row],[Cod.Unico3]]+tbl_geral[[#This Row],[Cod.Unico4]])</f>
        <v>26.07</v>
      </c>
      <c r="P172" s="12" t="str">
        <f>SUBSTITUTE(tbl_geral[[#This Row],[Cod.Unico5]],",",".")</f>
        <v>26.07</v>
      </c>
      <c r="Q172" s="12" t="s">
        <v>226</v>
      </c>
    </row>
    <row r="173" spans="1:17" x14ac:dyDescent="0.25">
      <c r="A173" s="3" t="s">
        <v>227</v>
      </c>
      <c r="B173" s="4">
        <v>9</v>
      </c>
      <c r="C173" s="3" t="s">
        <v>16</v>
      </c>
      <c r="D173" s="4">
        <v>902</v>
      </c>
      <c r="E173" s="3" t="s">
        <v>17</v>
      </c>
      <c r="F173" s="3" t="s">
        <v>228</v>
      </c>
      <c r="G173" s="3" t="s">
        <v>1631</v>
      </c>
      <c r="H173" s="3" t="s">
        <v>13</v>
      </c>
      <c r="I173" s="3"/>
      <c r="J173" s="7" t="str">
        <f>CONCATENATE(tbl_geral[[#This Row],[Máquina]],"_",tbl_geral[[#This Row],[Status]],)</f>
        <v>BARL_START/STOP</v>
      </c>
      <c r="K173" s="9">
        <f>COUNTIF($J$2:J173,J173)</f>
        <v>1</v>
      </c>
      <c r="L173" s="7" t="str">
        <f>CONCATENATE(tbl_geral[[#This Row],[Cod.Unico]],"_",tbl_geral[[#This Row],[Numerador]])</f>
        <v>BARL_START/STOP_1</v>
      </c>
      <c r="M173" s="12">
        <f t="shared" si="2"/>
        <v>27</v>
      </c>
      <c r="N173" s="12">
        <f>COUNTIF(J$2:$J173,J173)/100</f>
        <v>0.01</v>
      </c>
      <c r="O173" s="12">
        <f>SUM(tbl_geral[[#This Row],[Cod.Unico3]]+tbl_geral[[#This Row],[Cod.Unico4]])</f>
        <v>27.01</v>
      </c>
      <c r="P173" s="12" t="str">
        <f>SUBSTITUTE(tbl_geral[[#This Row],[Cod.Unico5]],",",".")</f>
        <v>27.01</v>
      </c>
      <c r="Q173" s="12" t="s">
        <v>175</v>
      </c>
    </row>
    <row r="174" spans="1:17" x14ac:dyDescent="0.25">
      <c r="A174" s="3" t="s">
        <v>227</v>
      </c>
      <c r="B174" s="4">
        <v>9</v>
      </c>
      <c r="C174" s="3" t="s">
        <v>16</v>
      </c>
      <c r="D174" s="4">
        <v>903</v>
      </c>
      <c r="E174" s="3" t="s">
        <v>176</v>
      </c>
      <c r="F174" s="3" t="s">
        <v>228</v>
      </c>
      <c r="G174" s="3" t="s">
        <v>1632</v>
      </c>
      <c r="H174" s="3" t="s">
        <v>13</v>
      </c>
      <c r="I174" s="3"/>
      <c r="J174" s="7" t="str">
        <f>CONCATENATE(tbl_geral[[#This Row],[Máquina]],"_",tbl_geral[[#This Row],[Status]],)</f>
        <v>BARL_START/STOP</v>
      </c>
      <c r="K174" s="9">
        <f>COUNTIF($J$2:J174,J174)</f>
        <v>2</v>
      </c>
      <c r="L174" s="7" t="str">
        <f>CONCATENATE(tbl_geral[[#This Row],[Cod.Unico]],"_",tbl_geral[[#This Row],[Numerador]])</f>
        <v>BARL_START/STOP_2</v>
      </c>
      <c r="M174" s="12">
        <f t="shared" si="2"/>
        <v>27</v>
      </c>
      <c r="N174" s="12">
        <f>COUNTIF(J$2:$J174,J174)/100</f>
        <v>0.02</v>
      </c>
      <c r="O174" s="12">
        <f>SUM(tbl_geral[[#This Row],[Cod.Unico3]]+tbl_geral[[#This Row],[Cod.Unico4]])</f>
        <v>27.02</v>
      </c>
      <c r="P174" s="12" t="str">
        <f>SUBSTITUTE(tbl_geral[[#This Row],[Cod.Unico5]],",",".")</f>
        <v>27.02</v>
      </c>
      <c r="Q174" s="12" t="s">
        <v>177</v>
      </c>
    </row>
    <row r="175" spans="1:17" x14ac:dyDescent="0.25">
      <c r="A175" s="3" t="s">
        <v>227</v>
      </c>
      <c r="B175" s="4">
        <v>8</v>
      </c>
      <c r="C175" s="3" t="s">
        <v>10</v>
      </c>
      <c r="D175" s="4">
        <v>837</v>
      </c>
      <c r="E175" s="3" t="s">
        <v>11</v>
      </c>
      <c r="F175" s="3" t="s">
        <v>228</v>
      </c>
      <c r="G175" s="3" t="s">
        <v>1633</v>
      </c>
      <c r="H175" s="3" t="s">
        <v>13</v>
      </c>
      <c r="I175" s="3"/>
      <c r="J175" s="7" t="str">
        <f>CONCATENATE(tbl_geral[[#This Row],[Máquina]],"_",tbl_geral[[#This Row],[Status]],)</f>
        <v>BARL_START/STOP</v>
      </c>
      <c r="K175" s="9">
        <f>COUNTIF($J$2:J175,J175)</f>
        <v>3</v>
      </c>
      <c r="L175" s="7" t="str">
        <f>CONCATENATE(tbl_geral[[#This Row],[Cod.Unico]],"_",tbl_geral[[#This Row],[Numerador]])</f>
        <v>BARL_START/STOP_3</v>
      </c>
      <c r="M175" s="12">
        <f t="shared" si="2"/>
        <v>27</v>
      </c>
      <c r="N175" s="12">
        <f>COUNTIF(J$2:$J175,J175)/100</f>
        <v>0.03</v>
      </c>
      <c r="O175" s="12">
        <f>SUM(tbl_geral[[#This Row],[Cod.Unico3]]+tbl_geral[[#This Row],[Cod.Unico4]])</f>
        <v>27.03</v>
      </c>
      <c r="P175" s="12" t="str">
        <f>SUBSTITUTE(tbl_geral[[#This Row],[Cod.Unico5]],",",".")</f>
        <v>27.03</v>
      </c>
      <c r="Q175" s="12" t="s">
        <v>229</v>
      </c>
    </row>
    <row r="176" spans="1:17" x14ac:dyDescent="0.25">
      <c r="A176" s="3" t="s">
        <v>227</v>
      </c>
      <c r="B176" s="4">
        <v>8</v>
      </c>
      <c r="C176" s="3" t="s">
        <v>10</v>
      </c>
      <c r="D176" s="4">
        <v>837</v>
      </c>
      <c r="E176" s="3" t="s">
        <v>11</v>
      </c>
      <c r="F176" s="3" t="s">
        <v>228</v>
      </c>
      <c r="G176" s="3" t="s">
        <v>1634</v>
      </c>
      <c r="H176" s="3" t="s">
        <v>13</v>
      </c>
      <c r="I176" s="3"/>
      <c r="J176" s="7" t="str">
        <f>CONCATENATE(tbl_geral[[#This Row],[Máquina]],"_",tbl_geral[[#This Row],[Status]],)</f>
        <v>BARL_START/STOP</v>
      </c>
      <c r="K176" s="9">
        <f>COUNTIF($J$2:J176,J176)</f>
        <v>4</v>
      </c>
      <c r="L176" s="7" t="str">
        <f>CONCATENATE(tbl_geral[[#This Row],[Cod.Unico]],"_",tbl_geral[[#This Row],[Numerador]])</f>
        <v>BARL_START/STOP_4</v>
      </c>
      <c r="M176" s="12">
        <f t="shared" si="2"/>
        <v>27</v>
      </c>
      <c r="N176" s="12">
        <f>COUNTIF(J$2:$J176,J176)/100</f>
        <v>0.04</v>
      </c>
      <c r="O176" s="12">
        <f>SUM(tbl_geral[[#This Row],[Cod.Unico3]]+tbl_geral[[#This Row],[Cod.Unico4]])</f>
        <v>27.04</v>
      </c>
      <c r="P176" s="12" t="str">
        <f>SUBSTITUTE(tbl_geral[[#This Row],[Cod.Unico5]],",",".")</f>
        <v>27.04</v>
      </c>
      <c r="Q176" s="12" t="s">
        <v>230</v>
      </c>
    </row>
    <row r="177" spans="1:17" x14ac:dyDescent="0.25">
      <c r="A177" s="3" t="s">
        <v>227</v>
      </c>
      <c r="B177" s="4">
        <v>8</v>
      </c>
      <c r="C177" s="3" t="s">
        <v>10</v>
      </c>
      <c r="D177" s="4">
        <v>837</v>
      </c>
      <c r="E177" s="3" t="s">
        <v>11</v>
      </c>
      <c r="F177" s="3" t="s">
        <v>228</v>
      </c>
      <c r="G177" s="3" t="s">
        <v>1635</v>
      </c>
      <c r="H177" s="3" t="s">
        <v>13</v>
      </c>
      <c r="I177" s="3"/>
      <c r="J177" s="7" t="str">
        <f>CONCATENATE(tbl_geral[[#This Row],[Máquina]],"_",tbl_geral[[#This Row],[Status]],)</f>
        <v>BARL_START/STOP</v>
      </c>
      <c r="K177" s="9">
        <f>COUNTIF($J$2:J177,J177)</f>
        <v>5</v>
      </c>
      <c r="L177" s="7" t="str">
        <f>CONCATENATE(tbl_geral[[#This Row],[Cod.Unico]],"_",tbl_geral[[#This Row],[Numerador]])</f>
        <v>BARL_START/STOP_5</v>
      </c>
      <c r="M177" s="12">
        <f t="shared" si="2"/>
        <v>27</v>
      </c>
      <c r="N177" s="12">
        <f>COUNTIF(J$2:$J177,J177)/100</f>
        <v>0.05</v>
      </c>
      <c r="O177" s="12">
        <f>SUM(tbl_geral[[#This Row],[Cod.Unico3]]+tbl_geral[[#This Row],[Cod.Unico4]])</f>
        <v>27.05</v>
      </c>
      <c r="P177" s="12" t="str">
        <f>SUBSTITUTE(tbl_geral[[#This Row],[Cod.Unico5]],",",".")</f>
        <v>27.05</v>
      </c>
      <c r="Q177" s="12" t="s">
        <v>231</v>
      </c>
    </row>
    <row r="178" spans="1:17" x14ac:dyDescent="0.25">
      <c r="A178" s="3" t="s">
        <v>227</v>
      </c>
      <c r="B178" s="4">
        <v>8</v>
      </c>
      <c r="C178" s="3" t="s">
        <v>10</v>
      </c>
      <c r="D178" s="4">
        <v>838</v>
      </c>
      <c r="E178" s="3" t="s">
        <v>15</v>
      </c>
      <c r="F178" s="3" t="s">
        <v>228</v>
      </c>
      <c r="G178" s="3" t="s">
        <v>1636</v>
      </c>
      <c r="H178" s="3" t="s">
        <v>13</v>
      </c>
      <c r="I178" s="3"/>
      <c r="J178" s="7" t="str">
        <f>CONCATENATE(tbl_geral[[#This Row],[Máquina]],"_",tbl_geral[[#This Row],[Status]],)</f>
        <v>BARL_START/STOP</v>
      </c>
      <c r="K178" s="9">
        <f>COUNTIF($J$2:J178,J178)</f>
        <v>6</v>
      </c>
      <c r="L178" s="7" t="str">
        <f>CONCATENATE(tbl_geral[[#This Row],[Cod.Unico]],"_",tbl_geral[[#This Row],[Numerador]])</f>
        <v>BARL_START/STOP_6</v>
      </c>
      <c r="M178" s="12">
        <f t="shared" si="2"/>
        <v>27</v>
      </c>
      <c r="N178" s="12">
        <f>COUNTIF(J$2:$J178,J178)/100</f>
        <v>0.06</v>
      </c>
      <c r="O178" s="12">
        <f>SUM(tbl_geral[[#This Row],[Cod.Unico3]]+tbl_geral[[#This Row],[Cod.Unico4]])</f>
        <v>27.06</v>
      </c>
      <c r="P178" s="12" t="str">
        <f>SUBSTITUTE(tbl_geral[[#This Row],[Cod.Unico5]],",",".")</f>
        <v>27.06</v>
      </c>
      <c r="Q178" s="12" t="s">
        <v>232</v>
      </c>
    </row>
    <row r="179" spans="1:17" x14ac:dyDescent="0.25">
      <c r="A179" s="3" t="s">
        <v>227</v>
      </c>
      <c r="B179" s="4">
        <v>6</v>
      </c>
      <c r="C179" s="3" t="s">
        <v>20</v>
      </c>
      <c r="D179" s="4">
        <v>601</v>
      </c>
      <c r="E179" s="3" t="s">
        <v>21</v>
      </c>
      <c r="F179" s="3" t="s">
        <v>22</v>
      </c>
      <c r="G179" s="3" t="s">
        <v>1637</v>
      </c>
      <c r="H179" s="3" t="s">
        <v>234</v>
      </c>
      <c r="I179" s="3"/>
      <c r="J179" s="7" t="str">
        <f>CONCATENATE(tbl_geral[[#This Row],[Máquina]],"_",tbl_geral[[#This Row],[Status]],)</f>
        <v xml:space="preserve">BARL_SETUP </v>
      </c>
      <c r="K179" s="9">
        <f>COUNTIF($J$2:J179,J179)</f>
        <v>1</v>
      </c>
      <c r="L179" s="7" t="str">
        <f>CONCATENATE(tbl_geral[[#This Row],[Cod.Unico]],"_",tbl_geral[[#This Row],[Numerador]])</f>
        <v>BARL_SETUP _1</v>
      </c>
      <c r="M179" s="12">
        <f t="shared" si="2"/>
        <v>28</v>
      </c>
      <c r="N179" s="12">
        <f>COUNTIF(J$2:$J179,J179)/100</f>
        <v>0.01</v>
      </c>
      <c r="O179" s="12">
        <f>SUM(tbl_geral[[#This Row],[Cod.Unico3]]+tbl_geral[[#This Row],[Cod.Unico4]])</f>
        <v>28.01</v>
      </c>
      <c r="P179" s="12" t="str">
        <f>SUBSTITUTE(tbl_geral[[#This Row],[Cod.Unico5]],",",".")</f>
        <v>28.01</v>
      </c>
      <c r="Q179" s="12" t="s">
        <v>233</v>
      </c>
    </row>
    <row r="180" spans="1:17" x14ac:dyDescent="0.25">
      <c r="A180" s="3" t="s">
        <v>227</v>
      </c>
      <c r="B180" s="4">
        <v>6</v>
      </c>
      <c r="C180" s="3" t="s">
        <v>20</v>
      </c>
      <c r="D180" s="4">
        <v>601</v>
      </c>
      <c r="E180" s="3" t="s">
        <v>21</v>
      </c>
      <c r="F180" s="3" t="s">
        <v>22</v>
      </c>
      <c r="G180" s="3" t="s">
        <v>1638</v>
      </c>
      <c r="H180" s="3" t="s">
        <v>236</v>
      </c>
      <c r="I180" s="3"/>
      <c r="J180" s="7" t="str">
        <f>CONCATENATE(tbl_geral[[#This Row],[Máquina]],"_",tbl_geral[[#This Row],[Status]],)</f>
        <v xml:space="preserve">BARL_SETUP </v>
      </c>
      <c r="K180" s="9">
        <f>COUNTIF($J$2:J180,J180)</f>
        <v>2</v>
      </c>
      <c r="L180" s="7" t="str">
        <f>CONCATENATE(tbl_geral[[#This Row],[Cod.Unico]],"_",tbl_geral[[#This Row],[Numerador]])</f>
        <v>BARL_SETUP _2</v>
      </c>
      <c r="M180" s="12">
        <f t="shared" si="2"/>
        <v>28</v>
      </c>
      <c r="N180" s="12">
        <f>COUNTIF(J$2:$J180,J180)/100</f>
        <v>0.02</v>
      </c>
      <c r="O180" s="12">
        <f>SUM(tbl_geral[[#This Row],[Cod.Unico3]]+tbl_geral[[#This Row],[Cod.Unico4]])</f>
        <v>28.02</v>
      </c>
      <c r="P180" s="12" t="str">
        <f>SUBSTITUTE(tbl_geral[[#This Row],[Cod.Unico5]],",",".")</f>
        <v>28.02</v>
      </c>
      <c r="Q180" s="12" t="s">
        <v>235</v>
      </c>
    </row>
    <row r="181" spans="1:17" x14ac:dyDescent="0.25">
      <c r="A181" s="3" t="s">
        <v>227</v>
      </c>
      <c r="B181" s="4">
        <v>6</v>
      </c>
      <c r="C181" s="3" t="s">
        <v>20</v>
      </c>
      <c r="D181" s="4">
        <v>601</v>
      </c>
      <c r="E181" s="3" t="s">
        <v>21</v>
      </c>
      <c r="F181" s="3" t="s">
        <v>22</v>
      </c>
      <c r="G181" s="3" t="s">
        <v>1639</v>
      </c>
      <c r="H181" s="3" t="s">
        <v>238</v>
      </c>
      <c r="I181" s="3"/>
      <c r="J181" s="7" t="str">
        <f>CONCATENATE(tbl_geral[[#This Row],[Máquina]],"_",tbl_geral[[#This Row],[Status]],)</f>
        <v xml:space="preserve">BARL_SETUP </v>
      </c>
      <c r="K181" s="9">
        <f>COUNTIF($J$2:J181,J181)</f>
        <v>3</v>
      </c>
      <c r="L181" s="7" t="str">
        <f>CONCATENATE(tbl_geral[[#This Row],[Cod.Unico]],"_",tbl_geral[[#This Row],[Numerador]])</f>
        <v>BARL_SETUP _3</v>
      </c>
      <c r="M181" s="12">
        <f t="shared" si="2"/>
        <v>28</v>
      </c>
      <c r="N181" s="12">
        <f>COUNTIF(J$2:$J181,J181)/100</f>
        <v>0.03</v>
      </c>
      <c r="O181" s="12">
        <f>SUM(tbl_geral[[#This Row],[Cod.Unico3]]+tbl_geral[[#This Row],[Cod.Unico4]])</f>
        <v>28.03</v>
      </c>
      <c r="P181" s="12" t="str">
        <f>SUBSTITUTE(tbl_geral[[#This Row],[Cod.Unico5]],",",".")</f>
        <v>28.03</v>
      </c>
      <c r="Q181" s="12" t="s">
        <v>237</v>
      </c>
    </row>
    <row r="182" spans="1:17" x14ac:dyDescent="0.25">
      <c r="A182" s="3" t="s">
        <v>227</v>
      </c>
      <c r="B182" s="4">
        <v>6</v>
      </c>
      <c r="C182" s="3" t="s">
        <v>20</v>
      </c>
      <c r="D182" s="4">
        <v>603</v>
      </c>
      <c r="E182" s="3" t="s">
        <v>239</v>
      </c>
      <c r="F182" s="3" t="s">
        <v>22</v>
      </c>
      <c r="G182" s="3" t="s">
        <v>1640</v>
      </c>
      <c r="H182" s="3" t="s">
        <v>241</v>
      </c>
      <c r="I182" s="3"/>
      <c r="J182" s="7" t="str">
        <f>CONCATENATE(tbl_geral[[#This Row],[Máquina]],"_",tbl_geral[[#This Row],[Status]],)</f>
        <v xml:space="preserve">BARL_SETUP </v>
      </c>
      <c r="K182" s="9">
        <f>COUNTIF($J$2:J182,J182)</f>
        <v>4</v>
      </c>
      <c r="L182" s="7" t="str">
        <f>CONCATENATE(tbl_geral[[#This Row],[Cod.Unico]],"_",tbl_geral[[#This Row],[Numerador]])</f>
        <v>BARL_SETUP _4</v>
      </c>
      <c r="M182" s="12">
        <f t="shared" si="2"/>
        <v>28</v>
      </c>
      <c r="N182" s="12">
        <f>COUNTIF(J$2:$J182,J182)/100</f>
        <v>0.04</v>
      </c>
      <c r="O182" s="12">
        <f>SUM(tbl_geral[[#This Row],[Cod.Unico3]]+tbl_geral[[#This Row],[Cod.Unico4]])</f>
        <v>28.04</v>
      </c>
      <c r="P182" s="12" t="str">
        <f>SUBSTITUTE(tbl_geral[[#This Row],[Cod.Unico5]],",",".")</f>
        <v>28.04</v>
      </c>
      <c r="Q182" s="12" t="s">
        <v>240</v>
      </c>
    </row>
    <row r="183" spans="1:17" x14ac:dyDescent="0.25">
      <c r="A183" s="3" t="s">
        <v>227</v>
      </c>
      <c r="B183" s="4">
        <v>6</v>
      </c>
      <c r="C183" s="3" t="s">
        <v>20</v>
      </c>
      <c r="D183" s="4">
        <v>601</v>
      </c>
      <c r="E183" s="3" t="s">
        <v>21</v>
      </c>
      <c r="F183" s="3" t="s">
        <v>22</v>
      </c>
      <c r="G183" s="3" t="s">
        <v>1641</v>
      </c>
      <c r="H183" s="3" t="s">
        <v>243</v>
      </c>
      <c r="I183" s="3"/>
      <c r="J183" s="7" t="str">
        <f>CONCATENATE(tbl_geral[[#This Row],[Máquina]],"_",tbl_geral[[#This Row],[Status]],)</f>
        <v xml:space="preserve">BARL_SETUP </v>
      </c>
      <c r="K183" s="9">
        <f>COUNTIF($J$2:J183,J183)</f>
        <v>5</v>
      </c>
      <c r="L183" s="7" t="str">
        <f>CONCATENATE(tbl_geral[[#This Row],[Cod.Unico]],"_",tbl_geral[[#This Row],[Numerador]])</f>
        <v>BARL_SETUP _5</v>
      </c>
      <c r="M183" s="12">
        <f t="shared" si="2"/>
        <v>28</v>
      </c>
      <c r="N183" s="12">
        <f>COUNTIF(J$2:$J183,J183)/100</f>
        <v>0.05</v>
      </c>
      <c r="O183" s="12">
        <f>SUM(tbl_geral[[#This Row],[Cod.Unico3]]+tbl_geral[[#This Row],[Cod.Unico4]])</f>
        <v>28.05</v>
      </c>
      <c r="P183" s="12" t="str">
        <f>SUBSTITUTE(tbl_geral[[#This Row],[Cod.Unico5]],",",".")</f>
        <v>28.05</v>
      </c>
      <c r="Q183" s="12" t="s">
        <v>242</v>
      </c>
    </row>
    <row r="184" spans="1:17" x14ac:dyDescent="0.25">
      <c r="A184" s="3" t="s">
        <v>227</v>
      </c>
      <c r="B184" s="4">
        <v>6</v>
      </c>
      <c r="C184" s="3" t="s">
        <v>20</v>
      </c>
      <c r="D184" s="4">
        <v>601</v>
      </c>
      <c r="E184" s="3" t="s">
        <v>21</v>
      </c>
      <c r="F184" s="3" t="s">
        <v>22</v>
      </c>
      <c r="G184" s="3" t="s">
        <v>1642</v>
      </c>
      <c r="H184" s="3" t="s">
        <v>245</v>
      </c>
      <c r="I184" s="3"/>
      <c r="J184" s="7" t="str">
        <f>CONCATENATE(tbl_geral[[#This Row],[Máquina]],"_",tbl_geral[[#This Row],[Status]],)</f>
        <v xml:space="preserve">BARL_SETUP </v>
      </c>
      <c r="K184" s="9">
        <f>COUNTIF($J$2:J184,J184)</f>
        <v>6</v>
      </c>
      <c r="L184" s="7" t="str">
        <f>CONCATENATE(tbl_geral[[#This Row],[Cod.Unico]],"_",tbl_geral[[#This Row],[Numerador]])</f>
        <v>BARL_SETUP _6</v>
      </c>
      <c r="M184" s="12">
        <f t="shared" si="2"/>
        <v>28</v>
      </c>
      <c r="N184" s="12">
        <f>COUNTIF(J$2:$J184,J184)/100</f>
        <v>0.06</v>
      </c>
      <c r="O184" s="12">
        <f>SUM(tbl_geral[[#This Row],[Cod.Unico3]]+tbl_geral[[#This Row],[Cod.Unico4]])</f>
        <v>28.06</v>
      </c>
      <c r="P184" s="12" t="str">
        <f>SUBSTITUTE(tbl_geral[[#This Row],[Cod.Unico5]],",",".")</f>
        <v>28.06</v>
      </c>
      <c r="Q184" s="12" t="s">
        <v>244</v>
      </c>
    </row>
    <row r="185" spans="1:17" x14ac:dyDescent="0.25">
      <c r="A185" s="3" t="s">
        <v>227</v>
      </c>
      <c r="B185" s="4">
        <v>6</v>
      </c>
      <c r="C185" s="3" t="s">
        <v>20</v>
      </c>
      <c r="D185" s="4">
        <v>601</v>
      </c>
      <c r="E185" s="3" t="s">
        <v>21</v>
      </c>
      <c r="F185" s="3" t="s">
        <v>22</v>
      </c>
      <c r="G185" s="3" t="s">
        <v>1643</v>
      </c>
      <c r="H185" s="3" t="s">
        <v>247</v>
      </c>
      <c r="I185" s="3"/>
      <c r="J185" s="7" t="str">
        <f>CONCATENATE(tbl_geral[[#This Row],[Máquina]],"_",tbl_geral[[#This Row],[Status]],)</f>
        <v xml:space="preserve">BARL_SETUP </v>
      </c>
      <c r="K185" s="9">
        <f>COUNTIF($J$2:J185,J185)</f>
        <v>7</v>
      </c>
      <c r="L185" s="7" t="str">
        <f>CONCATENATE(tbl_geral[[#This Row],[Cod.Unico]],"_",tbl_geral[[#This Row],[Numerador]])</f>
        <v>BARL_SETUP _7</v>
      </c>
      <c r="M185" s="12">
        <f t="shared" si="2"/>
        <v>28</v>
      </c>
      <c r="N185" s="12">
        <f>COUNTIF(J$2:$J185,J185)/100</f>
        <v>7.0000000000000007E-2</v>
      </c>
      <c r="O185" s="12">
        <f>SUM(tbl_geral[[#This Row],[Cod.Unico3]]+tbl_geral[[#This Row],[Cod.Unico4]])</f>
        <v>28.07</v>
      </c>
      <c r="P185" s="12" t="str">
        <f>SUBSTITUTE(tbl_geral[[#This Row],[Cod.Unico5]],",",".")</f>
        <v>28.07</v>
      </c>
      <c r="Q185" s="12" t="s">
        <v>246</v>
      </c>
    </row>
    <row r="186" spans="1:17" x14ac:dyDescent="0.25">
      <c r="A186" s="3" t="s">
        <v>227</v>
      </c>
      <c r="B186" s="4">
        <v>6</v>
      </c>
      <c r="C186" s="3" t="s">
        <v>20</v>
      </c>
      <c r="D186" s="4">
        <v>601</v>
      </c>
      <c r="E186" s="3" t="s">
        <v>21</v>
      </c>
      <c r="F186" s="3" t="s">
        <v>22</v>
      </c>
      <c r="G186" s="3" t="s">
        <v>1644</v>
      </c>
      <c r="H186" s="3" t="s">
        <v>54</v>
      </c>
      <c r="I186" s="3"/>
      <c r="J186" s="7" t="str">
        <f>CONCATENATE(tbl_geral[[#This Row],[Máquina]],"_",tbl_geral[[#This Row],[Status]],)</f>
        <v xml:space="preserve">BARL_SETUP </v>
      </c>
      <c r="K186" s="9">
        <f>COUNTIF($J$2:J186,J186)</f>
        <v>8</v>
      </c>
      <c r="L186" s="7" t="str">
        <f>CONCATENATE(tbl_geral[[#This Row],[Cod.Unico]],"_",tbl_geral[[#This Row],[Numerador]])</f>
        <v>BARL_SETUP _8</v>
      </c>
      <c r="M186" s="12">
        <f t="shared" si="2"/>
        <v>28</v>
      </c>
      <c r="N186" s="12">
        <f>COUNTIF(J$2:$J186,J186)/100</f>
        <v>0.08</v>
      </c>
      <c r="O186" s="12">
        <f>SUM(tbl_geral[[#This Row],[Cod.Unico3]]+tbl_geral[[#This Row],[Cod.Unico4]])</f>
        <v>28.08</v>
      </c>
      <c r="P186" s="12" t="str">
        <f>SUBSTITUTE(tbl_geral[[#This Row],[Cod.Unico5]],",",".")</f>
        <v>28.08</v>
      </c>
      <c r="Q186" s="12" t="s">
        <v>248</v>
      </c>
    </row>
    <row r="187" spans="1:17" x14ac:dyDescent="0.25">
      <c r="A187" s="3" t="s">
        <v>227</v>
      </c>
      <c r="B187" s="4">
        <v>6</v>
      </c>
      <c r="C187" s="3" t="s">
        <v>20</v>
      </c>
      <c r="D187" s="4">
        <v>601</v>
      </c>
      <c r="E187" s="3" t="s">
        <v>21</v>
      </c>
      <c r="F187" s="3" t="s">
        <v>22</v>
      </c>
      <c r="G187" s="3" t="s">
        <v>1645</v>
      </c>
      <c r="H187" s="3" t="s">
        <v>54</v>
      </c>
      <c r="I187" s="3"/>
      <c r="J187" s="7" t="str">
        <f>CONCATENATE(tbl_geral[[#This Row],[Máquina]],"_",tbl_geral[[#This Row],[Status]],)</f>
        <v xml:space="preserve">BARL_SETUP </v>
      </c>
      <c r="K187" s="9">
        <f>COUNTIF($J$2:J187,J187)</f>
        <v>9</v>
      </c>
      <c r="L187" s="7" t="str">
        <f>CONCATENATE(tbl_geral[[#This Row],[Cod.Unico]],"_",tbl_geral[[#This Row],[Numerador]])</f>
        <v>BARL_SETUP _9</v>
      </c>
      <c r="M187" s="12">
        <f t="shared" si="2"/>
        <v>28</v>
      </c>
      <c r="N187" s="12">
        <f>COUNTIF(J$2:$J187,J187)/100</f>
        <v>0.09</v>
      </c>
      <c r="O187" s="12">
        <f>SUM(tbl_geral[[#This Row],[Cod.Unico3]]+tbl_geral[[#This Row],[Cod.Unico4]])</f>
        <v>28.09</v>
      </c>
      <c r="P187" s="12" t="str">
        <f>SUBSTITUTE(tbl_geral[[#This Row],[Cod.Unico5]],",",".")</f>
        <v>28.09</v>
      </c>
      <c r="Q187" s="12" t="s">
        <v>249</v>
      </c>
    </row>
    <row r="188" spans="1:17" x14ac:dyDescent="0.25">
      <c r="A188" s="3" t="s">
        <v>227</v>
      </c>
      <c r="B188" s="4">
        <v>6</v>
      </c>
      <c r="C188" s="3" t="s">
        <v>20</v>
      </c>
      <c r="D188" s="4">
        <v>601</v>
      </c>
      <c r="E188" s="3" t="s">
        <v>21</v>
      </c>
      <c r="F188" s="3" t="s">
        <v>22</v>
      </c>
      <c r="G188" s="3" t="s">
        <v>3098</v>
      </c>
      <c r="H188" s="3" t="s">
        <v>54</v>
      </c>
      <c r="I188" s="3"/>
      <c r="J188" s="7" t="str">
        <f>CONCATENATE(tbl_geral[[#This Row],[Máquina]],"_",tbl_geral[[#This Row],[Status]],)</f>
        <v xml:space="preserve">BARL_SETUP </v>
      </c>
      <c r="K188" s="9">
        <f>COUNTIF($J$2:J188,J188)</f>
        <v>10</v>
      </c>
      <c r="L188" s="7" t="str">
        <f>CONCATENATE(tbl_geral[[#This Row],[Cod.Unico]],"_",tbl_geral[[#This Row],[Numerador]])</f>
        <v>BARL_SETUP _10</v>
      </c>
      <c r="M188" s="12">
        <f t="shared" si="2"/>
        <v>28</v>
      </c>
      <c r="N188" s="12">
        <f>COUNTIF(J$2:$J188,J188)/100</f>
        <v>0.1</v>
      </c>
      <c r="O188" s="12">
        <f>SUM(tbl_geral[[#This Row],[Cod.Unico3]]+tbl_geral[[#This Row],[Cod.Unico4]])</f>
        <v>28.1</v>
      </c>
      <c r="P188" s="12" t="str">
        <f>SUBSTITUTE(tbl_geral[[#This Row],[Cod.Unico5]],",",".")</f>
        <v>28.1</v>
      </c>
      <c r="Q188" s="12" t="s">
        <v>250</v>
      </c>
    </row>
    <row r="189" spans="1:17" x14ac:dyDescent="0.25">
      <c r="A189" s="3" t="s">
        <v>227</v>
      </c>
      <c r="B189" s="4">
        <v>3</v>
      </c>
      <c r="C189" s="3" t="s">
        <v>56</v>
      </c>
      <c r="D189" s="4">
        <v>301</v>
      </c>
      <c r="E189" s="3" t="s">
        <v>57</v>
      </c>
      <c r="F189" s="3" t="s">
        <v>58</v>
      </c>
      <c r="G189" s="3" t="s">
        <v>1646</v>
      </c>
      <c r="H189" s="3" t="s">
        <v>13</v>
      </c>
      <c r="I189" s="3"/>
      <c r="J189" s="7" t="str">
        <f>CONCATENATE(tbl_geral[[#This Row],[Máquina]],"_",tbl_geral[[#This Row],[Status]],)</f>
        <v>BARL_DESENVOLVIMENTO</v>
      </c>
      <c r="K189" s="9">
        <f>COUNTIF($J$2:J189,J189)</f>
        <v>1</v>
      </c>
      <c r="L189" s="7" t="str">
        <f>CONCATENATE(tbl_geral[[#This Row],[Cod.Unico]],"_",tbl_geral[[#This Row],[Numerador]])</f>
        <v>BARL_DESENVOLVIMENTO_1</v>
      </c>
      <c r="M189" s="12">
        <f t="shared" si="2"/>
        <v>29</v>
      </c>
      <c r="N189" s="12">
        <f>COUNTIF(J$2:$J189,J189)/100</f>
        <v>0.01</v>
      </c>
      <c r="O189" s="12">
        <f>SUM(tbl_geral[[#This Row],[Cod.Unico3]]+tbl_geral[[#This Row],[Cod.Unico4]])</f>
        <v>29.01</v>
      </c>
      <c r="P189" s="12" t="str">
        <f>SUBSTITUTE(tbl_geral[[#This Row],[Cod.Unico5]],",",".")</f>
        <v>29.01</v>
      </c>
      <c r="Q189" s="12" t="s">
        <v>251</v>
      </c>
    </row>
    <row r="190" spans="1:17" x14ac:dyDescent="0.25">
      <c r="A190" s="3" t="s">
        <v>227</v>
      </c>
      <c r="B190" s="4">
        <v>3</v>
      </c>
      <c r="C190" s="3" t="s">
        <v>56</v>
      </c>
      <c r="D190" s="4">
        <v>301</v>
      </c>
      <c r="E190" s="3" t="s">
        <v>57</v>
      </c>
      <c r="F190" s="3" t="s">
        <v>58</v>
      </c>
      <c r="G190" s="3" t="s">
        <v>1647</v>
      </c>
      <c r="H190" s="3" t="s">
        <v>54</v>
      </c>
      <c r="I190" s="3"/>
      <c r="J190" s="7" t="str">
        <f>CONCATENATE(tbl_geral[[#This Row],[Máquina]],"_",tbl_geral[[#This Row],[Status]],)</f>
        <v>BARL_DESENVOLVIMENTO</v>
      </c>
      <c r="K190" s="9">
        <f>COUNTIF($J$2:J190,J190)</f>
        <v>2</v>
      </c>
      <c r="L190" s="7" t="str">
        <f>CONCATENATE(tbl_geral[[#This Row],[Cod.Unico]],"_",tbl_geral[[#This Row],[Numerador]])</f>
        <v>BARL_DESENVOLVIMENTO_2</v>
      </c>
      <c r="M190" s="12">
        <f t="shared" si="2"/>
        <v>29</v>
      </c>
      <c r="N190" s="12">
        <f>COUNTIF(J$2:$J190,J190)/100</f>
        <v>0.02</v>
      </c>
      <c r="O190" s="12">
        <f>SUM(tbl_geral[[#This Row],[Cod.Unico3]]+tbl_geral[[#This Row],[Cod.Unico4]])</f>
        <v>29.02</v>
      </c>
      <c r="P190" s="12" t="str">
        <f>SUBSTITUTE(tbl_geral[[#This Row],[Cod.Unico5]],",",".")</f>
        <v>29.02</v>
      </c>
      <c r="Q190" s="12" t="s">
        <v>252</v>
      </c>
    </row>
    <row r="191" spans="1:17" x14ac:dyDescent="0.25">
      <c r="A191" s="3" t="s">
        <v>227</v>
      </c>
      <c r="B191" s="4">
        <v>3</v>
      </c>
      <c r="C191" s="3" t="s">
        <v>56</v>
      </c>
      <c r="D191" s="4">
        <v>301</v>
      </c>
      <c r="E191" s="3" t="s">
        <v>57</v>
      </c>
      <c r="F191" s="3" t="s">
        <v>58</v>
      </c>
      <c r="G191" s="3" t="s">
        <v>1648</v>
      </c>
      <c r="H191" s="3" t="s">
        <v>54</v>
      </c>
      <c r="I191" s="3"/>
      <c r="J191" s="7" t="str">
        <f>CONCATENATE(tbl_geral[[#This Row],[Máquina]],"_",tbl_geral[[#This Row],[Status]],)</f>
        <v>BARL_DESENVOLVIMENTO</v>
      </c>
      <c r="K191" s="9">
        <f>COUNTIF($J$2:J191,J191)</f>
        <v>3</v>
      </c>
      <c r="L191" s="7" t="str">
        <f>CONCATENATE(tbl_geral[[#This Row],[Cod.Unico]],"_",tbl_geral[[#This Row],[Numerador]])</f>
        <v>BARL_DESENVOLVIMENTO_3</v>
      </c>
      <c r="M191" s="12">
        <f t="shared" si="2"/>
        <v>29</v>
      </c>
      <c r="N191" s="12">
        <f>COUNTIF(J$2:$J191,J191)/100</f>
        <v>0.03</v>
      </c>
      <c r="O191" s="12">
        <f>SUM(tbl_geral[[#This Row],[Cod.Unico3]]+tbl_geral[[#This Row],[Cod.Unico4]])</f>
        <v>29.03</v>
      </c>
      <c r="P191" s="12" t="str">
        <f>SUBSTITUTE(tbl_geral[[#This Row],[Cod.Unico5]],",",".")</f>
        <v>29.03</v>
      </c>
      <c r="Q191" s="12" t="s">
        <v>253</v>
      </c>
    </row>
    <row r="192" spans="1:17" x14ac:dyDescent="0.25">
      <c r="A192" s="3" t="s">
        <v>227</v>
      </c>
      <c r="B192" s="4">
        <v>3</v>
      </c>
      <c r="C192" s="3" t="s">
        <v>56</v>
      </c>
      <c r="D192" s="4">
        <v>301</v>
      </c>
      <c r="E192" s="3" t="s">
        <v>57</v>
      </c>
      <c r="F192" s="3" t="s">
        <v>58</v>
      </c>
      <c r="G192" s="3" t="s">
        <v>1649</v>
      </c>
      <c r="H192" s="3" t="s">
        <v>54</v>
      </c>
      <c r="I192" s="3"/>
      <c r="J192" s="7" t="str">
        <f>CONCATENATE(tbl_geral[[#This Row],[Máquina]],"_",tbl_geral[[#This Row],[Status]],)</f>
        <v>BARL_DESENVOLVIMENTO</v>
      </c>
      <c r="K192" s="9">
        <f>COUNTIF($J$2:J192,J192)</f>
        <v>4</v>
      </c>
      <c r="L192" s="7" t="str">
        <f>CONCATENATE(tbl_geral[[#This Row],[Cod.Unico]],"_",tbl_geral[[#This Row],[Numerador]])</f>
        <v>BARL_DESENVOLVIMENTO_4</v>
      </c>
      <c r="M192" s="12">
        <f t="shared" si="2"/>
        <v>29</v>
      </c>
      <c r="N192" s="12">
        <f>COUNTIF(J$2:$J192,J192)/100</f>
        <v>0.04</v>
      </c>
      <c r="O192" s="12">
        <f>SUM(tbl_geral[[#This Row],[Cod.Unico3]]+tbl_geral[[#This Row],[Cod.Unico4]])</f>
        <v>29.04</v>
      </c>
      <c r="P192" s="12" t="str">
        <f>SUBSTITUTE(tbl_geral[[#This Row],[Cod.Unico5]],",",".")</f>
        <v>29.04</v>
      </c>
      <c r="Q192" s="12" t="s">
        <v>254</v>
      </c>
    </row>
    <row r="193" spans="1:17" x14ac:dyDescent="0.25">
      <c r="A193" s="3" t="s">
        <v>227</v>
      </c>
      <c r="B193" s="4">
        <v>3</v>
      </c>
      <c r="C193" s="3" t="s">
        <v>56</v>
      </c>
      <c r="D193" s="4">
        <v>301</v>
      </c>
      <c r="E193" s="3" t="s">
        <v>57</v>
      </c>
      <c r="F193" s="3" t="s">
        <v>58</v>
      </c>
      <c r="G193" s="3" t="s">
        <v>1650</v>
      </c>
      <c r="H193" s="3" t="s">
        <v>54</v>
      </c>
      <c r="I193" s="3"/>
      <c r="J193" s="7" t="str">
        <f>CONCATENATE(tbl_geral[[#This Row],[Máquina]],"_",tbl_geral[[#This Row],[Status]],)</f>
        <v>BARL_DESENVOLVIMENTO</v>
      </c>
      <c r="K193" s="9">
        <f>COUNTIF($J$2:J193,J193)</f>
        <v>5</v>
      </c>
      <c r="L193" s="7" t="str">
        <f>CONCATENATE(tbl_geral[[#This Row],[Cod.Unico]],"_",tbl_geral[[#This Row],[Numerador]])</f>
        <v>BARL_DESENVOLVIMENTO_5</v>
      </c>
      <c r="M193" s="12">
        <f t="shared" si="2"/>
        <v>29</v>
      </c>
      <c r="N193" s="12">
        <f>COUNTIF(J$2:$J193,J193)/100</f>
        <v>0.05</v>
      </c>
      <c r="O193" s="12">
        <f>SUM(tbl_geral[[#This Row],[Cod.Unico3]]+tbl_geral[[#This Row],[Cod.Unico4]])</f>
        <v>29.05</v>
      </c>
      <c r="P193" s="12" t="str">
        <f>SUBSTITUTE(tbl_geral[[#This Row],[Cod.Unico5]],",",".")</f>
        <v>29.05</v>
      </c>
      <c r="Q193" s="12" t="s">
        <v>255</v>
      </c>
    </row>
    <row r="194" spans="1:17" x14ac:dyDescent="0.25">
      <c r="A194" s="3" t="s">
        <v>227</v>
      </c>
      <c r="B194" s="4">
        <v>3</v>
      </c>
      <c r="C194" s="3" t="s">
        <v>56</v>
      </c>
      <c r="D194" s="4">
        <v>301</v>
      </c>
      <c r="E194" s="3" t="s">
        <v>57</v>
      </c>
      <c r="F194" s="3" t="s">
        <v>58</v>
      </c>
      <c r="G194" s="3" t="s">
        <v>1651</v>
      </c>
      <c r="H194" s="3" t="s">
        <v>54</v>
      </c>
      <c r="I194" s="3"/>
      <c r="J194" s="7" t="str">
        <f>CONCATENATE(tbl_geral[[#This Row],[Máquina]],"_",tbl_geral[[#This Row],[Status]],)</f>
        <v>BARL_DESENVOLVIMENTO</v>
      </c>
      <c r="K194" s="9">
        <f>COUNTIF($J$2:J194,J194)</f>
        <v>6</v>
      </c>
      <c r="L194" s="7" t="str">
        <f>CONCATENATE(tbl_geral[[#This Row],[Cod.Unico]],"_",tbl_geral[[#This Row],[Numerador]])</f>
        <v>BARL_DESENVOLVIMENTO_6</v>
      </c>
      <c r="M194" s="12">
        <f t="shared" si="2"/>
        <v>29</v>
      </c>
      <c r="N194" s="12">
        <f>COUNTIF(J$2:$J194,J194)/100</f>
        <v>0.06</v>
      </c>
      <c r="O194" s="12">
        <f>SUM(tbl_geral[[#This Row],[Cod.Unico3]]+tbl_geral[[#This Row],[Cod.Unico4]])</f>
        <v>29.06</v>
      </c>
      <c r="P194" s="12" t="str">
        <f>SUBSTITUTE(tbl_geral[[#This Row],[Cod.Unico5]],",",".")</f>
        <v>29.06</v>
      </c>
      <c r="Q194" s="12" t="s">
        <v>256</v>
      </c>
    </row>
    <row r="195" spans="1:17" x14ac:dyDescent="0.25">
      <c r="A195" s="3" t="s">
        <v>227</v>
      </c>
      <c r="B195" s="4">
        <v>3</v>
      </c>
      <c r="C195" s="3" t="s">
        <v>56</v>
      </c>
      <c r="D195" s="4">
        <v>301</v>
      </c>
      <c r="E195" s="3" t="s">
        <v>57</v>
      </c>
      <c r="F195" s="3" t="s">
        <v>58</v>
      </c>
      <c r="G195" s="3" t="s">
        <v>1652</v>
      </c>
      <c r="H195" s="3" t="s">
        <v>54</v>
      </c>
      <c r="I195" s="3"/>
      <c r="J195" s="7" t="str">
        <f>CONCATENATE(tbl_geral[[#This Row],[Máquina]],"_",tbl_geral[[#This Row],[Status]],)</f>
        <v>BARL_DESENVOLVIMENTO</v>
      </c>
      <c r="K195" s="9">
        <f>COUNTIF($J$2:J195,J195)</f>
        <v>7</v>
      </c>
      <c r="L195" s="7" t="str">
        <f>CONCATENATE(tbl_geral[[#This Row],[Cod.Unico]],"_",tbl_geral[[#This Row],[Numerador]])</f>
        <v>BARL_DESENVOLVIMENTO_7</v>
      </c>
      <c r="M195" s="12">
        <f t="shared" si="2"/>
        <v>29</v>
      </c>
      <c r="N195" s="12">
        <f>COUNTIF(J$2:$J195,J195)/100</f>
        <v>7.0000000000000007E-2</v>
      </c>
      <c r="O195" s="12">
        <f>SUM(tbl_geral[[#This Row],[Cod.Unico3]]+tbl_geral[[#This Row],[Cod.Unico4]])</f>
        <v>29.07</v>
      </c>
      <c r="P195" s="12" t="str">
        <f>SUBSTITUTE(tbl_geral[[#This Row],[Cod.Unico5]],",",".")</f>
        <v>29.07</v>
      </c>
      <c r="Q195" s="12" t="s">
        <v>257</v>
      </c>
    </row>
    <row r="196" spans="1:17" x14ac:dyDescent="0.25">
      <c r="A196" s="3" t="s">
        <v>227</v>
      </c>
      <c r="B196" s="4">
        <v>3</v>
      </c>
      <c r="C196" s="3" t="s">
        <v>56</v>
      </c>
      <c r="D196" s="4">
        <v>301</v>
      </c>
      <c r="E196" s="3" t="s">
        <v>57</v>
      </c>
      <c r="F196" s="3" t="s">
        <v>58</v>
      </c>
      <c r="G196" s="3" t="s">
        <v>1653</v>
      </c>
      <c r="H196" s="3" t="s">
        <v>54</v>
      </c>
      <c r="I196" s="3"/>
      <c r="J196" s="7" t="str">
        <f>CONCATENATE(tbl_geral[[#This Row],[Máquina]],"_",tbl_geral[[#This Row],[Status]],)</f>
        <v>BARL_DESENVOLVIMENTO</v>
      </c>
      <c r="K196" s="9">
        <f>COUNTIF($J$2:J196,J196)</f>
        <v>8</v>
      </c>
      <c r="L196" s="7" t="str">
        <f>CONCATENATE(tbl_geral[[#This Row],[Cod.Unico]],"_",tbl_geral[[#This Row],[Numerador]])</f>
        <v>BARL_DESENVOLVIMENTO_8</v>
      </c>
      <c r="M196" s="12">
        <f t="shared" ref="M196:M259" si="3">IF(J196=J195,M195,M195+1)</f>
        <v>29</v>
      </c>
      <c r="N196" s="12">
        <f>COUNTIF(J$2:$J196,J196)/100</f>
        <v>0.08</v>
      </c>
      <c r="O196" s="12">
        <f>SUM(tbl_geral[[#This Row],[Cod.Unico3]]+tbl_geral[[#This Row],[Cod.Unico4]])</f>
        <v>29.08</v>
      </c>
      <c r="P196" s="12" t="str">
        <f>SUBSTITUTE(tbl_geral[[#This Row],[Cod.Unico5]],",",".")</f>
        <v>29.08</v>
      </c>
      <c r="Q196" s="12" t="s">
        <v>258</v>
      </c>
    </row>
    <row r="197" spans="1:17" x14ac:dyDescent="0.25">
      <c r="A197" s="3" t="s">
        <v>227</v>
      </c>
      <c r="B197" s="4">
        <v>3</v>
      </c>
      <c r="C197" s="3" t="s">
        <v>56</v>
      </c>
      <c r="D197" s="4">
        <v>301</v>
      </c>
      <c r="E197" s="3" t="s">
        <v>57</v>
      </c>
      <c r="F197" s="3" t="s">
        <v>58</v>
      </c>
      <c r="G197" s="3" t="s">
        <v>1654</v>
      </c>
      <c r="H197" s="3" t="s">
        <v>54</v>
      </c>
      <c r="I197" s="3"/>
      <c r="J197" s="7" t="str">
        <f>CONCATENATE(tbl_geral[[#This Row],[Máquina]],"_",tbl_geral[[#This Row],[Status]],)</f>
        <v>BARL_DESENVOLVIMENTO</v>
      </c>
      <c r="K197" s="9">
        <f>COUNTIF($J$2:J197,J197)</f>
        <v>9</v>
      </c>
      <c r="L197" s="7" t="str">
        <f>CONCATENATE(tbl_geral[[#This Row],[Cod.Unico]],"_",tbl_geral[[#This Row],[Numerador]])</f>
        <v>BARL_DESENVOLVIMENTO_9</v>
      </c>
      <c r="M197" s="12">
        <f t="shared" si="3"/>
        <v>29</v>
      </c>
      <c r="N197" s="12">
        <f>COUNTIF(J$2:$J197,J197)/100</f>
        <v>0.09</v>
      </c>
      <c r="O197" s="12">
        <f>SUM(tbl_geral[[#This Row],[Cod.Unico3]]+tbl_geral[[#This Row],[Cod.Unico4]])</f>
        <v>29.09</v>
      </c>
      <c r="P197" s="12" t="str">
        <f>SUBSTITUTE(tbl_geral[[#This Row],[Cod.Unico5]],",",".")</f>
        <v>29.09</v>
      </c>
      <c r="Q197" s="12" t="s">
        <v>259</v>
      </c>
    </row>
    <row r="198" spans="1:17" x14ac:dyDescent="0.25">
      <c r="A198" s="3" t="s">
        <v>227</v>
      </c>
      <c r="B198" s="4">
        <v>3</v>
      </c>
      <c r="C198" s="3" t="s">
        <v>56</v>
      </c>
      <c r="D198" s="4">
        <v>301</v>
      </c>
      <c r="E198" s="3" t="s">
        <v>57</v>
      </c>
      <c r="F198" s="3" t="s">
        <v>58</v>
      </c>
      <c r="G198" s="3" t="s">
        <v>3099</v>
      </c>
      <c r="H198" s="3" t="s">
        <v>54</v>
      </c>
      <c r="I198" s="3"/>
      <c r="J198" s="7" t="str">
        <f>CONCATENATE(tbl_geral[[#This Row],[Máquina]],"_",tbl_geral[[#This Row],[Status]],)</f>
        <v>BARL_DESENVOLVIMENTO</v>
      </c>
      <c r="K198" s="9">
        <f>COUNTIF($J$2:J198,J198)</f>
        <v>10</v>
      </c>
      <c r="L198" s="7" t="str">
        <f>CONCATENATE(tbl_geral[[#This Row],[Cod.Unico]],"_",tbl_geral[[#This Row],[Numerador]])</f>
        <v>BARL_DESENVOLVIMENTO_10</v>
      </c>
      <c r="M198" s="12">
        <f t="shared" si="3"/>
        <v>29</v>
      </c>
      <c r="N198" s="12">
        <f>COUNTIF(J$2:$J198,J198)/100</f>
        <v>0.1</v>
      </c>
      <c r="O198" s="12">
        <f>SUM(tbl_geral[[#This Row],[Cod.Unico3]]+tbl_geral[[#This Row],[Cod.Unico4]])</f>
        <v>29.1</v>
      </c>
      <c r="P198" s="12" t="str">
        <f>SUBSTITUTE(tbl_geral[[#This Row],[Cod.Unico5]],",",".")</f>
        <v>29.1</v>
      </c>
      <c r="Q198" s="12" t="s">
        <v>260</v>
      </c>
    </row>
    <row r="199" spans="1:17" x14ac:dyDescent="0.25">
      <c r="A199" s="3" t="s">
        <v>227</v>
      </c>
      <c r="B199" s="4">
        <v>4</v>
      </c>
      <c r="C199" s="3" t="s">
        <v>61</v>
      </c>
      <c r="D199" s="4">
        <v>401</v>
      </c>
      <c r="E199" s="3" t="s">
        <v>62</v>
      </c>
      <c r="F199" s="3" t="s">
        <v>63</v>
      </c>
      <c r="G199" s="3" t="s">
        <v>1655</v>
      </c>
      <c r="H199" s="3" t="s">
        <v>13</v>
      </c>
      <c r="I199" s="3"/>
      <c r="J199" s="7" t="str">
        <f>CONCATENATE(tbl_geral[[#This Row],[Máquina]],"_",tbl_geral[[#This Row],[Status]],)</f>
        <v>BARL_PCP</v>
      </c>
      <c r="K199" s="9">
        <f>COUNTIF($J$2:J199,J199)</f>
        <v>1</v>
      </c>
      <c r="L199" s="7" t="str">
        <f>CONCATENATE(tbl_geral[[#This Row],[Cod.Unico]],"_",tbl_geral[[#This Row],[Numerador]])</f>
        <v>BARL_PCP_1</v>
      </c>
      <c r="M199" s="12">
        <f t="shared" si="3"/>
        <v>30</v>
      </c>
      <c r="N199" s="12">
        <f>COUNTIF(J$2:$J199,J199)/100</f>
        <v>0.01</v>
      </c>
      <c r="O199" s="12">
        <f>SUM(tbl_geral[[#This Row],[Cod.Unico3]]+tbl_geral[[#This Row],[Cod.Unico4]])</f>
        <v>30.01</v>
      </c>
      <c r="P199" s="12" t="str">
        <f>SUBSTITUTE(tbl_geral[[#This Row],[Cod.Unico5]],",",".")</f>
        <v>30.01</v>
      </c>
      <c r="Q199" s="12" t="s">
        <v>261</v>
      </c>
    </row>
    <row r="200" spans="1:17" x14ac:dyDescent="0.25">
      <c r="A200" s="3" t="s">
        <v>227</v>
      </c>
      <c r="B200" s="4">
        <v>4</v>
      </c>
      <c r="C200" s="3" t="s">
        <v>61</v>
      </c>
      <c r="D200" s="4">
        <v>401</v>
      </c>
      <c r="E200" s="3" t="s">
        <v>62</v>
      </c>
      <c r="F200" s="3" t="s">
        <v>63</v>
      </c>
      <c r="G200" s="3" t="s">
        <v>1656</v>
      </c>
      <c r="H200" s="3" t="s">
        <v>13</v>
      </c>
      <c r="I200" s="3"/>
      <c r="J200" s="7" t="str">
        <f>CONCATENATE(tbl_geral[[#This Row],[Máquina]],"_",tbl_geral[[#This Row],[Status]],)</f>
        <v>BARL_PCP</v>
      </c>
      <c r="K200" s="9">
        <f>COUNTIF($J$2:J200,J200)</f>
        <v>2</v>
      </c>
      <c r="L200" s="7" t="str">
        <f>CONCATENATE(tbl_geral[[#This Row],[Cod.Unico]],"_",tbl_geral[[#This Row],[Numerador]])</f>
        <v>BARL_PCP_2</v>
      </c>
      <c r="M200" s="12">
        <f t="shared" si="3"/>
        <v>30</v>
      </c>
      <c r="N200" s="12">
        <f>COUNTIF(J$2:$J200,J200)/100</f>
        <v>0.02</v>
      </c>
      <c r="O200" s="12">
        <f>SUM(tbl_geral[[#This Row],[Cod.Unico3]]+tbl_geral[[#This Row],[Cod.Unico4]])</f>
        <v>30.02</v>
      </c>
      <c r="P200" s="12" t="str">
        <f>SUBSTITUTE(tbl_geral[[#This Row],[Cod.Unico5]],",",".")</f>
        <v>30.02</v>
      </c>
      <c r="Q200" s="12" t="s">
        <v>262</v>
      </c>
    </row>
    <row r="201" spans="1:17" x14ac:dyDescent="0.25">
      <c r="A201" s="3" t="s">
        <v>227</v>
      </c>
      <c r="B201" s="4">
        <v>4</v>
      </c>
      <c r="C201" s="3" t="s">
        <v>61</v>
      </c>
      <c r="D201" s="4">
        <v>402</v>
      </c>
      <c r="E201" s="3" t="s">
        <v>66</v>
      </c>
      <c r="F201" s="3" t="s">
        <v>63</v>
      </c>
      <c r="G201" s="3" t="s">
        <v>1657</v>
      </c>
      <c r="H201" s="3" t="s">
        <v>13</v>
      </c>
      <c r="I201" s="3"/>
      <c r="J201" s="7" t="str">
        <f>CONCATENATE(tbl_geral[[#This Row],[Máquina]],"_",tbl_geral[[#This Row],[Status]],)</f>
        <v>BARL_PCP</v>
      </c>
      <c r="K201" s="9">
        <f>COUNTIF($J$2:J201,J201)</f>
        <v>3</v>
      </c>
      <c r="L201" s="7" t="str">
        <f>CONCATENATE(tbl_geral[[#This Row],[Cod.Unico]],"_",tbl_geral[[#This Row],[Numerador]])</f>
        <v>BARL_PCP_3</v>
      </c>
      <c r="M201" s="12">
        <f t="shared" si="3"/>
        <v>30</v>
      </c>
      <c r="N201" s="12">
        <f>COUNTIF(J$2:$J201,J201)/100</f>
        <v>0.03</v>
      </c>
      <c r="O201" s="12">
        <f>SUM(tbl_geral[[#This Row],[Cod.Unico3]]+tbl_geral[[#This Row],[Cod.Unico4]])</f>
        <v>30.03</v>
      </c>
      <c r="P201" s="12" t="str">
        <f>SUBSTITUTE(tbl_geral[[#This Row],[Cod.Unico5]],",",".")</f>
        <v>30.03</v>
      </c>
      <c r="Q201" s="12" t="s">
        <v>263</v>
      </c>
    </row>
    <row r="202" spans="1:17" x14ac:dyDescent="0.25">
      <c r="A202" s="3" t="s">
        <v>227</v>
      </c>
      <c r="B202" s="4">
        <v>4</v>
      </c>
      <c r="C202" s="3" t="s">
        <v>61</v>
      </c>
      <c r="D202" s="4">
        <v>401</v>
      </c>
      <c r="E202" s="3" t="s">
        <v>62</v>
      </c>
      <c r="F202" s="3" t="s">
        <v>63</v>
      </c>
      <c r="G202" s="3" t="s">
        <v>1658</v>
      </c>
      <c r="H202" s="3" t="s">
        <v>13</v>
      </c>
      <c r="I202" s="3"/>
      <c r="J202" s="7" t="str">
        <f>CONCATENATE(tbl_geral[[#This Row],[Máquina]],"_",tbl_geral[[#This Row],[Status]],)</f>
        <v>BARL_PCP</v>
      </c>
      <c r="K202" s="9">
        <f>COUNTIF($J$2:J202,J202)</f>
        <v>4</v>
      </c>
      <c r="L202" s="7" t="str">
        <f>CONCATENATE(tbl_geral[[#This Row],[Cod.Unico]],"_",tbl_geral[[#This Row],[Numerador]])</f>
        <v>BARL_PCP_4</v>
      </c>
      <c r="M202" s="12">
        <f t="shared" si="3"/>
        <v>30</v>
      </c>
      <c r="N202" s="12">
        <f>COUNTIF(J$2:$J202,J202)/100</f>
        <v>0.04</v>
      </c>
      <c r="O202" s="12">
        <f>SUM(tbl_geral[[#This Row],[Cod.Unico3]]+tbl_geral[[#This Row],[Cod.Unico4]])</f>
        <v>30.04</v>
      </c>
      <c r="P202" s="12" t="str">
        <f>SUBSTITUTE(tbl_geral[[#This Row],[Cod.Unico5]],",",".")</f>
        <v>30.04</v>
      </c>
      <c r="Q202" s="12" t="s">
        <v>264</v>
      </c>
    </row>
    <row r="203" spans="1:17" x14ac:dyDescent="0.25">
      <c r="A203" s="3" t="s">
        <v>227</v>
      </c>
      <c r="B203" s="4">
        <v>4</v>
      </c>
      <c r="C203" s="3" t="s">
        <v>61</v>
      </c>
      <c r="D203" s="4">
        <v>401</v>
      </c>
      <c r="E203" s="3" t="s">
        <v>62</v>
      </c>
      <c r="F203" s="3" t="s">
        <v>63</v>
      </c>
      <c r="G203" s="3" t="s">
        <v>1659</v>
      </c>
      <c r="H203" s="3" t="s">
        <v>13</v>
      </c>
      <c r="I203" s="3"/>
      <c r="J203" s="7" t="str">
        <f>CONCATENATE(tbl_geral[[#This Row],[Máquina]],"_",tbl_geral[[#This Row],[Status]],)</f>
        <v>BARL_PCP</v>
      </c>
      <c r="K203" s="9">
        <f>COUNTIF($J$2:J203,J203)</f>
        <v>5</v>
      </c>
      <c r="L203" s="7" t="str">
        <f>CONCATENATE(tbl_geral[[#This Row],[Cod.Unico]],"_",tbl_geral[[#This Row],[Numerador]])</f>
        <v>BARL_PCP_5</v>
      </c>
      <c r="M203" s="12">
        <f t="shared" si="3"/>
        <v>30</v>
      </c>
      <c r="N203" s="12">
        <f>COUNTIF(J$2:$J203,J203)/100</f>
        <v>0.05</v>
      </c>
      <c r="O203" s="12">
        <f>SUM(tbl_geral[[#This Row],[Cod.Unico3]]+tbl_geral[[#This Row],[Cod.Unico4]])</f>
        <v>30.05</v>
      </c>
      <c r="P203" s="12" t="str">
        <f>SUBSTITUTE(tbl_geral[[#This Row],[Cod.Unico5]],",",".")</f>
        <v>30.05</v>
      </c>
      <c r="Q203" s="12" t="s">
        <v>265</v>
      </c>
    </row>
    <row r="204" spans="1:17" x14ac:dyDescent="0.25">
      <c r="A204" s="3" t="s">
        <v>227</v>
      </c>
      <c r="B204" s="4">
        <v>5</v>
      </c>
      <c r="C204" s="3" t="s">
        <v>71</v>
      </c>
      <c r="D204" s="4">
        <v>502</v>
      </c>
      <c r="E204" s="3" t="s">
        <v>72</v>
      </c>
      <c r="F204" s="3" t="s">
        <v>73</v>
      </c>
      <c r="G204" s="3" t="s">
        <v>1660</v>
      </c>
      <c r="H204" s="3" t="s">
        <v>54</v>
      </c>
      <c r="I204" s="3"/>
      <c r="J204" s="7" t="str">
        <f>CONCATENATE(tbl_geral[[#This Row],[Máquina]],"_",tbl_geral[[#This Row],[Status]],)</f>
        <v>BARL_EMPILHADEIRA</v>
      </c>
      <c r="K204" s="9">
        <f>COUNTIF($J$2:J204,J204)</f>
        <v>1</v>
      </c>
      <c r="L204" s="7" t="str">
        <f>CONCATENATE(tbl_geral[[#This Row],[Cod.Unico]],"_",tbl_geral[[#This Row],[Numerador]])</f>
        <v>BARL_EMPILHADEIRA_1</v>
      </c>
      <c r="M204" s="12">
        <f t="shared" si="3"/>
        <v>31</v>
      </c>
      <c r="N204" s="12">
        <f>COUNTIF(J$2:$J204,J204)/100</f>
        <v>0.01</v>
      </c>
      <c r="O204" s="12">
        <f>SUM(tbl_geral[[#This Row],[Cod.Unico3]]+tbl_geral[[#This Row],[Cod.Unico4]])</f>
        <v>31.01</v>
      </c>
      <c r="P204" s="12" t="str">
        <f>SUBSTITUTE(tbl_geral[[#This Row],[Cod.Unico5]],",",".")</f>
        <v>31.01</v>
      </c>
      <c r="Q204" s="12" t="s">
        <v>74</v>
      </c>
    </row>
    <row r="205" spans="1:17" x14ac:dyDescent="0.25">
      <c r="A205" s="3" t="s">
        <v>227</v>
      </c>
      <c r="B205" s="4">
        <v>5</v>
      </c>
      <c r="C205" s="3" t="s">
        <v>71</v>
      </c>
      <c r="D205" s="4">
        <v>501</v>
      </c>
      <c r="E205" s="3" t="s">
        <v>75</v>
      </c>
      <c r="F205" s="3" t="s">
        <v>73</v>
      </c>
      <c r="G205" s="3" t="s">
        <v>1661</v>
      </c>
      <c r="H205" s="3" t="s">
        <v>54</v>
      </c>
      <c r="I205" s="3"/>
      <c r="J205" s="7" t="str">
        <f>CONCATENATE(tbl_geral[[#This Row],[Máquina]],"_",tbl_geral[[#This Row],[Status]],)</f>
        <v>BARL_EMPILHADEIRA</v>
      </c>
      <c r="K205" s="9">
        <f>COUNTIF($J$2:J205,J205)</f>
        <v>2</v>
      </c>
      <c r="L205" s="7" t="str">
        <f>CONCATENATE(tbl_geral[[#This Row],[Cod.Unico]],"_",tbl_geral[[#This Row],[Numerador]])</f>
        <v>BARL_EMPILHADEIRA_2</v>
      </c>
      <c r="M205" s="12">
        <f t="shared" si="3"/>
        <v>31</v>
      </c>
      <c r="N205" s="12">
        <f>COUNTIF(J$2:$J205,J205)/100</f>
        <v>0.02</v>
      </c>
      <c r="O205" s="12">
        <f>SUM(tbl_geral[[#This Row],[Cod.Unico3]]+tbl_geral[[#This Row],[Cod.Unico4]])</f>
        <v>31.02</v>
      </c>
      <c r="P205" s="12" t="str">
        <f>SUBSTITUTE(tbl_geral[[#This Row],[Cod.Unico5]],",",".")</f>
        <v>31.02</v>
      </c>
      <c r="Q205" s="12" t="s">
        <v>76</v>
      </c>
    </row>
    <row r="206" spans="1:17" x14ac:dyDescent="0.25">
      <c r="A206" s="3" t="s">
        <v>227</v>
      </c>
      <c r="B206" s="4">
        <v>5</v>
      </c>
      <c r="C206" s="3" t="s">
        <v>71</v>
      </c>
      <c r="D206" s="4">
        <v>501</v>
      </c>
      <c r="E206" s="3" t="s">
        <v>75</v>
      </c>
      <c r="F206" s="3" t="s">
        <v>73</v>
      </c>
      <c r="G206" s="3" t="s">
        <v>1662</v>
      </c>
      <c r="H206" s="3" t="s">
        <v>54</v>
      </c>
      <c r="I206" s="3"/>
      <c r="J206" s="7" t="str">
        <f>CONCATENATE(tbl_geral[[#This Row],[Máquina]],"_",tbl_geral[[#This Row],[Status]],)</f>
        <v>BARL_EMPILHADEIRA</v>
      </c>
      <c r="K206" s="9">
        <f>COUNTIF($J$2:J206,J206)</f>
        <v>3</v>
      </c>
      <c r="L206" s="7" t="str">
        <f>CONCATENATE(tbl_geral[[#This Row],[Cod.Unico]],"_",tbl_geral[[#This Row],[Numerador]])</f>
        <v>BARL_EMPILHADEIRA_3</v>
      </c>
      <c r="M206" s="12">
        <f t="shared" si="3"/>
        <v>31</v>
      </c>
      <c r="N206" s="12">
        <f>COUNTIF(J$2:$J206,J206)/100</f>
        <v>0.03</v>
      </c>
      <c r="O206" s="12">
        <f>SUM(tbl_geral[[#This Row],[Cod.Unico3]]+tbl_geral[[#This Row],[Cod.Unico4]])</f>
        <v>31.03</v>
      </c>
      <c r="P206" s="12" t="str">
        <f>SUBSTITUTE(tbl_geral[[#This Row],[Cod.Unico5]],",",".")</f>
        <v>31.03</v>
      </c>
      <c r="Q206" s="12" t="s">
        <v>77</v>
      </c>
    </row>
    <row r="207" spans="1:17" x14ac:dyDescent="0.25">
      <c r="A207" s="3" t="s">
        <v>227</v>
      </c>
      <c r="B207" s="4">
        <v>5</v>
      </c>
      <c r="C207" s="3" t="s">
        <v>71</v>
      </c>
      <c r="D207" s="4">
        <v>501</v>
      </c>
      <c r="E207" s="3" t="s">
        <v>75</v>
      </c>
      <c r="F207" s="3" t="s">
        <v>73</v>
      </c>
      <c r="G207" s="3" t="s">
        <v>1663</v>
      </c>
      <c r="H207" s="3" t="s">
        <v>54</v>
      </c>
      <c r="I207" s="3"/>
      <c r="J207" s="7" t="str">
        <f>CONCATENATE(tbl_geral[[#This Row],[Máquina]],"_",tbl_geral[[#This Row],[Status]],)</f>
        <v>BARL_EMPILHADEIRA</v>
      </c>
      <c r="K207" s="9">
        <f>COUNTIF($J$2:J207,J207)</f>
        <v>4</v>
      </c>
      <c r="L207" s="7" t="str">
        <f>CONCATENATE(tbl_geral[[#This Row],[Cod.Unico]],"_",tbl_geral[[#This Row],[Numerador]])</f>
        <v>BARL_EMPILHADEIRA_4</v>
      </c>
      <c r="M207" s="12">
        <f t="shared" si="3"/>
        <v>31</v>
      </c>
      <c r="N207" s="12">
        <f>COUNTIF(J$2:$J207,J207)/100</f>
        <v>0.04</v>
      </c>
      <c r="O207" s="12">
        <f>SUM(tbl_geral[[#This Row],[Cod.Unico3]]+tbl_geral[[#This Row],[Cod.Unico4]])</f>
        <v>31.04</v>
      </c>
      <c r="P207" s="12" t="str">
        <f>SUBSTITUTE(tbl_geral[[#This Row],[Cod.Unico5]],",",".")</f>
        <v>31.04</v>
      </c>
      <c r="Q207" s="12" t="s">
        <v>78</v>
      </c>
    </row>
    <row r="208" spans="1:17" x14ac:dyDescent="0.25">
      <c r="A208" s="3" t="s">
        <v>227</v>
      </c>
      <c r="B208" s="4">
        <v>5</v>
      </c>
      <c r="C208" s="3" t="s">
        <v>71</v>
      </c>
      <c r="D208" s="4">
        <v>501</v>
      </c>
      <c r="E208" s="3" t="s">
        <v>75</v>
      </c>
      <c r="F208" s="3" t="s">
        <v>73</v>
      </c>
      <c r="G208" s="3" t="s">
        <v>1664</v>
      </c>
      <c r="H208" s="3" t="s">
        <v>54</v>
      </c>
      <c r="I208" s="3"/>
      <c r="J208" s="7" t="str">
        <f>CONCATENATE(tbl_geral[[#This Row],[Máquina]],"_",tbl_geral[[#This Row],[Status]],)</f>
        <v>BARL_EMPILHADEIRA</v>
      </c>
      <c r="K208" s="9">
        <f>COUNTIF($J$2:J208,J208)</f>
        <v>5</v>
      </c>
      <c r="L208" s="7" t="str">
        <f>CONCATENATE(tbl_geral[[#This Row],[Cod.Unico]],"_",tbl_geral[[#This Row],[Numerador]])</f>
        <v>BARL_EMPILHADEIRA_5</v>
      </c>
      <c r="M208" s="12">
        <f t="shared" si="3"/>
        <v>31</v>
      </c>
      <c r="N208" s="12">
        <f>COUNTIF(J$2:$J208,J208)/100</f>
        <v>0.05</v>
      </c>
      <c r="O208" s="12">
        <f>SUM(tbl_geral[[#This Row],[Cod.Unico3]]+tbl_geral[[#This Row],[Cod.Unico4]])</f>
        <v>31.05</v>
      </c>
      <c r="P208" s="12" t="str">
        <f>SUBSTITUTE(tbl_geral[[#This Row],[Cod.Unico5]],",",".")</f>
        <v>31.05</v>
      </c>
      <c r="Q208" s="12" t="s">
        <v>79</v>
      </c>
    </row>
    <row r="209" spans="1:17" x14ac:dyDescent="0.25">
      <c r="A209" s="3" t="s">
        <v>227</v>
      </c>
      <c r="B209" s="4">
        <v>8</v>
      </c>
      <c r="C209" s="3" t="s">
        <v>10</v>
      </c>
      <c r="D209" s="4">
        <v>808</v>
      </c>
      <c r="E209" s="3" t="s">
        <v>80</v>
      </c>
      <c r="F209" s="3" t="s">
        <v>81</v>
      </c>
      <c r="G209" s="3" t="s">
        <v>1665</v>
      </c>
      <c r="H209" s="3" t="s">
        <v>13</v>
      </c>
      <c r="I209" s="3"/>
      <c r="J209" s="7" t="str">
        <f>CONCATENATE(tbl_geral[[#This Row],[Máquina]],"_",tbl_geral[[#This Row],[Status]],)</f>
        <v>BARL_SENSOR PCF</v>
      </c>
      <c r="K209" s="9">
        <f>COUNTIF($J$2:J209,J209)</f>
        <v>1</v>
      </c>
      <c r="L209" s="7" t="str">
        <f>CONCATENATE(tbl_geral[[#This Row],[Cod.Unico]],"_",tbl_geral[[#This Row],[Numerador]])</f>
        <v>BARL_SENSOR PCF_1</v>
      </c>
      <c r="M209" s="12">
        <f t="shared" si="3"/>
        <v>32</v>
      </c>
      <c r="N209" s="12">
        <f>COUNTIF(J$2:$J209,J209)/100</f>
        <v>0.01</v>
      </c>
      <c r="O209" s="12">
        <f>SUM(tbl_geral[[#This Row],[Cod.Unico3]]+tbl_geral[[#This Row],[Cod.Unico4]])</f>
        <v>32.01</v>
      </c>
      <c r="P209" s="12" t="str">
        <f>SUBSTITUTE(tbl_geral[[#This Row],[Cod.Unico5]],",",".")</f>
        <v>32.01</v>
      </c>
      <c r="Q209" s="12" t="s">
        <v>82</v>
      </c>
    </row>
    <row r="210" spans="1:17" x14ac:dyDescent="0.25">
      <c r="A210" s="3" t="s">
        <v>227</v>
      </c>
      <c r="B210" s="4">
        <v>2</v>
      </c>
      <c r="C210" s="3" t="s">
        <v>84</v>
      </c>
      <c r="D210" s="4">
        <v>203</v>
      </c>
      <c r="E210" s="3" t="s">
        <v>85</v>
      </c>
      <c r="F210" s="3" t="s">
        <v>81</v>
      </c>
      <c r="G210" s="3" t="s">
        <v>1666</v>
      </c>
      <c r="H210" s="3" t="s">
        <v>13</v>
      </c>
      <c r="I210" s="3"/>
      <c r="J210" s="7" t="str">
        <f>CONCATENATE(tbl_geral[[#This Row],[Máquina]],"_",tbl_geral[[#This Row],[Status]],)</f>
        <v>BARL_SENSOR PCF</v>
      </c>
      <c r="K210" s="9">
        <f>COUNTIF($J$2:J210,J210)</f>
        <v>2</v>
      </c>
      <c r="L210" s="7" t="str">
        <f>CONCATENATE(tbl_geral[[#This Row],[Cod.Unico]],"_",tbl_geral[[#This Row],[Numerador]])</f>
        <v>BARL_SENSOR PCF_2</v>
      </c>
      <c r="M210" s="12">
        <f t="shared" si="3"/>
        <v>32</v>
      </c>
      <c r="N210" s="12">
        <f>COUNTIF(J$2:$J210,J210)/100</f>
        <v>0.02</v>
      </c>
      <c r="O210" s="12">
        <f>SUM(tbl_geral[[#This Row],[Cod.Unico3]]+tbl_geral[[#This Row],[Cod.Unico4]])</f>
        <v>32.020000000000003</v>
      </c>
      <c r="P210" s="12" t="str">
        <f>SUBSTITUTE(tbl_geral[[#This Row],[Cod.Unico5]],",",".")</f>
        <v>32.02</v>
      </c>
      <c r="Q210" s="12" t="s">
        <v>86</v>
      </c>
    </row>
    <row r="211" spans="1:17" x14ac:dyDescent="0.25">
      <c r="A211" s="3" t="s">
        <v>227</v>
      </c>
      <c r="B211" s="4">
        <v>2</v>
      </c>
      <c r="C211" s="3" t="s">
        <v>84</v>
      </c>
      <c r="D211" s="4">
        <v>202</v>
      </c>
      <c r="E211" s="3" t="s">
        <v>88</v>
      </c>
      <c r="F211" s="3" t="s">
        <v>81</v>
      </c>
      <c r="G211" s="3" t="s">
        <v>1667</v>
      </c>
      <c r="H211" s="3" t="s">
        <v>13</v>
      </c>
      <c r="I211" s="3"/>
      <c r="J211" s="7" t="str">
        <f>CONCATENATE(tbl_geral[[#This Row],[Máquina]],"_",tbl_geral[[#This Row],[Status]],)</f>
        <v>BARL_SENSOR PCF</v>
      </c>
      <c r="K211" s="9">
        <f>COUNTIF($J$2:J211,J211)</f>
        <v>3</v>
      </c>
      <c r="L211" s="7" t="str">
        <f>CONCATENATE(tbl_geral[[#This Row],[Cod.Unico]],"_",tbl_geral[[#This Row],[Numerador]])</f>
        <v>BARL_SENSOR PCF_3</v>
      </c>
      <c r="M211" s="12">
        <f t="shared" si="3"/>
        <v>32</v>
      </c>
      <c r="N211" s="12">
        <f>COUNTIF(J$2:$J211,J211)/100</f>
        <v>0.03</v>
      </c>
      <c r="O211" s="12">
        <f>SUM(tbl_geral[[#This Row],[Cod.Unico3]]+tbl_geral[[#This Row],[Cod.Unico4]])</f>
        <v>32.03</v>
      </c>
      <c r="P211" s="12" t="str">
        <f>SUBSTITUTE(tbl_geral[[#This Row],[Cod.Unico5]],",",".")</f>
        <v>32.03</v>
      </c>
      <c r="Q211" s="12" t="s">
        <v>89</v>
      </c>
    </row>
    <row r="212" spans="1:17" x14ac:dyDescent="0.25">
      <c r="A212" s="3" t="s">
        <v>227</v>
      </c>
      <c r="B212" s="4">
        <v>8</v>
      </c>
      <c r="C212" s="3" t="s">
        <v>10</v>
      </c>
      <c r="D212" s="4">
        <v>808</v>
      </c>
      <c r="E212" s="3" t="s">
        <v>80</v>
      </c>
      <c r="F212" s="3" t="s">
        <v>199</v>
      </c>
      <c r="G212" s="3" t="s">
        <v>1668</v>
      </c>
      <c r="H212" s="3" t="s">
        <v>13</v>
      </c>
      <c r="I212" s="3"/>
      <c r="J212" s="7" t="str">
        <f>CONCATENATE(tbl_geral[[#This Row],[Máquina]],"_",tbl_geral[[#This Row],[Status]],)</f>
        <v>BARL_SISTEMA PCF</v>
      </c>
      <c r="K212" s="9">
        <f>COUNTIF($J$2:J212,J212)</f>
        <v>1</v>
      </c>
      <c r="L212" s="7" t="str">
        <f>CONCATENATE(tbl_geral[[#This Row],[Cod.Unico]],"_",tbl_geral[[#This Row],[Numerador]])</f>
        <v>BARL_SISTEMA PCF_1</v>
      </c>
      <c r="M212" s="12">
        <f t="shared" si="3"/>
        <v>33</v>
      </c>
      <c r="N212" s="12">
        <f>COUNTIF(J$2:$J212,J212)/100</f>
        <v>0.01</v>
      </c>
      <c r="O212" s="12">
        <f>SUM(tbl_geral[[#This Row],[Cod.Unico3]]+tbl_geral[[#This Row],[Cod.Unico4]])</f>
        <v>33.01</v>
      </c>
      <c r="P212" s="12" t="str">
        <f>SUBSTITUTE(tbl_geral[[#This Row],[Cod.Unico5]],",",".")</f>
        <v>33.01</v>
      </c>
      <c r="Q212" s="12" t="s">
        <v>91</v>
      </c>
    </row>
    <row r="213" spans="1:17" x14ac:dyDescent="0.25">
      <c r="A213" s="3" t="s">
        <v>227</v>
      </c>
      <c r="B213" s="4">
        <v>8</v>
      </c>
      <c r="C213" s="3" t="s">
        <v>10</v>
      </c>
      <c r="D213" s="4">
        <v>808</v>
      </c>
      <c r="E213" s="3" t="s">
        <v>80</v>
      </c>
      <c r="F213" s="3" t="s">
        <v>199</v>
      </c>
      <c r="G213" s="3" t="s">
        <v>1669</v>
      </c>
      <c r="H213" s="3" t="s">
        <v>13</v>
      </c>
      <c r="I213" s="3"/>
      <c r="J213" s="7" t="str">
        <f>CONCATENATE(tbl_geral[[#This Row],[Máquina]],"_",tbl_geral[[#This Row],[Status]],)</f>
        <v>BARL_SISTEMA PCF</v>
      </c>
      <c r="K213" s="9">
        <f>COUNTIF($J$2:J213,J213)</f>
        <v>2</v>
      </c>
      <c r="L213" s="7" t="str">
        <f>CONCATENATE(tbl_geral[[#This Row],[Cod.Unico]],"_",tbl_geral[[#This Row],[Numerador]])</f>
        <v>BARL_SISTEMA PCF_2</v>
      </c>
      <c r="M213" s="12">
        <f t="shared" si="3"/>
        <v>33</v>
      </c>
      <c r="N213" s="12">
        <f>COUNTIF(J$2:$J213,J213)/100</f>
        <v>0.02</v>
      </c>
      <c r="O213" s="12">
        <f>SUM(tbl_geral[[#This Row],[Cod.Unico3]]+tbl_geral[[#This Row],[Cod.Unico4]])</f>
        <v>33.020000000000003</v>
      </c>
      <c r="P213" s="12" t="str">
        <f>SUBSTITUTE(tbl_geral[[#This Row],[Cod.Unico5]],",",".")</f>
        <v>33.02</v>
      </c>
      <c r="Q213" s="12" t="s">
        <v>92</v>
      </c>
    </row>
    <row r="214" spans="1:17" x14ac:dyDescent="0.25">
      <c r="A214" s="3" t="s">
        <v>227</v>
      </c>
      <c r="B214" s="4">
        <v>14</v>
      </c>
      <c r="C214" s="3" t="s">
        <v>96</v>
      </c>
      <c r="D214" s="4">
        <v>1401</v>
      </c>
      <c r="E214" s="3" t="s">
        <v>97</v>
      </c>
      <c r="F214" s="3" t="s">
        <v>98</v>
      </c>
      <c r="G214" s="3" t="s">
        <v>1670</v>
      </c>
      <c r="H214" s="3" t="s">
        <v>13</v>
      </c>
      <c r="I214" s="3"/>
      <c r="J214" s="7" t="str">
        <f>CONCATENATE(tbl_geral[[#This Row],[Máquina]],"_",tbl_geral[[#This Row],[Status]],)</f>
        <v>BARL_PARADA</v>
      </c>
      <c r="K214" s="9">
        <f>COUNTIF($J$2:J214,J214)</f>
        <v>1</v>
      </c>
      <c r="L214" s="7" t="str">
        <f>CONCATENATE(tbl_geral[[#This Row],[Cod.Unico]],"_",tbl_geral[[#This Row],[Numerador]])</f>
        <v>BARL_PARADA_1</v>
      </c>
      <c r="M214" s="12">
        <f t="shared" si="3"/>
        <v>34</v>
      </c>
      <c r="N214" s="12">
        <f>COUNTIF(J$2:$J214,J214)/100</f>
        <v>0.01</v>
      </c>
      <c r="O214" s="12">
        <f>SUM(tbl_geral[[#This Row],[Cod.Unico3]]+tbl_geral[[#This Row],[Cod.Unico4]])</f>
        <v>34.01</v>
      </c>
      <c r="P214" s="12" t="str">
        <f>SUBSTITUTE(tbl_geral[[#This Row],[Cod.Unico5]],",",".")</f>
        <v>34.01</v>
      </c>
      <c r="Q214" s="12" t="s">
        <v>99</v>
      </c>
    </row>
    <row r="215" spans="1:17" x14ac:dyDescent="0.25">
      <c r="A215" s="3" t="s">
        <v>227</v>
      </c>
      <c r="B215" s="4">
        <v>2</v>
      </c>
      <c r="C215" s="3" t="s">
        <v>84</v>
      </c>
      <c r="D215" s="4">
        <v>201</v>
      </c>
      <c r="E215" s="3" t="s">
        <v>100</v>
      </c>
      <c r="F215" s="3" t="s">
        <v>98</v>
      </c>
      <c r="G215" s="3" t="s">
        <v>1671</v>
      </c>
      <c r="H215" s="3" t="s">
        <v>13</v>
      </c>
      <c r="I215" s="3"/>
      <c r="J215" s="7" t="str">
        <f>CONCATENATE(tbl_geral[[#This Row],[Máquina]],"_",tbl_geral[[#This Row],[Status]],)</f>
        <v>BARL_PARADA</v>
      </c>
      <c r="K215" s="9">
        <f>COUNTIF($J$2:J215,J215)</f>
        <v>2</v>
      </c>
      <c r="L215" s="7" t="str">
        <f>CONCATENATE(tbl_geral[[#This Row],[Cod.Unico]],"_",tbl_geral[[#This Row],[Numerador]])</f>
        <v>BARL_PARADA_2</v>
      </c>
      <c r="M215" s="12">
        <f t="shared" si="3"/>
        <v>34</v>
      </c>
      <c r="N215" s="12">
        <f>COUNTIF(J$2:$J215,J215)/100</f>
        <v>0.02</v>
      </c>
      <c r="O215" s="12">
        <f>SUM(tbl_geral[[#This Row],[Cod.Unico3]]+tbl_geral[[#This Row],[Cod.Unico4]])</f>
        <v>34.020000000000003</v>
      </c>
      <c r="P215" s="12" t="str">
        <f>SUBSTITUTE(tbl_geral[[#This Row],[Cod.Unico5]],",",".")</f>
        <v>34.02</v>
      </c>
      <c r="Q215" s="12" t="s">
        <v>101</v>
      </c>
    </row>
    <row r="216" spans="1:17" x14ac:dyDescent="0.25">
      <c r="A216" s="3" t="s">
        <v>227</v>
      </c>
      <c r="B216" s="4">
        <v>8</v>
      </c>
      <c r="C216" s="3" t="s">
        <v>10</v>
      </c>
      <c r="D216" s="4">
        <v>819</v>
      </c>
      <c r="E216" s="3" t="s">
        <v>102</v>
      </c>
      <c r="F216" s="3" t="s">
        <v>266</v>
      </c>
      <c r="G216" s="3" t="s">
        <v>1672</v>
      </c>
      <c r="H216" s="3" t="s">
        <v>54</v>
      </c>
      <c r="I216" s="3"/>
      <c r="J216" s="7" t="str">
        <f>CONCATENATE(tbl_geral[[#This Row],[Máquina]],"_",tbl_geral[[#This Row],[Status]],)</f>
        <v>BARL_ESTAÇÃO ALIMENTAÇÃO DE PAINÉIS</v>
      </c>
      <c r="K216" s="9">
        <f>COUNTIF($J$2:J216,J216)</f>
        <v>1</v>
      </c>
      <c r="L216" s="7" t="str">
        <f>CONCATENATE(tbl_geral[[#This Row],[Cod.Unico]],"_",tbl_geral[[#This Row],[Numerador]])</f>
        <v>BARL_ESTAÇÃO ALIMENTAÇÃO DE PAINÉIS_1</v>
      </c>
      <c r="M216" s="12">
        <f t="shared" si="3"/>
        <v>35</v>
      </c>
      <c r="N216" s="12">
        <f>COUNTIF(J$2:$J216,J216)/100</f>
        <v>0.01</v>
      </c>
      <c r="O216" s="12">
        <f>SUM(tbl_geral[[#This Row],[Cod.Unico3]]+tbl_geral[[#This Row],[Cod.Unico4]])</f>
        <v>35.01</v>
      </c>
      <c r="P216" s="12" t="str">
        <f>SUBSTITUTE(tbl_geral[[#This Row],[Cod.Unico5]],",",".")</f>
        <v>35.01</v>
      </c>
      <c r="Q216" s="12" t="s">
        <v>267</v>
      </c>
    </row>
    <row r="217" spans="1:17" x14ac:dyDescent="0.25">
      <c r="A217" s="3" t="s">
        <v>227</v>
      </c>
      <c r="B217" s="4">
        <v>8</v>
      </c>
      <c r="C217" s="3" t="s">
        <v>10</v>
      </c>
      <c r="D217" s="4">
        <v>819</v>
      </c>
      <c r="E217" s="3" t="s">
        <v>102</v>
      </c>
      <c r="F217" s="3" t="s">
        <v>266</v>
      </c>
      <c r="G217" s="3" t="s">
        <v>1673</v>
      </c>
      <c r="H217" s="3" t="s">
        <v>54</v>
      </c>
      <c r="I217" s="3"/>
      <c r="J217" s="7" t="str">
        <f>CONCATENATE(tbl_geral[[#This Row],[Máquina]],"_",tbl_geral[[#This Row],[Status]],)</f>
        <v>BARL_ESTAÇÃO ALIMENTAÇÃO DE PAINÉIS</v>
      </c>
      <c r="K217" s="9">
        <f>COUNTIF($J$2:J217,J217)</f>
        <v>2</v>
      </c>
      <c r="L217" s="7" t="str">
        <f>CONCATENATE(tbl_geral[[#This Row],[Cod.Unico]],"_",tbl_geral[[#This Row],[Numerador]])</f>
        <v>BARL_ESTAÇÃO ALIMENTAÇÃO DE PAINÉIS_2</v>
      </c>
      <c r="M217" s="12">
        <f t="shared" si="3"/>
        <v>35</v>
      </c>
      <c r="N217" s="12">
        <f>COUNTIF(J$2:$J217,J217)/100</f>
        <v>0.02</v>
      </c>
      <c r="O217" s="12">
        <f>SUM(tbl_geral[[#This Row],[Cod.Unico3]]+tbl_geral[[#This Row],[Cod.Unico4]])</f>
        <v>35.020000000000003</v>
      </c>
      <c r="P217" s="12" t="str">
        <f>SUBSTITUTE(tbl_geral[[#This Row],[Cod.Unico5]],",",".")</f>
        <v>35.02</v>
      </c>
      <c r="Q217" s="12" t="s">
        <v>268</v>
      </c>
    </row>
    <row r="218" spans="1:17" x14ac:dyDescent="0.25">
      <c r="A218" s="3" t="s">
        <v>227</v>
      </c>
      <c r="B218" s="4">
        <v>8</v>
      </c>
      <c r="C218" s="3" t="s">
        <v>10</v>
      </c>
      <c r="D218" s="4">
        <v>824</v>
      </c>
      <c r="E218" s="3" t="s">
        <v>269</v>
      </c>
      <c r="F218" s="3" t="s">
        <v>266</v>
      </c>
      <c r="G218" s="3" t="s">
        <v>1674</v>
      </c>
      <c r="H218" s="3" t="s">
        <v>54</v>
      </c>
      <c r="I218" s="3"/>
      <c r="J218" s="7" t="str">
        <f>CONCATENATE(tbl_geral[[#This Row],[Máquina]],"_",tbl_geral[[#This Row],[Status]],)</f>
        <v>BARL_ESTAÇÃO ALIMENTAÇÃO DE PAINÉIS</v>
      </c>
      <c r="K218" s="9">
        <f>COUNTIF($J$2:J218,J218)</f>
        <v>3</v>
      </c>
      <c r="L218" s="7" t="str">
        <f>CONCATENATE(tbl_geral[[#This Row],[Cod.Unico]],"_",tbl_geral[[#This Row],[Numerador]])</f>
        <v>BARL_ESTAÇÃO ALIMENTAÇÃO DE PAINÉIS_3</v>
      </c>
      <c r="M218" s="12">
        <f t="shared" si="3"/>
        <v>35</v>
      </c>
      <c r="N218" s="12">
        <f>COUNTIF(J$2:$J218,J218)/100</f>
        <v>0.03</v>
      </c>
      <c r="O218" s="12">
        <f>SUM(tbl_geral[[#This Row],[Cod.Unico3]]+tbl_geral[[#This Row],[Cod.Unico4]])</f>
        <v>35.03</v>
      </c>
      <c r="P218" s="12" t="str">
        <f>SUBSTITUTE(tbl_geral[[#This Row],[Cod.Unico5]],",",".")</f>
        <v>35.03</v>
      </c>
      <c r="Q218" s="12" t="s">
        <v>270</v>
      </c>
    </row>
    <row r="219" spans="1:17" x14ac:dyDescent="0.25">
      <c r="A219" s="3" t="s">
        <v>227</v>
      </c>
      <c r="B219" s="4">
        <v>8</v>
      </c>
      <c r="C219" s="3" t="s">
        <v>10</v>
      </c>
      <c r="D219" s="4">
        <v>817</v>
      </c>
      <c r="E219" s="3" t="s">
        <v>271</v>
      </c>
      <c r="F219" s="3" t="s">
        <v>266</v>
      </c>
      <c r="G219" s="3" t="s">
        <v>1675</v>
      </c>
      <c r="H219" s="3" t="s">
        <v>54</v>
      </c>
      <c r="I219" s="3"/>
      <c r="J219" s="7" t="str">
        <f>CONCATENATE(tbl_geral[[#This Row],[Máquina]],"_",tbl_geral[[#This Row],[Status]],)</f>
        <v>BARL_ESTAÇÃO ALIMENTAÇÃO DE PAINÉIS</v>
      </c>
      <c r="K219" s="9">
        <f>COUNTIF($J$2:J219,J219)</f>
        <v>4</v>
      </c>
      <c r="L219" s="7" t="str">
        <f>CONCATENATE(tbl_geral[[#This Row],[Cod.Unico]],"_",tbl_geral[[#This Row],[Numerador]])</f>
        <v>BARL_ESTAÇÃO ALIMENTAÇÃO DE PAINÉIS_4</v>
      </c>
      <c r="M219" s="12">
        <f t="shared" si="3"/>
        <v>35</v>
      </c>
      <c r="N219" s="12">
        <f>COUNTIF(J$2:$J219,J219)/100</f>
        <v>0.04</v>
      </c>
      <c r="O219" s="12">
        <f>SUM(tbl_geral[[#This Row],[Cod.Unico3]]+tbl_geral[[#This Row],[Cod.Unico4]])</f>
        <v>35.04</v>
      </c>
      <c r="P219" s="12" t="str">
        <f>SUBSTITUTE(tbl_geral[[#This Row],[Cod.Unico5]],",",".")</f>
        <v>35.04</v>
      </c>
      <c r="Q219" s="12" t="s">
        <v>272</v>
      </c>
    </row>
    <row r="220" spans="1:17" x14ac:dyDescent="0.25">
      <c r="A220" s="3" t="s">
        <v>227</v>
      </c>
      <c r="B220" s="4">
        <v>8</v>
      </c>
      <c r="C220" s="3" t="s">
        <v>10</v>
      </c>
      <c r="D220" s="4">
        <v>817</v>
      </c>
      <c r="E220" s="3" t="s">
        <v>271</v>
      </c>
      <c r="F220" s="3" t="s">
        <v>266</v>
      </c>
      <c r="G220" s="3" t="s">
        <v>1676</v>
      </c>
      <c r="H220" s="3" t="s">
        <v>54</v>
      </c>
      <c r="I220" s="3"/>
      <c r="J220" s="7" t="str">
        <f>CONCATENATE(tbl_geral[[#This Row],[Máquina]],"_",tbl_geral[[#This Row],[Status]],)</f>
        <v>BARL_ESTAÇÃO ALIMENTAÇÃO DE PAINÉIS</v>
      </c>
      <c r="K220" s="9">
        <f>COUNTIF($J$2:J220,J220)</f>
        <v>5</v>
      </c>
      <c r="L220" s="7" t="str">
        <f>CONCATENATE(tbl_geral[[#This Row],[Cod.Unico]],"_",tbl_geral[[#This Row],[Numerador]])</f>
        <v>BARL_ESTAÇÃO ALIMENTAÇÃO DE PAINÉIS_5</v>
      </c>
      <c r="M220" s="12">
        <f t="shared" si="3"/>
        <v>35</v>
      </c>
      <c r="N220" s="12">
        <f>COUNTIF(J$2:$J220,J220)/100</f>
        <v>0.05</v>
      </c>
      <c r="O220" s="12">
        <f>SUM(tbl_geral[[#This Row],[Cod.Unico3]]+tbl_geral[[#This Row],[Cod.Unico4]])</f>
        <v>35.049999999999997</v>
      </c>
      <c r="P220" s="12" t="str">
        <f>SUBSTITUTE(tbl_geral[[#This Row],[Cod.Unico5]],",",".")</f>
        <v>35.05</v>
      </c>
      <c r="Q220" s="12" t="s">
        <v>273</v>
      </c>
    </row>
    <row r="221" spans="1:17" x14ac:dyDescent="0.25">
      <c r="A221" s="3" t="s">
        <v>227</v>
      </c>
      <c r="B221" s="4">
        <v>8</v>
      </c>
      <c r="C221" s="3" t="s">
        <v>10</v>
      </c>
      <c r="D221" s="4">
        <v>809</v>
      </c>
      <c r="E221" s="3" t="s">
        <v>119</v>
      </c>
      <c r="F221" s="3" t="s">
        <v>266</v>
      </c>
      <c r="G221" s="3" t="s">
        <v>1677</v>
      </c>
      <c r="H221" s="3" t="s">
        <v>54</v>
      </c>
      <c r="I221" s="3"/>
      <c r="J221" s="7" t="str">
        <f>CONCATENATE(tbl_geral[[#This Row],[Máquina]],"_",tbl_geral[[#This Row],[Status]],)</f>
        <v>BARL_ESTAÇÃO ALIMENTAÇÃO DE PAINÉIS</v>
      </c>
      <c r="K221" s="9">
        <f>COUNTIF($J$2:J221,J221)</f>
        <v>6</v>
      </c>
      <c r="L221" s="7" t="str">
        <f>CONCATENATE(tbl_geral[[#This Row],[Cod.Unico]],"_",tbl_geral[[#This Row],[Numerador]])</f>
        <v>BARL_ESTAÇÃO ALIMENTAÇÃO DE PAINÉIS_6</v>
      </c>
      <c r="M221" s="12">
        <f t="shared" si="3"/>
        <v>35</v>
      </c>
      <c r="N221" s="12">
        <f>COUNTIF(J$2:$J221,J221)/100</f>
        <v>0.06</v>
      </c>
      <c r="O221" s="12">
        <f>SUM(tbl_geral[[#This Row],[Cod.Unico3]]+tbl_geral[[#This Row],[Cod.Unico4]])</f>
        <v>35.06</v>
      </c>
      <c r="P221" s="12" t="str">
        <f>SUBSTITUTE(tbl_geral[[#This Row],[Cod.Unico5]],",",".")</f>
        <v>35.06</v>
      </c>
      <c r="Q221" s="12" t="s">
        <v>274</v>
      </c>
    </row>
    <row r="222" spans="1:17" x14ac:dyDescent="0.25">
      <c r="A222" s="3" t="s">
        <v>227</v>
      </c>
      <c r="B222" s="4">
        <v>8</v>
      </c>
      <c r="C222" s="3" t="s">
        <v>10</v>
      </c>
      <c r="D222" s="4">
        <v>829</v>
      </c>
      <c r="E222" s="3" t="s">
        <v>93</v>
      </c>
      <c r="F222" s="3" t="s">
        <v>266</v>
      </c>
      <c r="G222" s="3" t="s">
        <v>1678</v>
      </c>
      <c r="H222" s="3" t="s">
        <v>54</v>
      </c>
      <c r="I222" s="3"/>
      <c r="J222" s="7" t="str">
        <f>CONCATENATE(tbl_geral[[#This Row],[Máquina]],"_",tbl_geral[[#This Row],[Status]],)</f>
        <v>BARL_ESTAÇÃO ALIMENTAÇÃO DE PAINÉIS</v>
      </c>
      <c r="K222" s="9">
        <f>COUNTIF($J$2:J222,J222)</f>
        <v>7</v>
      </c>
      <c r="L222" s="7" t="str">
        <f>CONCATENATE(tbl_geral[[#This Row],[Cod.Unico]],"_",tbl_geral[[#This Row],[Numerador]])</f>
        <v>BARL_ESTAÇÃO ALIMENTAÇÃO DE PAINÉIS_7</v>
      </c>
      <c r="M222" s="12">
        <f t="shared" si="3"/>
        <v>35</v>
      </c>
      <c r="N222" s="12">
        <f>COUNTIF(J$2:$J222,J222)/100</f>
        <v>7.0000000000000007E-2</v>
      </c>
      <c r="O222" s="12">
        <f>SUM(tbl_geral[[#This Row],[Cod.Unico3]]+tbl_geral[[#This Row],[Cod.Unico4]])</f>
        <v>35.07</v>
      </c>
      <c r="P222" s="12" t="str">
        <f>SUBSTITUTE(tbl_geral[[#This Row],[Cod.Unico5]],",",".")</f>
        <v>35.07</v>
      </c>
      <c r="Q222" s="12" t="s">
        <v>275</v>
      </c>
    </row>
    <row r="223" spans="1:17" x14ac:dyDescent="0.25">
      <c r="A223" s="3" t="s">
        <v>227</v>
      </c>
      <c r="B223" s="4">
        <v>8</v>
      </c>
      <c r="C223" s="3" t="s">
        <v>10</v>
      </c>
      <c r="D223" s="4">
        <v>829</v>
      </c>
      <c r="E223" s="3" t="s">
        <v>93</v>
      </c>
      <c r="F223" s="3" t="s">
        <v>266</v>
      </c>
      <c r="G223" s="3" t="s">
        <v>1679</v>
      </c>
      <c r="H223" s="3" t="s">
        <v>54</v>
      </c>
      <c r="I223" s="3"/>
      <c r="J223" s="7" t="str">
        <f>CONCATENATE(tbl_geral[[#This Row],[Máquina]],"_",tbl_geral[[#This Row],[Status]],)</f>
        <v>BARL_ESTAÇÃO ALIMENTAÇÃO DE PAINÉIS</v>
      </c>
      <c r="K223" s="9">
        <f>COUNTIF($J$2:J223,J223)</f>
        <v>8</v>
      </c>
      <c r="L223" s="7" t="str">
        <f>CONCATENATE(tbl_geral[[#This Row],[Cod.Unico]],"_",tbl_geral[[#This Row],[Numerador]])</f>
        <v>BARL_ESTAÇÃO ALIMENTAÇÃO DE PAINÉIS_8</v>
      </c>
      <c r="M223" s="12">
        <f t="shared" si="3"/>
        <v>35</v>
      </c>
      <c r="N223" s="12">
        <f>COUNTIF(J$2:$J223,J223)/100</f>
        <v>0.08</v>
      </c>
      <c r="O223" s="12">
        <f>SUM(tbl_geral[[#This Row],[Cod.Unico3]]+tbl_geral[[#This Row],[Cod.Unico4]])</f>
        <v>35.08</v>
      </c>
      <c r="P223" s="12" t="str">
        <f>SUBSTITUTE(tbl_geral[[#This Row],[Cod.Unico5]],",",".")</f>
        <v>35.08</v>
      </c>
      <c r="Q223" s="12" t="s">
        <v>276</v>
      </c>
    </row>
    <row r="224" spans="1:17" x14ac:dyDescent="0.25">
      <c r="A224" s="3" t="s">
        <v>227</v>
      </c>
      <c r="B224" s="4">
        <v>8</v>
      </c>
      <c r="C224" s="3" t="s">
        <v>10</v>
      </c>
      <c r="D224" s="4">
        <v>829</v>
      </c>
      <c r="E224" s="3" t="s">
        <v>93</v>
      </c>
      <c r="F224" s="3" t="s">
        <v>266</v>
      </c>
      <c r="G224" s="3" t="s">
        <v>1680</v>
      </c>
      <c r="H224" s="3" t="s">
        <v>54</v>
      </c>
      <c r="I224" s="3"/>
      <c r="J224" s="7" t="str">
        <f>CONCATENATE(tbl_geral[[#This Row],[Máquina]],"_",tbl_geral[[#This Row],[Status]],)</f>
        <v>BARL_ESTAÇÃO ALIMENTAÇÃO DE PAINÉIS</v>
      </c>
      <c r="K224" s="9">
        <f>COUNTIF($J$2:J224,J224)</f>
        <v>9</v>
      </c>
      <c r="L224" s="7" t="str">
        <f>CONCATENATE(tbl_geral[[#This Row],[Cod.Unico]],"_",tbl_geral[[#This Row],[Numerador]])</f>
        <v>BARL_ESTAÇÃO ALIMENTAÇÃO DE PAINÉIS_9</v>
      </c>
      <c r="M224" s="12">
        <f t="shared" si="3"/>
        <v>35</v>
      </c>
      <c r="N224" s="12">
        <f>COUNTIF(J$2:$J224,J224)/100</f>
        <v>0.09</v>
      </c>
      <c r="O224" s="12">
        <f>SUM(tbl_geral[[#This Row],[Cod.Unico3]]+tbl_geral[[#This Row],[Cod.Unico4]])</f>
        <v>35.090000000000003</v>
      </c>
      <c r="P224" s="12" t="str">
        <f>SUBSTITUTE(tbl_geral[[#This Row],[Cod.Unico5]],",",".")</f>
        <v>35.09</v>
      </c>
      <c r="Q224" s="12" t="s">
        <v>277</v>
      </c>
    </row>
    <row r="225" spans="1:17" x14ac:dyDescent="0.25">
      <c r="A225" s="3" t="s">
        <v>227</v>
      </c>
      <c r="B225" s="4">
        <v>5</v>
      </c>
      <c r="C225" s="3" t="s">
        <v>71</v>
      </c>
      <c r="D225" s="4">
        <v>501</v>
      </c>
      <c r="E225" s="3" t="s">
        <v>75</v>
      </c>
      <c r="F225" s="3" t="s">
        <v>266</v>
      </c>
      <c r="G225" s="3" t="s">
        <v>3100</v>
      </c>
      <c r="H225" s="3" t="s">
        <v>54</v>
      </c>
      <c r="I225" s="3"/>
      <c r="J225" s="7" t="str">
        <f>CONCATENATE(tbl_geral[[#This Row],[Máquina]],"_",tbl_geral[[#This Row],[Status]],)</f>
        <v>BARL_ESTAÇÃO ALIMENTAÇÃO DE PAINÉIS</v>
      </c>
      <c r="K225" s="9">
        <f>COUNTIF($J$2:J225,J225)</f>
        <v>10</v>
      </c>
      <c r="L225" s="7" t="str">
        <f>CONCATENATE(tbl_geral[[#This Row],[Cod.Unico]],"_",tbl_geral[[#This Row],[Numerador]])</f>
        <v>BARL_ESTAÇÃO ALIMENTAÇÃO DE PAINÉIS_10</v>
      </c>
      <c r="M225" s="12">
        <f t="shared" si="3"/>
        <v>35</v>
      </c>
      <c r="N225" s="12">
        <f>COUNTIF(J$2:$J225,J225)/100</f>
        <v>0.1</v>
      </c>
      <c r="O225" s="12">
        <f>SUM(tbl_geral[[#This Row],[Cod.Unico3]]+tbl_geral[[#This Row],[Cod.Unico4]])</f>
        <v>35.1</v>
      </c>
      <c r="P225" s="12" t="str">
        <f>SUBSTITUTE(tbl_geral[[#This Row],[Cod.Unico5]],",",".")</f>
        <v>35.1</v>
      </c>
      <c r="Q225" s="12" t="s">
        <v>278</v>
      </c>
    </row>
    <row r="226" spans="1:17" x14ac:dyDescent="0.25">
      <c r="A226" s="3" t="s">
        <v>227</v>
      </c>
      <c r="B226" s="4">
        <v>2</v>
      </c>
      <c r="C226" s="3" t="s">
        <v>84</v>
      </c>
      <c r="D226" s="4">
        <v>203</v>
      </c>
      <c r="E226" s="3" t="s">
        <v>85</v>
      </c>
      <c r="F226" s="3" t="s">
        <v>266</v>
      </c>
      <c r="G226" s="3" t="s">
        <v>1681</v>
      </c>
      <c r="H226" s="3" t="s">
        <v>54</v>
      </c>
      <c r="I226" s="3"/>
      <c r="J226" s="7" t="str">
        <f>CONCATENATE(tbl_geral[[#This Row],[Máquina]],"_",tbl_geral[[#This Row],[Status]],)</f>
        <v>BARL_ESTAÇÃO ALIMENTAÇÃO DE PAINÉIS</v>
      </c>
      <c r="K226" s="9">
        <f>COUNTIF($J$2:J226,J226)</f>
        <v>11</v>
      </c>
      <c r="L226" s="7" t="str">
        <f>CONCATENATE(tbl_geral[[#This Row],[Cod.Unico]],"_",tbl_geral[[#This Row],[Numerador]])</f>
        <v>BARL_ESTAÇÃO ALIMENTAÇÃO DE PAINÉIS_11</v>
      </c>
      <c r="M226" s="12">
        <f t="shared" si="3"/>
        <v>35</v>
      </c>
      <c r="N226" s="12">
        <f>COUNTIF(J$2:$J226,J226)/100</f>
        <v>0.11</v>
      </c>
      <c r="O226" s="12">
        <f>SUM(tbl_geral[[#This Row],[Cod.Unico3]]+tbl_geral[[#This Row],[Cod.Unico4]])</f>
        <v>35.11</v>
      </c>
      <c r="P226" s="12" t="str">
        <f>SUBSTITUTE(tbl_geral[[#This Row],[Cod.Unico5]],",",".")</f>
        <v>35.11</v>
      </c>
      <c r="Q226" s="12" t="s">
        <v>279</v>
      </c>
    </row>
    <row r="227" spans="1:17" x14ac:dyDescent="0.25">
      <c r="A227" s="3" t="s">
        <v>227</v>
      </c>
      <c r="B227" s="4">
        <v>2</v>
      </c>
      <c r="C227" s="3" t="s">
        <v>84</v>
      </c>
      <c r="D227" s="4">
        <v>202</v>
      </c>
      <c r="E227" s="3" t="s">
        <v>88</v>
      </c>
      <c r="F227" s="3" t="s">
        <v>266</v>
      </c>
      <c r="G227" s="3" t="s">
        <v>1682</v>
      </c>
      <c r="H227" s="3" t="s">
        <v>54</v>
      </c>
      <c r="I227" s="3"/>
      <c r="J227" s="7" t="str">
        <f>CONCATENATE(tbl_geral[[#This Row],[Máquina]],"_",tbl_geral[[#This Row],[Status]],)</f>
        <v>BARL_ESTAÇÃO ALIMENTAÇÃO DE PAINÉIS</v>
      </c>
      <c r="K227" s="9">
        <f>COUNTIF($J$2:J227,J227)</f>
        <v>12</v>
      </c>
      <c r="L227" s="7" t="str">
        <f>CONCATENATE(tbl_geral[[#This Row],[Cod.Unico]],"_",tbl_geral[[#This Row],[Numerador]])</f>
        <v>BARL_ESTAÇÃO ALIMENTAÇÃO DE PAINÉIS_12</v>
      </c>
      <c r="M227" s="12">
        <f t="shared" si="3"/>
        <v>35</v>
      </c>
      <c r="N227" s="12">
        <f>COUNTIF(J$2:$J227,J227)/100</f>
        <v>0.12</v>
      </c>
      <c r="O227" s="12">
        <f>SUM(tbl_geral[[#This Row],[Cod.Unico3]]+tbl_geral[[#This Row],[Cod.Unico4]])</f>
        <v>35.119999999999997</v>
      </c>
      <c r="P227" s="12" t="str">
        <f>SUBSTITUTE(tbl_geral[[#This Row],[Cod.Unico5]],",",".")</f>
        <v>35.12</v>
      </c>
      <c r="Q227" s="12" t="s">
        <v>280</v>
      </c>
    </row>
    <row r="228" spans="1:17" x14ac:dyDescent="0.25">
      <c r="A228" s="3" t="s">
        <v>227</v>
      </c>
      <c r="B228" s="4">
        <v>8</v>
      </c>
      <c r="C228" s="3" t="s">
        <v>10</v>
      </c>
      <c r="D228" s="4">
        <v>809</v>
      </c>
      <c r="E228" s="3" t="s">
        <v>119</v>
      </c>
      <c r="F228" s="3" t="s">
        <v>266</v>
      </c>
      <c r="G228" s="3" t="s">
        <v>1683</v>
      </c>
      <c r="H228" s="3" t="s">
        <v>54</v>
      </c>
      <c r="I228" s="3"/>
      <c r="J228" s="7" t="str">
        <f>CONCATENATE(tbl_geral[[#This Row],[Máquina]],"_",tbl_geral[[#This Row],[Status]],)</f>
        <v>BARL_ESTAÇÃO ALIMENTAÇÃO DE PAINÉIS</v>
      </c>
      <c r="K228" s="9">
        <f>COUNTIF($J$2:J228,J228)</f>
        <v>13</v>
      </c>
      <c r="L228" s="7" t="str">
        <f>CONCATENATE(tbl_geral[[#This Row],[Cod.Unico]],"_",tbl_geral[[#This Row],[Numerador]])</f>
        <v>BARL_ESTAÇÃO ALIMENTAÇÃO DE PAINÉIS_13</v>
      </c>
      <c r="M228" s="12">
        <f t="shared" si="3"/>
        <v>35</v>
      </c>
      <c r="N228" s="12">
        <f>COUNTIF(J$2:$J228,J228)/100</f>
        <v>0.13</v>
      </c>
      <c r="O228" s="12">
        <f>SUM(tbl_geral[[#This Row],[Cod.Unico3]]+tbl_geral[[#This Row],[Cod.Unico4]])</f>
        <v>35.130000000000003</v>
      </c>
      <c r="P228" s="12" t="str">
        <f>SUBSTITUTE(tbl_geral[[#This Row],[Cod.Unico5]],",",".")</f>
        <v>35.13</v>
      </c>
      <c r="Q228" s="12" t="s">
        <v>281</v>
      </c>
    </row>
    <row r="229" spans="1:17" x14ac:dyDescent="0.25">
      <c r="A229" s="3" t="s">
        <v>227</v>
      </c>
      <c r="B229" s="4">
        <v>8</v>
      </c>
      <c r="C229" s="3" t="s">
        <v>10</v>
      </c>
      <c r="D229" s="4">
        <v>829</v>
      </c>
      <c r="E229" s="3" t="s">
        <v>93</v>
      </c>
      <c r="F229" s="3" t="s">
        <v>266</v>
      </c>
      <c r="G229" s="3" t="s">
        <v>1684</v>
      </c>
      <c r="H229" s="3" t="s">
        <v>54</v>
      </c>
      <c r="I229" s="3"/>
      <c r="J229" s="7" t="str">
        <f>CONCATENATE(tbl_geral[[#This Row],[Máquina]],"_",tbl_geral[[#This Row],[Status]],)</f>
        <v>BARL_ESTAÇÃO ALIMENTAÇÃO DE PAINÉIS</v>
      </c>
      <c r="K229" s="9">
        <f>COUNTIF($J$2:J229,J229)</f>
        <v>14</v>
      </c>
      <c r="L229" s="7" t="str">
        <f>CONCATENATE(tbl_geral[[#This Row],[Cod.Unico]],"_",tbl_geral[[#This Row],[Numerador]])</f>
        <v>BARL_ESTAÇÃO ALIMENTAÇÃO DE PAINÉIS_14</v>
      </c>
      <c r="M229" s="12">
        <f t="shared" si="3"/>
        <v>35</v>
      </c>
      <c r="N229" s="12">
        <f>COUNTIF(J$2:$J229,J229)/100</f>
        <v>0.14000000000000001</v>
      </c>
      <c r="O229" s="12">
        <f>SUM(tbl_geral[[#This Row],[Cod.Unico3]]+tbl_geral[[#This Row],[Cod.Unico4]])</f>
        <v>35.14</v>
      </c>
      <c r="P229" s="12" t="str">
        <f>SUBSTITUTE(tbl_geral[[#This Row],[Cod.Unico5]],",",".")</f>
        <v>35.14</v>
      </c>
      <c r="Q229" s="12" t="s">
        <v>282</v>
      </c>
    </row>
    <row r="230" spans="1:17" x14ac:dyDescent="0.25">
      <c r="A230" s="3" t="s">
        <v>227</v>
      </c>
      <c r="B230" s="4">
        <v>6</v>
      </c>
      <c r="C230" s="3" t="s">
        <v>20</v>
      </c>
      <c r="D230" s="4">
        <v>601</v>
      </c>
      <c r="E230" s="3" t="s">
        <v>21</v>
      </c>
      <c r="F230" s="3" t="s">
        <v>266</v>
      </c>
      <c r="G230" s="3" t="s">
        <v>1685</v>
      </c>
      <c r="H230" s="3" t="s">
        <v>54</v>
      </c>
      <c r="I230" s="3"/>
      <c r="J230" s="7" t="str">
        <f>CONCATENATE(tbl_geral[[#This Row],[Máquina]],"_",tbl_geral[[#This Row],[Status]],)</f>
        <v>BARL_ESTAÇÃO ALIMENTAÇÃO DE PAINÉIS</v>
      </c>
      <c r="K230" s="9">
        <f>COUNTIF($J$2:J230,J230)</f>
        <v>15</v>
      </c>
      <c r="L230" s="7" t="str">
        <f>CONCATENATE(tbl_geral[[#This Row],[Cod.Unico]],"_",tbl_geral[[#This Row],[Numerador]])</f>
        <v>BARL_ESTAÇÃO ALIMENTAÇÃO DE PAINÉIS_15</v>
      </c>
      <c r="M230" s="12">
        <f t="shared" si="3"/>
        <v>35</v>
      </c>
      <c r="N230" s="12">
        <f>COUNTIF(J$2:$J230,J230)/100</f>
        <v>0.15</v>
      </c>
      <c r="O230" s="12">
        <f>SUM(tbl_geral[[#This Row],[Cod.Unico3]]+tbl_geral[[#This Row],[Cod.Unico4]])</f>
        <v>35.15</v>
      </c>
      <c r="P230" s="12" t="str">
        <f>SUBSTITUTE(tbl_geral[[#This Row],[Cod.Unico5]],",",".")</f>
        <v>35.15</v>
      </c>
      <c r="Q230" s="12" t="s">
        <v>283</v>
      </c>
    </row>
    <row r="231" spans="1:17" x14ac:dyDescent="0.25">
      <c r="A231" s="3" t="s">
        <v>227</v>
      </c>
      <c r="B231" s="4">
        <v>8</v>
      </c>
      <c r="C231" s="3" t="s">
        <v>10</v>
      </c>
      <c r="D231" s="4">
        <v>819</v>
      </c>
      <c r="E231" s="3" t="s">
        <v>102</v>
      </c>
      <c r="F231" s="3" t="s">
        <v>266</v>
      </c>
      <c r="G231" s="3" t="s">
        <v>1686</v>
      </c>
      <c r="H231" s="3" t="s">
        <v>54</v>
      </c>
      <c r="I231" s="3"/>
      <c r="J231" s="7" t="str">
        <f>CONCATENATE(tbl_geral[[#This Row],[Máquina]],"_",tbl_geral[[#This Row],[Status]],)</f>
        <v>BARL_ESTAÇÃO ALIMENTAÇÃO DE PAINÉIS</v>
      </c>
      <c r="K231" s="9">
        <f>COUNTIF($J$2:J231,J231)</f>
        <v>16</v>
      </c>
      <c r="L231" s="7" t="str">
        <f>CONCATENATE(tbl_geral[[#This Row],[Cod.Unico]],"_",tbl_geral[[#This Row],[Numerador]])</f>
        <v>BARL_ESTAÇÃO ALIMENTAÇÃO DE PAINÉIS_16</v>
      </c>
      <c r="M231" s="12">
        <f t="shared" si="3"/>
        <v>35</v>
      </c>
      <c r="N231" s="12">
        <f>COUNTIF(J$2:$J231,J231)/100</f>
        <v>0.16</v>
      </c>
      <c r="O231" s="12">
        <f>SUM(tbl_geral[[#This Row],[Cod.Unico3]]+tbl_geral[[#This Row],[Cod.Unico4]])</f>
        <v>35.159999999999997</v>
      </c>
      <c r="P231" s="12" t="str">
        <f>SUBSTITUTE(tbl_geral[[#This Row],[Cod.Unico5]],",",".")</f>
        <v>35.16</v>
      </c>
      <c r="Q231" s="12" t="s">
        <v>284</v>
      </c>
    </row>
    <row r="232" spans="1:17" x14ac:dyDescent="0.25">
      <c r="A232" s="3" t="s">
        <v>227</v>
      </c>
      <c r="B232" s="4">
        <v>8</v>
      </c>
      <c r="C232" s="3" t="s">
        <v>10</v>
      </c>
      <c r="D232" s="4">
        <v>819</v>
      </c>
      <c r="E232" s="3" t="s">
        <v>102</v>
      </c>
      <c r="F232" s="3" t="s">
        <v>266</v>
      </c>
      <c r="G232" s="3" t="s">
        <v>1687</v>
      </c>
      <c r="H232" s="3" t="s">
        <v>54</v>
      </c>
      <c r="I232" s="3"/>
      <c r="J232" s="7" t="str">
        <f>CONCATENATE(tbl_geral[[#This Row],[Máquina]],"_",tbl_geral[[#This Row],[Status]],)</f>
        <v>BARL_ESTAÇÃO ALIMENTAÇÃO DE PAINÉIS</v>
      </c>
      <c r="K232" s="9">
        <f>COUNTIF($J$2:J232,J232)</f>
        <v>17</v>
      </c>
      <c r="L232" s="7" t="str">
        <f>CONCATENATE(tbl_geral[[#This Row],[Cod.Unico]],"_",tbl_geral[[#This Row],[Numerador]])</f>
        <v>BARL_ESTAÇÃO ALIMENTAÇÃO DE PAINÉIS_17</v>
      </c>
      <c r="M232" s="12">
        <f t="shared" si="3"/>
        <v>35</v>
      </c>
      <c r="N232" s="12">
        <f>COUNTIF(J$2:$J232,J232)/100</f>
        <v>0.17</v>
      </c>
      <c r="O232" s="12">
        <f>SUM(tbl_geral[[#This Row],[Cod.Unico3]]+tbl_geral[[#This Row],[Cod.Unico4]])</f>
        <v>35.17</v>
      </c>
      <c r="P232" s="12" t="str">
        <f>SUBSTITUTE(tbl_geral[[#This Row],[Cod.Unico5]],",",".")</f>
        <v>35.17</v>
      </c>
      <c r="Q232" s="12" t="s">
        <v>285</v>
      </c>
    </row>
    <row r="233" spans="1:17" x14ac:dyDescent="0.25">
      <c r="A233" s="3" t="s">
        <v>227</v>
      </c>
      <c r="B233" s="4">
        <v>16</v>
      </c>
      <c r="C233" s="3" t="s">
        <v>286</v>
      </c>
      <c r="D233" s="4">
        <v>1605</v>
      </c>
      <c r="E233" s="3" t="s">
        <v>287</v>
      </c>
      <c r="F233" s="3" t="s">
        <v>288</v>
      </c>
      <c r="G233" s="3" t="s">
        <v>1688</v>
      </c>
      <c r="H233" s="3" t="s">
        <v>13</v>
      </c>
      <c r="I233" s="3"/>
      <c r="J233" s="7" t="str">
        <f>CONCATENATE(tbl_geral[[#This Row],[Máquina]],"_",tbl_geral[[#This Row],[Status]],)</f>
        <v>BARL_APLICADOR 4</v>
      </c>
      <c r="K233" s="9">
        <f>COUNTIF($J$2:J233,J233)</f>
        <v>1</v>
      </c>
      <c r="L233" s="7" t="str">
        <f>CONCATENATE(tbl_geral[[#This Row],[Cod.Unico]],"_",tbl_geral[[#This Row],[Numerador]])</f>
        <v>BARL_APLICADOR 4_1</v>
      </c>
      <c r="M233" s="12">
        <f t="shared" si="3"/>
        <v>36</v>
      </c>
      <c r="N233" s="12">
        <f>COUNTIF(J$2:$J233,J233)/100</f>
        <v>0.01</v>
      </c>
      <c r="O233" s="12">
        <f>SUM(tbl_geral[[#This Row],[Cod.Unico3]]+tbl_geral[[#This Row],[Cod.Unico4]])</f>
        <v>36.01</v>
      </c>
      <c r="P233" s="12" t="str">
        <f>SUBSTITUTE(tbl_geral[[#This Row],[Cod.Unico5]],",",".")</f>
        <v>36.01</v>
      </c>
      <c r="Q233" s="12" t="s">
        <v>289</v>
      </c>
    </row>
    <row r="234" spans="1:17" x14ac:dyDescent="0.25">
      <c r="A234" s="3" t="s">
        <v>227</v>
      </c>
      <c r="B234" s="4">
        <v>2</v>
      </c>
      <c r="C234" s="3" t="s">
        <v>84</v>
      </c>
      <c r="D234" s="4">
        <v>203</v>
      </c>
      <c r="E234" s="3" t="s">
        <v>85</v>
      </c>
      <c r="F234" s="3" t="s">
        <v>288</v>
      </c>
      <c r="G234" s="3" t="s">
        <v>1689</v>
      </c>
      <c r="H234" s="3" t="s">
        <v>13</v>
      </c>
      <c r="I234" s="3"/>
      <c r="J234" s="7" t="str">
        <f>CONCATENATE(tbl_geral[[#This Row],[Máquina]],"_",tbl_geral[[#This Row],[Status]],)</f>
        <v>BARL_APLICADOR 4</v>
      </c>
      <c r="K234" s="9">
        <f>COUNTIF($J$2:J234,J234)</f>
        <v>2</v>
      </c>
      <c r="L234" s="7" t="str">
        <f>CONCATENATE(tbl_geral[[#This Row],[Cod.Unico]],"_",tbl_geral[[#This Row],[Numerador]])</f>
        <v>BARL_APLICADOR 4_2</v>
      </c>
      <c r="M234" s="12">
        <f t="shared" si="3"/>
        <v>36</v>
      </c>
      <c r="N234" s="12">
        <f>COUNTIF(J$2:$J234,J234)/100</f>
        <v>0.02</v>
      </c>
      <c r="O234" s="12">
        <f>SUM(tbl_geral[[#This Row],[Cod.Unico3]]+tbl_geral[[#This Row],[Cod.Unico4]])</f>
        <v>36.020000000000003</v>
      </c>
      <c r="P234" s="12" t="str">
        <f>SUBSTITUTE(tbl_geral[[#This Row],[Cod.Unico5]],",",".")</f>
        <v>36.02</v>
      </c>
      <c r="Q234" s="12" t="s">
        <v>290</v>
      </c>
    </row>
    <row r="235" spans="1:17" x14ac:dyDescent="0.25">
      <c r="A235" s="3" t="s">
        <v>227</v>
      </c>
      <c r="B235" s="4">
        <v>2</v>
      </c>
      <c r="C235" s="3" t="s">
        <v>84</v>
      </c>
      <c r="D235" s="4">
        <v>202</v>
      </c>
      <c r="E235" s="3" t="s">
        <v>88</v>
      </c>
      <c r="F235" s="3" t="s">
        <v>288</v>
      </c>
      <c r="G235" s="3" t="s">
        <v>1690</v>
      </c>
      <c r="H235" s="3" t="s">
        <v>13</v>
      </c>
      <c r="I235" s="3"/>
      <c r="J235" s="7" t="str">
        <f>CONCATENATE(tbl_geral[[#This Row],[Máquina]],"_",tbl_geral[[#This Row],[Status]],)</f>
        <v>BARL_APLICADOR 4</v>
      </c>
      <c r="K235" s="9">
        <f>COUNTIF($J$2:J235,J235)</f>
        <v>3</v>
      </c>
      <c r="L235" s="7" t="str">
        <f>CONCATENATE(tbl_geral[[#This Row],[Cod.Unico]],"_",tbl_geral[[#This Row],[Numerador]])</f>
        <v>BARL_APLICADOR 4_3</v>
      </c>
      <c r="M235" s="12">
        <f t="shared" si="3"/>
        <v>36</v>
      </c>
      <c r="N235" s="12">
        <f>COUNTIF(J$2:$J235,J235)/100</f>
        <v>0.03</v>
      </c>
      <c r="O235" s="12">
        <f>SUM(tbl_geral[[#This Row],[Cod.Unico3]]+tbl_geral[[#This Row],[Cod.Unico4]])</f>
        <v>36.03</v>
      </c>
      <c r="P235" s="12" t="str">
        <f>SUBSTITUTE(tbl_geral[[#This Row],[Cod.Unico5]],",",".")</f>
        <v>36.03</v>
      </c>
      <c r="Q235" s="12" t="s">
        <v>291</v>
      </c>
    </row>
    <row r="236" spans="1:17" x14ac:dyDescent="0.25">
      <c r="A236" s="3" t="s">
        <v>227</v>
      </c>
      <c r="B236" s="4">
        <v>8</v>
      </c>
      <c r="C236" s="3" t="s">
        <v>10</v>
      </c>
      <c r="D236" s="4">
        <v>809</v>
      </c>
      <c r="E236" s="3" t="s">
        <v>119</v>
      </c>
      <c r="F236" s="3" t="s">
        <v>288</v>
      </c>
      <c r="G236" s="3" t="s">
        <v>1691</v>
      </c>
      <c r="H236" s="3" t="s">
        <v>13</v>
      </c>
      <c r="I236" s="3"/>
      <c r="J236" s="7" t="str">
        <f>CONCATENATE(tbl_geral[[#This Row],[Máquina]],"_",tbl_geral[[#This Row],[Status]],)</f>
        <v>BARL_APLICADOR 4</v>
      </c>
      <c r="K236" s="9">
        <f>COUNTIF($J$2:J236,J236)</f>
        <v>4</v>
      </c>
      <c r="L236" s="7" t="str">
        <f>CONCATENATE(tbl_geral[[#This Row],[Cod.Unico]],"_",tbl_geral[[#This Row],[Numerador]])</f>
        <v>BARL_APLICADOR 4_4</v>
      </c>
      <c r="M236" s="12">
        <f t="shared" si="3"/>
        <v>36</v>
      </c>
      <c r="N236" s="12">
        <f>COUNTIF(J$2:$J236,J236)/100</f>
        <v>0.04</v>
      </c>
      <c r="O236" s="12">
        <f>SUM(tbl_geral[[#This Row],[Cod.Unico3]]+tbl_geral[[#This Row],[Cod.Unico4]])</f>
        <v>36.04</v>
      </c>
      <c r="P236" s="12" t="str">
        <f>SUBSTITUTE(tbl_geral[[#This Row],[Cod.Unico5]],",",".")</f>
        <v>36.04</v>
      </c>
      <c r="Q236" s="12" t="s">
        <v>292</v>
      </c>
    </row>
    <row r="237" spans="1:17" x14ac:dyDescent="0.25">
      <c r="A237" s="3" t="s">
        <v>227</v>
      </c>
      <c r="B237" s="4">
        <v>8</v>
      </c>
      <c r="C237" s="3" t="s">
        <v>10</v>
      </c>
      <c r="D237" s="4">
        <v>809</v>
      </c>
      <c r="E237" s="3" t="s">
        <v>119</v>
      </c>
      <c r="F237" s="3" t="s">
        <v>288</v>
      </c>
      <c r="G237" s="3" t="s">
        <v>1692</v>
      </c>
      <c r="H237" s="3" t="s">
        <v>13</v>
      </c>
      <c r="I237" s="3"/>
      <c r="J237" s="7" t="str">
        <f>CONCATENATE(tbl_geral[[#This Row],[Máquina]],"_",tbl_geral[[#This Row],[Status]],)</f>
        <v>BARL_APLICADOR 4</v>
      </c>
      <c r="K237" s="9">
        <f>COUNTIF($J$2:J237,J237)</f>
        <v>5</v>
      </c>
      <c r="L237" s="7" t="str">
        <f>CONCATENATE(tbl_geral[[#This Row],[Cod.Unico]],"_",tbl_geral[[#This Row],[Numerador]])</f>
        <v>BARL_APLICADOR 4_5</v>
      </c>
      <c r="M237" s="12">
        <f t="shared" si="3"/>
        <v>36</v>
      </c>
      <c r="N237" s="12">
        <f>COUNTIF(J$2:$J237,J237)/100</f>
        <v>0.05</v>
      </c>
      <c r="O237" s="12">
        <f>SUM(tbl_geral[[#This Row],[Cod.Unico3]]+tbl_geral[[#This Row],[Cod.Unico4]])</f>
        <v>36.049999999999997</v>
      </c>
      <c r="P237" s="12" t="str">
        <f>SUBSTITUTE(tbl_geral[[#This Row],[Cod.Unico5]],",",".")</f>
        <v>36.05</v>
      </c>
      <c r="Q237" s="12" t="s">
        <v>293</v>
      </c>
    </row>
    <row r="238" spans="1:17" x14ac:dyDescent="0.25">
      <c r="A238" s="3" t="s">
        <v>227</v>
      </c>
      <c r="B238" s="4">
        <v>16</v>
      </c>
      <c r="C238" s="3" t="s">
        <v>286</v>
      </c>
      <c r="D238" s="4">
        <v>1606</v>
      </c>
      <c r="E238" s="3" t="s">
        <v>294</v>
      </c>
      <c r="F238" s="3" t="s">
        <v>288</v>
      </c>
      <c r="G238" s="3" t="s">
        <v>1693</v>
      </c>
      <c r="H238" s="3" t="s">
        <v>13</v>
      </c>
      <c r="I238" s="3"/>
      <c r="J238" s="7" t="str">
        <f>CONCATENATE(tbl_geral[[#This Row],[Máquina]],"_",tbl_geral[[#This Row],[Status]],)</f>
        <v>BARL_APLICADOR 4</v>
      </c>
      <c r="K238" s="9">
        <f>COUNTIF($J$2:J238,J238)</f>
        <v>6</v>
      </c>
      <c r="L238" s="7" t="str">
        <f>CONCATENATE(tbl_geral[[#This Row],[Cod.Unico]],"_",tbl_geral[[#This Row],[Numerador]])</f>
        <v>BARL_APLICADOR 4_6</v>
      </c>
      <c r="M238" s="12">
        <f t="shared" si="3"/>
        <v>36</v>
      </c>
      <c r="N238" s="12">
        <f>COUNTIF(J$2:$J238,J238)/100</f>
        <v>0.06</v>
      </c>
      <c r="O238" s="12">
        <f>SUM(tbl_geral[[#This Row],[Cod.Unico3]]+tbl_geral[[#This Row],[Cod.Unico4]])</f>
        <v>36.06</v>
      </c>
      <c r="P238" s="12" t="str">
        <f>SUBSTITUTE(tbl_geral[[#This Row],[Cod.Unico5]],",",".")</f>
        <v>36.06</v>
      </c>
      <c r="Q238" s="12" t="s">
        <v>295</v>
      </c>
    </row>
    <row r="239" spans="1:17" x14ac:dyDescent="0.25">
      <c r="A239" s="3" t="s">
        <v>227</v>
      </c>
      <c r="B239" s="4">
        <v>8</v>
      </c>
      <c r="C239" s="3" t="s">
        <v>10</v>
      </c>
      <c r="D239" s="4">
        <v>829</v>
      </c>
      <c r="E239" s="3" t="s">
        <v>93</v>
      </c>
      <c r="F239" s="3" t="s">
        <v>288</v>
      </c>
      <c r="G239" s="3" t="s">
        <v>1694</v>
      </c>
      <c r="H239" s="3" t="s">
        <v>13</v>
      </c>
      <c r="I239" s="3"/>
      <c r="J239" s="7" t="str">
        <f>CONCATENATE(tbl_geral[[#This Row],[Máquina]],"_",tbl_geral[[#This Row],[Status]],)</f>
        <v>BARL_APLICADOR 4</v>
      </c>
      <c r="K239" s="9">
        <f>COUNTIF($J$2:J239,J239)</f>
        <v>7</v>
      </c>
      <c r="L239" s="7" t="str">
        <f>CONCATENATE(tbl_geral[[#This Row],[Cod.Unico]],"_",tbl_geral[[#This Row],[Numerador]])</f>
        <v>BARL_APLICADOR 4_7</v>
      </c>
      <c r="M239" s="12">
        <f t="shared" si="3"/>
        <v>36</v>
      </c>
      <c r="N239" s="12">
        <f>COUNTIF(J$2:$J239,J239)/100</f>
        <v>7.0000000000000007E-2</v>
      </c>
      <c r="O239" s="12">
        <f>SUM(tbl_geral[[#This Row],[Cod.Unico3]]+tbl_geral[[#This Row],[Cod.Unico4]])</f>
        <v>36.07</v>
      </c>
      <c r="P239" s="12" t="str">
        <f>SUBSTITUTE(tbl_geral[[#This Row],[Cod.Unico5]],",",".")</f>
        <v>36.07</v>
      </c>
      <c r="Q239" s="12" t="s">
        <v>296</v>
      </c>
    </row>
    <row r="240" spans="1:17" x14ac:dyDescent="0.25">
      <c r="A240" s="3" t="s">
        <v>227</v>
      </c>
      <c r="B240" s="4">
        <v>8</v>
      </c>
      <c r="C240" s="3" t="s">
        <v>10</v>
      </c>
      <c r="D240" s="4">
        <v>829</v>
      </c>
      <c r="E240" s="3" t="s">
        <v>93</v>
      </c>
      <c r="F240" s="3" t="s">
        <v>288</v>
      </c>
      <c r="G240" s="3" t="s">
        <v>1695</v>
      </c>
      <c r="H240" s="3" t="s">
        <v>13</v>
      </c>
      <c r="I240" s="3"/>
      <c r="J240" s="7" t="str">
        <f>CONCATENATE(tbl_geral[[#This Row],[Máquina]],"_",tbl_geral[[#This Row],[Status]],)</f>
        <v>BARL_APLICADOR 4</v>
      </c>
      <c r="K240" s="9">
        <f>COUNTIF($J$2:J240,J240)</f>
        <v>8</v>
      </c>
      <c r="L240" s="7" t="str">
        <f>CONCATENATE(tbl_geral[[#This Row],[Cod.Unico]],"_",tbl_geral[[#This Row],[Numerador]])</f>
        <v>BARL_APLICADOR 4_8</v>
      </c>
      <c r="M240" s="12">
        <f t="shared" si="3"/>
        <v>36</v>
      </c>
      <c r="N240" s="12">
        <f>COUNTIF(J$2:$J240,J240)/100</f>
        <v>0.08</v>
      </c>
      <c r="O240" s="12">
        <f>SUM(tbl_geral[[#This Row],[Cod.Unico3]]+tbl_geral[[#This Row],[Cod.Unico4]])</f>
        <v>36.08</v>
      </c>
      <c r="P240" s="12" t="str">
        <f>SUBSTITUTE(tbl_geral[[#This Row],[Cod.Unico5]],",",".")</f>
        <v>36.08</v>
      </c>
      <c r="Q240" s="12" t="s">
        <v>297</v>
      </c>
    </row>
    <row r="241" spans="1:17" x14ac:dyDescent="0.25">
      <c r="A241" s="3" t="s">
        <v>227</v>
      </c>
      <c r="B241" s="4">
        <v>8</v>
      </c>
      <c r="C241" s="3" t="s">
        <v>10</v>
      </c>
      <c r="D241" s="4">
        <v>809</v>
      </c>
      <c r="E241" s="3" t="s">
        <v>119</v>
      </c>
      <c r="F241" s="3" t="s">
        <v>288</v>
      </c>
      <c r="G241" s="3" t="s">
        <v>1696</v>
      </c>
      <c r="H241" s="3" t="s">
        <v>13</v>
      </c>
      <c r="I241" s="3"/>
      <c r="J241" s="7" t="str">
        <f>CONCATENATE(tbl_geral[[#This Row],[Máquina]],"_",tbl_geral[[#This Row],[Status]],)</f>
        <v>BARL_APLICADOR 4</v>
      </c>
      <c r="K241" s="9">
        <f>COUNTIF($J$2:J241,J241)</f>
        <v>9</v>
      </c>
      <c r="L241" s="7" t="str">
        <f>CONCATENATE(tbl_geral[[#This Row],[Cod.Unico]],"_",tbl_geral[[#This Row],[Numerador]])</f>
        <v>BARL_APLICADOR 4_9</v>
      </c>
      <c r="M241" s="12">
        <f t="shared" si="3"/>
        <v>36</v>
      </c>
      <c r="N241" s="12">
        <f>COUNTIF(J$2:$J241,J241)/100</f>
        <v>0.09</v>
      </c>
      <c r="O241" s="12">
        <f>SUM(tbl_geral[[#This Row],[Cod.Unico3]]+tbl_geral[[#This Row],[Cod.Unico4]])</f>
        <v>36.090000000000003</v>
      </c>
      <c r="P241" s="12" t="str">
        <f>SUBSTITUTE(tbl_geral[[#This Row],[Cod.Unico5]],",",".")</f>
        <v>36.09</v>
      </c>
      <c r="Q241" s="12" t="s">
        <v>298</v>
      </c>
    </row>
    <row r="242" spans="1:17" x14ac:dyDescent="0.25">
      <c r="A242" s="3" t="s">
        <v>227</v>
      </c>
      <c r="B242" s="4">
        <v>8</v>
      </c>
      <c r="C242" s="3" t="s">
        <v>10</v>
      </c>
      <c r="D242" s="4">
        <v>809</v>
      </c>
      <c r="E242" s="3" t="s">
        <v>119</v>
      </c>
      <c r="F242" s="3" t="s">
        <v>288</v>
      </c>
      <c r="G242" s="3" t="s">
        <v>3101</v>
      </c>
      <c r="H242" s="3" t="s">
        <v>13</v>
      </c>
      <c r="I242" s="3"/>
      <c r="J242" s="7" t="str">
        <f>CONCATENATE(tbl_geral[[#This Row],[Máquina]],"_",tbl_geral[[#This Row],[Status]],)</f>
        <v>BARL_APLICADOR 4</v>
      </c>
      <c r="K242" s="9">
        <f>COUNTIF($J$2:J242,J242)</f>
        <v>10</v>
      </c>
      <c r="L242" s="7" t="str">
        <f>CONCATENATE(tbl_geral[[#This Row],[Cod.Unico]],"_",tbl_geral[[#This Row],[Numerador]])</f>
        <v>BARL_APLICADOR 4_10</v>
      </c>
      <c r="M242" s="12">
        <f t="shared" si="3"/>
        <v>36</v>
      </c>
      <c r="N242" s="12">
        <f>COUNTIF(J$2:$J242,J242)/100</f>
        <v>0.1</v>
      </c>
      <c r="O242" s="12">
        <f>SUM(tbl_geral[[#This Row],[Cod.Unico3]]+tbl_geral[[#This Row],[Cod.Unico4]])</f>
        <v>36.1</v>
      </c>
      <c r="P242" s="12" t="str">
        <f>SUBSTITUTE(tbl_geral[[#This Row],[Cod.Unico5]],",",".")</f>
        <v>36.1</v>
      </c>
      <c r="Q242" s="12" t="s">
        <v>299</v>
      </c>
    </row>
    <row r="243" spans="1:17" x14ac:dyDescent="0.25">
      <c r="A243" s="3" t="s">
        <v>227</v>
      </c>
      <c r="B243" s="4">
        <v>8</v>
      </c>
      <c r="C243" s="3" t="s">
        <v>10</v>
      </c>
      <c r="D243" s="4">
        <v>829</v>
      </c>
      <c r="E243" s="3" t="s">
        <v>93</v>
      </c>
      <c r="F243" s="3" t="s">
        <v>288</v>
      </c>
      <c r="G243" s="3" t="s">
        <v>1697</v>
      </c>
      <c r="H243" s="3" t="s">
        <v>13</v>
      </c>
      <c r="I243" s="3"/>
      <c r="J243" s="7" t="str">
        <f>CONCATENATE(tbl_geral[[#This Row],[Máquina]],"_",tbl_geral[[#This Row],[Status]],)</f>
        <v>BARL_APLICADOR 4</v>
      </c>
      <c r="K243" s="9">
        <f>COUNTIF($J$2:J243,J243)</f>
        <v>11</v>
      </c>
      <c r="L243" s="7" t="str">
        <f>CONCATENATE(tbl_geral[[#This Row],[Cod.Unico]],"_",tbl_geral[[#This Row],[Numerador]])</f>
        <v>BARL_APLICADOR 4_11</v>
      </c>
      <c r="M243" s="12">
        <f t="shared" si="3"/>
        <v>36</v>
      </c>
      <c r="N243" s="12">
        <f>COUNTIF(J$2:$J243,J243)/100</f>
        <v>0.11</v>
      </c>
      <c r="O243" s="12">
        <f>SUM(tbl_geral[[#This Row],[Cod.Unico3]]+tbl_geral[[#This Row],[Cod.Unico4]])</f>
        <v>36.11</v>
      </c>
      <c r="P243" s="12" t="str">
        <f>SUBSTITUTE(tbl_geral[[#This Row],[Cod.Unico5]],",",".")</f>
        <v>36.11</v>
      </c>
      <c r="Q243" s="12" t="s">
        <v>300</v>
      </c>
    </row>
    <row r="244" spans="1:17" x14ac:dyDescent="0.25">
      <c r="A244" s="3" t="s">
        <v>227</v>
      </c>
      <c r="B244" s="4">
        <v>16</v>
      </c>
      <c r="C244" s="3" t="s">
        <v>286</v>
      </c>
      <c r="D244" s="4">
        <v>1605</v>
      </c>
      <c r="E244" s="3" t="s">
        <v>287</v>
      </c>
      <c r="F244" s="3" t="s">
        <v>288</v>
      </c>
      <c r="G244" s="3" t="s">
        <v>1698</v>
      </c>
      <c r="H244" s="3" t="s">
        <v>13</v>
      </c>
      <c r="I244" s="3"/>
      <c r="J244" s="7" t="str">
        <f>CONCATENATE(tbl_geral[[#This Row],[Máquina]],"_",tbl_geral[[#This Row],[Status]],)</f>
        <v>BARL_APLICADOR 4</v>
      </c>
      <c r="K244" s="9">
        <f>COUNTIF($J$2:J244,J244)</f>
        <v>12</v>
      </c>
      <c r="L244" s="7" t="str">
        <f>CONCATENATE(tbl_geral[[#This Row],[Cod.Unico]],"_",tbl_geral[[#This Row],[Numerador]])</f>
        <v>BARL_APLICADOR 4_12</v>
      </c>
      <c r="M244" s="12">
        <f t="shared" si="3"/>
        <v>36</v>
      </c>
      <c r="N244" s="12">
        <f>COUNTIF(J$2:$J244,J244)/100</f>
        <v>0.12</v>
      </c>
      <c r="O244" s="12">
        <f>SUM(tbl_geral[[#This Row],[Cod.Unico3]]+tbl_geral[[#This Row],[Cod.Unico4]])</f>
        <v>36.119999999999997</v>
      </c>
      <c r="P244" s="12" t="str">
        <f>SUBSTITUTE(tbl_geral[[#This Row],[Cod.Unico5]],",",".")</f>
        <v>36.12</v>
      </c>
      <c r="Q244" s="12" t="s">
        <v>301</v>
      </c>
    </row>
    <row r="245" spans="1:17" x14ac:dyDescent="0.25">
      <c r="A245" s="3" t="s">
        <v>227</v>
      </c>
      <c r="B245" s="4">
        <v>8</v>
      </c>
      <c r="C245" s="3" t="s">
        <v>10</v>
      </c>
      <c r="D245" s="4">
        <v>829</v>
      </c>
      <c r="E245" s="3" t="s">
        <v>93</v>
      </c>
      <c r="F245" s="3" t="s">
        <v>288</v>
      </c>
      <c r="G245" s="3" t="s">
        <v>1699</v>
      </c>
      <c r="H245" s="3" t="s">
        <v>13</v>
      </c>
      <c r="I245" s="3"/>
      <c r="J245" s="7" t="str">
        <f>CONCATENATE(tbl_geral[[#This Row],[Máquina]],"_",tbl_geral[[#This Row],[Status]],)</f>
        <v>BARL_APLICADOR 4</v>
      </c>
      <c r="K245" s="9">
        <f>COUNTIF($J$2:J245,J245)</f>
        <v>13</v>
      </c>
      <c r="L245" s="7" t="str">
        <f>CONCATENATE(tbl_geral[[#This Row],[Cod.Unico]],"_",tbl_geral[[#This Row],[Numerador]])</f>
        <v>BARL_APLICADOR 4_13</v>
      </c>
      <c r="M245" s="12">
        <f t="shared" si="3"/>
        <v>36</v>
      </c>
      <c r="N245" s="12">
        <f>COUNTIF(J$2:$J245,J245)/100</f>
        <v>0.13</v>
      </c>
      <c r="O245" s="12">
        <f>SUM(tbl_geral[[#This Row],[Cod.Unico3]]+tbl_geral[[#This Row],[Cod.Unico4]])</f>
        <v>36.130000000000003</v>
      </c>
      <c r="P245" s="12" t="str">
        <f>SUBSTITUTE(tbl_geral[[#This Row],[Cod.Unico5]],",",".")</f>
        <v>36.13</v>
      </c>
      <c r="Q245" s="12" t="s">
        <v>302</v>
      </c>
    </row>
    <row r="246" spans="1:17" x14ac:dyDescent="0.25">
      <c r="A246" s="3" t="s">
        <v>227</v>
      </c>
      <c r="B246" s="4">
        <v>8</v>
      </c>
      <c r="C246" s="3" t="s">
        <v>10</v>
      </c>
      <c r="D246" s="4">
        <v>829</v>
      </c>
      <c r="E246" s="3" t="s">
        <v>93</v>
      </c>
      <c r="F246" s="3" t="s">
        <v>288</v>
      </c>
      <c r="G246" s="3" t="s">
        <v>1700</v>
      </c>
      <c r="H246" s="3" t="s">
        <v>13</v>
      </c>
      <c r="I246" s="3"/>
      <c r="J246" s="7" t="str">
        <f>CONCATENATE(tbl_geral[[#This Row],[Máquina]],"_",tbl_geral[[#This Row],[Status]],)</f>
        <v>BARL_APLICADOR 4</v>
      </c>
      <c r="K246" s="9">
        <f>COUNTIF($J$2:J246,J246)</f>
        <v>14</v>
      </c>
      <c r="L246" s="7" t="str">
        <f>CONCATENATE(tbl_geral[[#This Row],[Cod.Unico]],"_",tbl_geral[[#This Row],[Numerador]])</f>
        <v>BARL_APLICADOR 4_14</v>
      </c>
      <c r="M246" s="12">
        <f t="shared" si="3"/>
        <v>36</v>
      </c>
      <c r="N246" s="12">
        <f>COUNTIF(J$2:$J246,J246)/100</f>
        <v>0.14000000000000001</v>
      </c>
      <c r="O246" s="12">
        <f>SUM(tbl_geral[[#This Row],[Cod.Unico3]]+tbl_geral[[#This Row],[Cod.Unico4]])</f>
        <v>36.14</v>
      </c>
      <c r="P246" s="12" t="str">
        <f>SUBSTITUTE(tbl_geral[[#This Row],[Cod.Unico5]],",",".")</f>
        <v>36.14</v>
      </c>
      <c r="Q246" s="12" t="s">
        <v>303</v>
      </c>
    </row>
    <row r="247" spans="1:17" x14ac:dyDescent="0.25">
      <c r="A247" s="3" t="s">
        <v>227</v>
      </c>
      <c r="B247" s="4">
        <v>8</v>
      </c>
      <c r="C247" s="3" t="s">
        <v>10</v>
      </c>
      <c r="D247" s="4">
        <v>817</v>
      </c>
      <c r="E247" s="3" t="s">
        <v>271</v>
      </c>
      <c r="F247" s="3" t="s">
        <v>288</v>
      </c>
      <c r="G247" s="3" t="s">
        <v>1701</v>
      </c>
      <c r="H247" s="3" t="s">
        <v>13</v>
      </c>
      <c r="I247" s="3"/>
      <c r="J247" s="7" t="str">
        <f>CONCATENATE(tbl_geral[[#This Row],[Máquina]],"_",tbl_geral[[#This Row],[Status]],)</f>
        <v>BARL_APLICADOR 4</v>
      </c>
      <c r="K247" s="9">
        <f>COUNTIF($J$2:J247,J247)</f>
        <v>15</v>
      </c>
      <c r="L247" s="7" t="str">
        <f>CONCATENATE(tbl_geral[[#This Row],[Cod.Unico]],"_",tbl_geral[[#This Row],[Numerador]])</f>
        <v>BARL_APLICADOR 4_15</v>
      </c>
      <c r="M247" s="12">
        <f t="shared" si="3"/>
        <v>36</v>
      </c>
      <c r="N247" s="12">
        <f>COUNTIF(J$2:$J247,J247)/100</f>
        <v>0.15</v>
      </c>
      <c r="O247" s="12">
        <f>SUM(tbl_geral[[#This Row],[Cod.Unico3]]+tbl_geral[[#This Row],[Cod.Unico4]])</f>
        <v>36.15</v>
      </c>
      <c r="P247" s="12" t="str">
        <f>SUBSTITUTE(tbl_geral[[#This Row],[Cod.Unico5]],",",".")</f>
        <v>36.15</v>
      </c>
      <c r="Q247" s="12" t="s">
        <v>304</v>
      </c>
    </row>
    <row r="248" spans="1:17" x14ac:dyDescent="0.25">
      <c r="A248" s="3" t="s">
        <v>227</v>
      </c>
      <c r="B248" s="4">
        <v>8</v>
      </c>
      <c r="C248" s="3" t="s">
        <v>10</v>
      </c>
      <c r="D248" s="4">
        <v>817</v>
      </c>
      <c r="E248" s="3" t="s">
        <v>271</v>
      </c>
      <c r="F248" s="3" t="s">
        <v>288</v>
      </c>
      <c r="G248" s="3" t="s">
        <v>1702</v>
      </c>
      <c r="H248" s="3" t="s">
        <v>13</v>
      </c>
      <c r="I248" s="3"/>
      <c r="J248" s="7" t="str">
        <f>CONCATENATE(tbl_geral[[#This Row],[Máquina]],"_",tbl_geral[[#This Row],[Status]],)</f>
        <v>BARL_APLICADOR 4</v>
      </c>
      <c r="K248" s="9">
        <f>COUNTIF($J$2:J248,J248)</f>
        <v>16</v>
      </c>
      <c r="L248" s="7" t="str">
        <f>CONCATENATE(tbl_geral[[#This Row],[Cod.Unico]],"_",tbl_geral[[#This Row],[Numerador]])</f>
        <v>BARL_APLICADOR 4_16</v>
      </c>
      <c r="M248" s="12">
        <f t="shared" si="3"/>
        <v>36</v>
      </c>
      <c r="N248" s="12">
        <f>COUNTIF(J$2:$J248,J248)/100</f>
        <v>0.16</v>
      </c>
      <c r="O248" s="12">
        <f>SUM(tbl_geral[[#This Row],[Cod.Unico3]]+tbl_geral[[#This Row],[Cod.Unico4]])</f>
        <v>36.159999999999997</v>
      </c>
      <c r="P248" s="12" t="str">
        <f>SUBSTITUTE(tbl_geral[[#This Row],[Cod.Unico5]],",",".")</f>
        <v>36.16</v>
      </c>
      <c r="Q248" s="12" t="s">
        <v>305</v>
      </c>
    </row>
    <row r="249" spans="1:17" x14ac:dyDescent="0.25">
      <c r="A249" s="3" t="s">
        <v>227</v>
      </c>
      <c r="B249" s="4">
        <v>16</v>
      </c>
      <c r="C249" s="3" t="s">
        <v>286</v>
      </c>
      <c r="D249" s="4">
        <v>1605</v>
      </c>
      <c r="E249" s="3" t="s">
        <v>287</v>
      </c>
      <c r="F249" s="3" t="s">
        <v>288</v>
      </c>
      <c r="G249" s="3" t="s">
        <v>1703</v>
      </c>
      <c r="H249" s="3" t="s">
        <v>13</v>
      </c>
      <c r="I249" s="3"/>
      <c r="J249" s="7" t="str">
        <f>CONCATENATE(tbl_geral[[#This Row],[Máquina]],"_",tbl_geral[[#This Row],[Status]],)</f>
        <v>BARL_APLICADOR 4</v>
      </c>
      <c r="K249" s="9">
        <f>COUNTIF($J$2:J249,J249)</f>
        <v>17</v>
      </c>
      <c r="L249" s="7" t="str">
        <f>CONCATENATE(tbl_geral[[#This Row],[Cod.Unico]],"_",tbl_geral[[#This Row],[Numerador]])</f>
        <v>BARL_APLICADOR 4_17</v>
      </c>
      <c r="M249" s="12">
        <f t="shared" si="3"/>
        <v>36</v>
      </c>
      <c r="N249" s="12">
        <f>COUNTIF(J$2:$J249,J249)/100</f>
        <v>0.17</v>
      </c>
      <c r="O249" s="12">
        <f>SUM(tbl_geral[[#This Row],[Cod.Unico3]]+tbl_geral[[#This Row],[Cod.Unico4]])</f>
        <v>36.17</v>
      </c>
      <c r="P249" s="12" t="str">
        <f>SUBSTITUTE(tbl_geral[[#This Row],[Cod.Unico5]],",",".")</f>
        <v>36.17</v>
      </c>
      <c r="Q249" s="12" t="s">
        <v>306</v>
      </c>
    </row>
    <row r="250" spans="1:17" x14ac:dyDescent="0.25">
      <c r="A250" s="3" t="s">
        <v>227</v>
      </c>
      <c r="B250" s="4">
        <v>8</v>
      </c>
      <c r="C250" s="3" t="s">
        <v>10</v>
      </c>
      <c r="D250" s="4">
        <v>829</v>
      </c>
      <c r="E250" s="3" t="s">
        <v>93</v>
      </c>
      <c r="F250" s="3" t="s">
        <v>288</v>
      </c>
      <c r="G250" s="3" t="s">
        <v>1704</v>
      </c>
      <c r="H250" s="3" t="s">
        <v>13</v>
      </c>
      <c r="I250" s="3"/>
      <c r="J250" s="7" t="str">
        <f>CONCATENATE(tbl_geral[[#This Row],[Máquina]],"_",tbl_geral[[#This Row],[Status]],)</f>
        <v>BARL_APLICADOR 4</v>
      </c>
      <c r="K250" s="9">
        <f>COUNTIF($J$2:J250,J250)</f>
        <v>18</v>
      </c>
      <c r="L250" s="7" t="str">
        <f>CONCATENATE(tbl_geral[[#This Row],[Cod.Unico]],"_",tbl_geral[[#This Row],[Numerador]])</f>
        <v>BARL_APLICADOR 4_18</v>
      </c>
      <c r="M250" s="12">
        <f t="shared" si="3"/>
        <v>36</v>
      </c>
      <c r="N250" s="12">
        <f>COUNTIF(J$2:$J250,J250)/100</f>
        <v>0.18</v>
      </c>
      <c r="O250" s="12">
        <f>SUM(tbl_geral[[#This Row],[Cod.Unico3]]+tbl_geral[[#This Row],[Cod.Unico4]])</f>
        <v>36.18</v>
      </c>
      <c r="P250" s="12" t="str">
        <f>SUBSTITUTE(tbl_geral[[#This Row],[Cod.Unico5]],",",".")</f>
        <v>36.18</v>
      </c>
      <c r="Q250" s="12" t="s">
        <v>307</v>
      </c>
    </row>
    <row r="251" spans="1:17" x14ac:dyDescent="0.25">
      <c r="A251" s="3" t="s">
        <v>227</v>
      </c>
      <c r="B251" s="4">
        <v>8</v>
      </c>
      <c r="C251" s="3" t="s">
        <v>10</v>
      </c>
      <c r="D251" s="4">
        <v>829</v>
      </c>
      <c r="E251" s="3" t="s">
        <v>93</v>
      </c>
      <c r="F251" s="3" t="s">
        <v>288</v>
      </c>
      <c r="G251" s="3" t="s">
        <v>1705</v>
      </c>
      <c r="H251" s="3" t="s">
        <v>13</v>
      </c>
      <c r="I251" s="3"/>
      <c r="J251" s="7" t="str">
        <f>CONCATENATE(tbl_geral[[#This Row],[Máquina]],"_",tbl_geral[[#This Row],[Status]],)</f>
        <v>BARL_APLICADOR 4</v>
      </c>
      <c r="K251" s="9">
        <f>COUNTIF($J$2:J251,J251)</f>
        <v>19</v>
      </c>
      <c r="L251" s="7" t="str">
        <f>CONCATENATE(tbl_geral[[#This Row],[Cod.Unico]],"_",tbl_geral[[#This Row],[Numerador]])</f>
        <v>BARL_APLICADOR 4_19</v>
      </c>
      <c r="M251" s="12">
        <f t="shared" si="3"/>
        <v>36</v>
      </c>
      <c r="N251" s="12">
        <f>COUNTIF(J$2:$J251,J251)/100</f>
        <v>0.19</v>
      </c>
      <c r="O251" s="12">
        <f>SUM(tbl_geral[[#This Row],[Cod.Unico3]]+tbl_geral[[#This Row],[Cod.Unico4]])</f>
        <v>36.19</v>
      </c>
      <c r="P251" s="12" t="str">
        <f>SUBSTITUTE(tbl_geral[[#This Row],[Cod.Unico5]],",",".")</f>
        <v>36.19</v>
      </c>
      <c r="Q251" s="12" t="s">
        <v>308</v>
      </c>
    </row>
    <row r="252" spans="1:17" x14ac:dyDescent="0.25">
      <c r="A252" s="3" t="s">
        <v>227</v>
      </c>
      <c r="B252" s="4">
        <v>8</v>
      </c>
      <c r="C252" s="3" t="s">
        <v>10</v>
      </c>
      <c r="D252" s="4">
        <v>839</v>
      </c>
      <c r="E252" s="3" t="s">
        <v>309</v>
      </c>
      <c r="F252" s="3" t="s">
        <v>288</v>
      </c>
      <c r="G252" s="3" t="s">
        <v>3157</v>
      </c>
      <c r="H252" s="3" t="s">
        <v>13</v>
      </c>
      <c r="I252" s="3"/>
      <c r="J252" s="7" t="str">
        <f>CONCATENATE(tbl_geral[[#This Row],[Máquina]],"_",tbl_geral[[#This Row],[Status]],)</f>
        <v>BARL_APLICADOR 4</v>
      </c>
      <c r="K252" s="9">
        <f>COUNTIF($J$2:J252,J252)</f>
        <v>20</v>
      </c>
      <c r="L252" s="7" t="str">
        <f>CONCATENATE(tbl_geral[[#This Row],[Cod.Unico]],"_",tbl_geral[[#This Row],[Numerador]])</f>
        <v>BARL_APLICADOR 4_20</v>
      </c>
      <c r="M252" s="12">
        <f t="shared" si="3"/>
        <v>36</v>
      </c>
      <c r="N252" s="12">
        <f>COUNTIF(J$2:$J252,J252)/100</f>
        <v>0.2</v>
      </c>
      <c r="O252" s="12">
        <f>SUM(tbl_geral[[#This Row],[Cod.Unico3]]+tbl_geral[[#This Row],[Cod.Unico4]])</f>
        <v>36.200000000000003</v>
      </c>
      <c r="P252" s="12" t="str">
        <f>SUBSTITUTE(tbl_geral[[#This Row],[Cod.Unico5]],",",".")</f>
        <v>36.2</v>
      </c>
      <c r="Q252" s="12" t="s">
        <v>310</v>
      </c>
    </row>
    <row r="253" spans="1:17" x14ac:dyDescent="0.25">
      <c r="A253" s="3" t="s">
        <v>227</v>
      </c>
      <c r="B253" s="4">
        <v>8</v>
      </c>
      <c r="C253" s="3" t="s">
        <v>10</v>
      </c>
      <c r="D253" s="4">
        <v>824</v>
      </c>
      <c r="E253" s="3" t="s">
        <v>269</v>
      </c>
      <c r="F253" s="3" t="s">
        <v>288</v>
      </c>
      <c r="G253" s="3" t="s">
        <v>1706</v>
      </c>
      <c r="H253" s="3" t="s">
        <v>13</v>
      </c>
      <c r="I253" s="3"/>
      <c r="J253" s="7" t="str">
        <f>CONCATENATE(tbl_geral[[#This Row],[Máquina]],"_",tbl_geral[[#This Row],[Status]],)</f>
        <v>BARL_APLICADOR 4</v>
      </c>
      <c r="K253" s="9">
        <f>COUNTIF($J$2:J253,J253)</f>
        <v>21</v>
      </c>
      <c r="L253" s="7" t="str">
        <f>CONCATENATE(tbl_geral[[#This Row],[Cod.Unico]],"_",tbl_geral[[#This Row],[Numerador]])</f>
        <v>BARL_APLICADOR 4_21</v>
      </c>
      <c r="M253" s="12">
        <f t="shared" si="3"/>
        <v>36</v>
      </c>
      <c r="N253" s="12">
        <f>COUNTIF(J$2:$J253,J253)/100</f>
        <v>0.21</v>
      </c>
      <c r="O253" s="12">
        <f>SUM(tbl_geral[[#This Row],[Cod.Unico3]]+tbl_geral[[#This Row],[Cod.Unico4]])</f>
        <v>36.21</v>
      </c>
      <c r="P253" s="12" t="str">
        <f>SUBSTITUTE(tbl_geral[[#This Row],[Cod.Unico5]],",",".")</f>
        <v>36.21</v>
      </c>
      <c r="Q253" s="12" t="s">
        <v>311</v>
      </c>
    </row>
    <row r="254" spans="1:17" x14ac:dyDescent="0.25">
      <c r="A254" s="3" t="s">
        <v>227</v>
      </c>
      <c r="B254" s="4">
        <v>8</v>
      </c>
      <c r="C254" s="3" t="s">
        <v>10</v>
      </c>
      <c r="D254" s="4">
        <v>829</v>
      </c>
      <c r="E254" s="3" t="s">
        <v>93</v>
      </c>
      <c r="F254" s="3" t="s">
        <v>288</v>
      </c>
      <c r="G254" s="3" t="s">
        <v>1707</v>
      </c>
      <c r="H254" s="3" t="s">
        <v>13</v>
      </c>
      <c r="I254" s="3"/>
      <c r="J254" s="7" t="str">
        <f>CONCATENATE(tbl_geral[[#This Row],[Máquina]],"_",tbl_geral[[#This Row],[Status]],)</f>
        <v>BARL_APLICADOR 4</v>
      </c>
      <c r="K254" s="9">
        <f>COUNTIF($J$2:J254,J254)</f>
        <v>22</v>
      </c>
      <c r="L254" s="7" t="str">
        <f>CONCATENATE(tbl_geral[[#This Row],[Cod.Unico]],"_",tbl_geral[[#This Row],[Numerador]])</f>
        <v>BARL_APLICADOR 4_22</v>
      </c>
      <c r="M254" s="12">
        <f t="shared" si="3"/>
        <v>36</v>
      </c>
      <c r="N254" s="12">
        <f>COUNTIF(J$2:$J254,J254)/100</f>
        <v>0.22</v>
      </c>
      <c r="O254" s="12">
        <f>SUM(tbl_geral[[#This Row],[Cod.Unico3]]+tbl_geral[[#This Row],[Cod.Unico4]])</f>
        <v>36.22</v>
      </c>
      <c r="P254" s="12" t="str">
        <f>SUBSTITUTE(tbl_geral[[#This Row],[Cod.Unico5]],",",".")</f>
        <v>36.22</v>
      </c>
      <c r="Q254" s="12" t="s">
        <v>312</v>
      </c>
    </row>
    <row r="255" spans="1:17" x14ac:dyDescent="0.25">
      <c r="A255" s="3" t="s">
        <v>227</v>
      </c>
      <c r="B255" s="4">
        <v>8</v>
      </c>
      <c r="C255" s="3" t="s">
        <v>10</v>
      </c>
      <c r="D255" s="4">
        <v>829</v>
      </c>
      <c r="E255" s="3" t="s">
        <v>93</v>
      </c>
      <c r="F255" s="3" t="s">
        <v>288</v>
      </c>
      <c r="G255" s="3" t="s">
        <v>1708</v>
      </c>
      <c r="H255" s="3" t="s">
        <v>13</v>
      </c>
      <c r="I255" s="3"/>
      <c r="J255" s="7" t="str">
        <f>CONCATENATE(tbl_geral[[#This Row],[Máquina]],"_",tbl_geral[[#This Row],[Status]],)</f>
        <v>BARL_APLICADOR 4</v>
      </c>
      <c r="K255" s="9">
        <f>COUNTIF($J$2:J255,J255)</f>
        <v>23</v>
      </c>
      <c r="L255" s="7" t="str">
        <f>CONCATENATE(tbl_geral[[#This Row],[Cod.Unico]],"_",tbl_geral[[#This Row],[Numerador]])</f>
        <v>BARL_APLICADOR 4_23</v>
      </c>
      <c r="M255" s="12">
        <f t="shared" si="3"/>
        <v>36</v>
      </c>
      <c r="N255" s="12">
        <f>COUNTIF(J$2:$J255,J255)/100</f>
        <v>0.23</v>
      </c>
      <c r="O255" s="12">
        <f>SUM(tbl_geral[[#This Row],[Cod.Unico3]]+tbl_geral[[#This Row],[Cod.Unico4]])</f>
        <v>36.229999999999997</v>
      </c>
      <c r="P255" s="12" t="str">
        <f>SUBSTITUTE(tbl_geral[[#This Row],[Cod.Unico5]],",",".")</f>
        <v>36.23</v>
      </c>
      <c r="Q255" s="12" t="s">
        <v>313</v>
      </c>
    </row>
    <row r="256" spans="1:17" x14ac:dyDescent="0.25">
      <c r="A256" s="3" t="s">
        <v>227</v>
      </c>
      <c r="B256" s="4">
        <v>8</v>
      </c>
      <c r="C256" s="3" t="s">
        <v>10</v>
      </c>
      <c r="D256" s="4">
        <v>829</v>
      </c>
      <c r="E256" s="3" t="s">
        <v>93</v>
      </c>
      <c r="F256" s="3" t="s">
        <v>314</v>
      </c>
      <c r="G256" s="3" t="s">
        <v>1709</v>
      </c>
      <c r="H256" s="3" t="s">
        <v>13</v>
      </c>
      <c r="I256" s="3"/>
      <c r="J256" s="7" t="str">
        <f>CONCATENATE(tbl_geral[[#This Row],[Máquina]],"_",tbl_geral[[#This Row],[Status]],)</f>
        <v>BARL_TÚNEL UV 4</v>
      </c>
      <c r="K256" s="9">
        <f>COUNTIF($J$2:J256,J256)</f>
        <v>1</v>
      </c>
      <c r="L256" s="7" t="str">
        <f>CONCATENATE(tbl_geral[[#This Row],[Cod.Unico]],"_",tbl_geral[[#This Row],[Numerador]])</f>
        <v>BARL_TÚNEL UV 4_1</v>
      </c>
      <c r="M256" s="12">
        <f t="shared" si="3"/>
        <v>37</v>
      </c>
      <c r="N256" s="12">
        <f>COUNTIF(J$2:$J256,J256)/100</f>
        <v>0.01</v>
      </c>
      <c r="O256" s="12">
        <f>SUM(tbl_geral[[#This Row],[Cod.Unico3]]+tbl_geral[[#This Row],[Cod.Unico4]])</f>
        <v>37.01</v>
      </c>
      <c r="P256" s="12" t="str">
        <f>SUBSTITUTE(tbl_geral[[#This Row],[Cod.Unico5]],",",".")</f>
        <v>37.01</v>
      </c>
      <c r="Q256" s="12" t="s">
        <v>315</v>
      </c>
    </row>
    <row r="257" spans="1:17" x14ac:dyDescent="0.25">
      <c r="A257" s="3" t="s">
        <v>227</v>
      </c>
      <c r="B257" s="4">
        <v>2</v>
      </c>
      <c r="C257" s="3" t="s">
        <v>84</v>
      </c>
      <c r="D257" s="4">
        <v>203</v>
      </c>
      <c r="E257" s="3" t="s">
        <v>85</v>
      </c>
      <c r="F257" s="3" t="s">
        <v>314</v>
      </c>
      <c r="G257" s="3" t="s">
        <v>1710</v>
      </c>
      <c r="H257" s="3" t="s">
        <v>13</v>
      </c>
      <c r="I257" s="3"/>
      <c r="J257" s="7" t="str">
        <f>CONCATENATE(tbl_geral[[#This Row],[Máquina]],"_",tbl_geral[[#This Row],[Status]],)</f>
        <v>BARL_TÚNEL UV 4</v>
      </c>
      <c r="K257" s="9">
        <f>COUNTIF($J$2:J257,J257)</f>
        <v>2</v>
      </c>
      <c r="L257" s="7" t="str">
        <f>CONCATENATE(tbl_geral[[#This Row],[Cod.Unico]],"_",tbl_geral[[#This Row],[Numerador]])</f>
        <v>BARL_TÚNEL UV 4_2</v>
      </c>
      <c r="M257" s="12">
        <f t="shared" si="3"/>
        <v>37</v>
      </c>
      <c r="N257" s="12">
        <f>COUNTIF(J$2:$J257,J257)/100</f>
        <v>0.02</v>
      </c>
      <c r="O257" s="12">
        <f>SUM(tbl_geral[[#This Row],[Cod.Unico3]]+tbl_geral[[#This Row],[Cod.Unico4]])</f>
        <v>37.020000000000003</v>
      </c>
      <c r="P257" s="12" t="str">
        <f>SUBSTITUTE(tbl_geral[[#This Row],[Cod.Unico5]],",",".")</f>
        <v>37.02</v>
      </c>
      <c r="Q257" s="12" t="s">
        <v>316</v>
      </c>
    </row>
    <row r="258" spans="1:17" x14ac:dyDescent="0.25">
      <c r="A258" s="3" t="s">
        <v>227</v>
      </c>
      <c r="B258" s="4">
        <v>2</v>
      </c>
      <c r="C258" s="3" t="s">
        <v>84</v>
      </c>
      <c r="D258" s="4">
        <v>202</v>
      </c>
      <c r="E258" s="3" t="s">
        <v>88</v>
      </c>
      <c r="F258" s="3" t="s">
        <v>314</v>
      </c>
      <c r="G258" s="3" t="s">
        <v>1711</v>
      </c>
      <c r="H258" s="3" t="s">
        <v>13</v>
      </c>
      <c r="I258" s="3"/>
      <c r="J258" s="7" t="str">
        <f>CONCATENATE(tbl_geral[[#This Row],[Máquina]],"_",tbl_geral[[#This Row],[Status]],)</f>
        <v>BARL_TÚNEL UV 4</v>
      </c>
      <c r="K258" s="9">
        <f>COUNTIF($J$2:J258,J258)</f>
        <v>3</v>
      </c>
      <c r="L258" s="7" t="str">
        <f>CONCATENATE(tbl_geral[[#This Row],[Cod.Unico]],"_",tbl_geral[[#This Row],[Numerador]])</f>
        <v>BARL_TÚNEL UV 4_3</v>
      </c>
      <c r="M258" s="12">
        <f t="shared" si="3"/>
        <v>37</v>
      </c>
      <c r="N258" s="12">
        <f>COUNTIF(J$2:$J258,J258)/100</f>
        <v>0.03</v>
      </c>
      <c r="O258" s="12">
        <f>SUM(tbl_geral[[#This Row],[Cod.Unico3]]+tbl_geral[[#This Row],[Cod.Unico4]])</f>
        <v>37.03</v>
      </c>
      <c r="P258" s="12" t="str">
        <f>SUBSTITUTE(tbl_geral[[#This Row],[Cod.Unico5]],",",".")</f>
        <v>37.03</v>
      </c>
      <c r="Q258" s="12" t="s">
        <v>317</v>
      </c>
    </row>
    <row r="259" spans="1:17" x14ac:dyDescent="0.25">
      <c r="A259" s="3" t="s">
        <v>227</v>
      </c>
      <c r="B259" s="4">
        <v>8</v>
      </c>
      <c r="C259" s="3" t="s">
        <v>10</v>
      </c>
      <c r="D259" s="4">
        <v>829</v>
      </c>
      <c r="E259" s="3" t="s">
        <v>93</v>
      </c>
      <c r="F259" s="3" t="s">
        <v>314</v>
      </c>
      <c r="G259" s="3" t="s">
        <v>1712</v>
      </c>
      <c r="H259" s="3" t="s">
        <v>13</v>
      </c>
      <c r="I259" s="3"/>
      <c r="J259" s="7" t="str">
        <f>CONCATENATE(tbl_geral[[#This Row],[Máquina]],"_",tbl_geral[[#This Row],[Status]],)</f>
        <v>BARL_TÚNEL UV 4</v>
      </c>
      <c r="K259" s="9">
        <f>COUNTIF($J$2:J259,J259)</f>
        <v>4</v>
      </c>
      <c r="L259" s="7" t="str">
        <f>CONCATENATE(tbl_geral[[#This Row],[Cod.Unico]],"_",tbl_geral[[#This Row],[Numerador]])</f>
        <v>BARL_TÚNEL UV 4_4</v>
      </c>
      <c r="M259" s="12">
        <f t="shared" si="3"/>
        <v>37</v>
      </c>
      <c r="N259" s="12">
        <f>COUNTIF(J$2:$J259,J259)/100</f>
        <v>0.04</v>
      </c>
      <c r="O259" s="12">
        <f>SUM(tbl_geral[[#This Row],[Cod.Unico3]]+tbl_geral[[#This Row],[Cod.Unico4]])</f>
        <v>37.04</v>
      </c>
      <c r="P259" s="12" t="str">
        <f>SUBSTITUTE(tbl_geral[[#This Row],[Cod.Unico5]],",",".")</f>
        <v>37.04</v>
      </c>
      <c r="Q259" s="12" t="s">
        <v>318</v>
      </c>
    </row>
    <row r="260" spans="1:17" x14ac:dyDescent="0.25">
      <c r="A260" s="3" t="s">
        <v>227</v>
      </c>
      <c r="B260" s="4">
        <v>8</v>
      </c>
      <c r="C260" s="3" t="s">
        <v>10</v>
      </c>
      <c r="D260" s="4">
        <v>830</v>
      </c>
      <c r="E260" s="3" t="s">
        <v>319</v>
      </c>
      <c r="F260" s="3" t="s">
        <v>314</v>
      </c>
      <c r="G260" s="3" t="s">
        <v>1713</v>
      </c>
      <c r="H260" s="3" t="s">
        <v>13</v>
      </c>
      <c r="I260" s="3"/>
      <c r="J260" s="7" t="str">
        <f>CONCATENATE(tbl_geral[[#This Row],[Máquina]],"_",tbl_geral[[#This Row],[Status]],)</f>
        <v>BARL_TÚNEL UV 4</v>
      </c>
      <c r="K260" s="9">
        <f>COUNTIF($J$2:J260,J260)</f>
        <v>5</v>
      </c>
      <c r="L260" s="7" t="str">
        <f>CONCATENATE(tbl_geral[[#This Row],[Cod.Unico]],"_",tbl_geral[[#This Row],[Numerador]])</f>
        <v>BARL_TÚNEL UV 4_5</v>
      </c>
      <c r="M260" s="12">
        <f t="shared" ref="M260:M323" si="4">IF(J260=J259,M259,M259+1)</f>
        <v>37</v>
      </c>
      <c r="N260" s="12">
        <f>COUNTIF(J$2:$J260,J260)/100</f>
        <v>0.05</v>
      </c>
      <c r="O260" s="12">
        <f>SUM(tbl_geral[[#This Row],[Cod.Unico3]]+tbl_geral[[#This Row],[Cod.Unico4]])</f>
        <v>37.049999999999997</v>
      </c>
      <c r="P260" s="12" t="str">
        <f>SUBSTITUTE(tbl_geral[[#This Row],[Cod.Unico5]],",",".")</f>
        <v>37.05</v>
      </c>
      <c r="Q260" s="12" t="s">
        <v>320</v>
      </c>
    </row>
    <row r="261" spans="1:17" x14ac:dyDescent="0.25">
      <c r="A261" s="3" t="s">
        <v>227</v>
      </c>
      <c r="B261" s="4">
        <v>8</v>
      </c>
      <c r="C261" s="3" t="s">
        <v>10</v>
      </c>
      <c r="D261" s="4">
        <v>830</v>
      </c>
      <c r="E261" s="3" t="s">
        <v>319</v>
      </c>
      <c r="F261" s="3" t="s">
        <v>314</v>
      </c>
      <c r="G261" s="3" t="s">
        <v>1714</v>
      </c>
      <c r="H261" s="3" t="s">
        <v>13</v>
      </c>
      <c r="I261" s="3"/>
      <c r="J261" s="7" t="str">
        <f>CONCATENATE(tbl_geral[[#This Row],[Máquina]],"_",tbl_geral[[#This Row],[Status]],)</f>
        <v>BARL_TÚNEL UV 4</v>
      </c>
      <c r="K261" s="9">
        <f>COUNTIF($J$2:J261,J261)</f>
        <v>6</v>
      </c>
      <c r="L261" s="7" t="str">
        <f>CONCATENATE(tbl_geral[[#This Row],[Cod.Unico]],"_",tbl_geral[[#This Row],[Numerador]])</f>
        <v>BARL_TÚNEL UV 4_6</v>
      </c>
      <c r="M261" s="12">
        <f t="shared" si="4"/>
        <v>37</v>
      </c>
      <c r="N261" s="12">
        <f>COUNTIF(J$2:$J261,J261)/100</f>
        <v>0.06</v>
      </c>
      <c r="O261" s="12">
        <f>SUM(tbl_geral[[#This Row],[Cod.Unico3]]+tbl_geral[[#This Row],[Cod.Unico4]])</f>
        <v>37.06</v>
      </c>
      <c r="P261" s="12" t="str">
        <f>SUBSTITUTE(tbl_geral[[#This Row],[Cod.Unico5]],",",".")</f>
        <v>37.06</v>
      </c>
      <c r="Q261" s="12" t="s">
        <v>321</v>
      </c>
    </row>
    <row r="262" spans="1:17" x14ac:dyDescent="0.25">
      <c r="A262" s="3" t="s">
        <v>227</v>
      </c>
      <c r="B262" s="4">
        <v>8</v>
      </c>
      <c r="C262" s="3" t="s">
        <v>10</v>
      </c>
      <c r="D262" s="4">
        <v>825</v>
      </c>
      <c r="E262" s="3" t="s">
        <v>322</v>
      </c>
      <c r="F262" s="3" t="s">
        <v>314</v>
      </c>
      <c r="G262" s="3" t="s">
        <v>1715</v>
      </c>
      <c r="H262" s="3" t="s">
        <v>13</v>
      </c>
      <c r="I262" s="3"/>
      <c r="J262" s="7" t="str">
        <f>CONCATENATE(tbl_geral[[#This Row],[Máquina]],"_",tbl_geral[[#This Row],[Status]],)</f>
        <v>BARL_TÚNEL UV 4</v>
      </c>
      <c r="K262" s="9">
        <f>COUNTIF($J$2:J262,J262)</f>
        <v>7</v>
      </c>
      <c r="L262" s="7" t="str">
        <f>CONCATENATE(tbl_geral[[#This Row],[Cod.Unico]],"_",tbl_geral[[#This Row],[Numerador]])</f>
        <v>BARL_TÚNEL UV 4_7</v>
      </c>
      <c r="M262" s="12">
        <f t="shared" si="4"/>
        <v>37</v>
      </c>
      <c r="N262" s="12">
        <f>COUNTIF(J$2:$J262,J262)/100</f>
        <v>7.0000000000000007E-2</v>
      </c>
      <c r="O262" s="12">
        <f>SUM(tbl_geral[[#This Row],[Cod.Unico3]]+tbl_geral[[#This Row],[Cod.Unico4]])</f>
        <v>37.07</v>
      </c>
      <c r="P262" s="12" t="str">
        <f>SUBSTITUTE(tbl_geral[[#This Row],[Cod.Unico5]],",",".")</f>
        <v>37.07</v>
      </c>
      <c r="Q262" s="12" t="s">
        <v>323</v>
      </c>
    </row>
    <row r="263" spans="1:17" x14ac:dyDescent="0.25">
      <c r="A263" s="3" t="s">
        <v>227</v>
      </c>
      <c r="B263" s="4">
        <v>8</v>
      </c>
      <c r="C263" s="3" t="s">
        <v>10</v>
      </c>
      <c r="D263" s="4">
        <v>829</v>
      </c>
      <c r="E263" s="3" t="s">
        <v>93</v>
      </c>
      <c r="F263" s="3" t="s">
        <v>314</v>
      </c>
      <c r="G263" s="3" t="s">
        <v>1716</v>
      </c>
      <c r="H263" s="3" t="s">
        <v>13</v>
      </c>
      <c r="I263" s="3"/>
      <c r="J263" s="7" t="str">
        <f>CONCATENATE(tbl_geral[[#This Row],[Máquina]],"_",tbl_geral[[#This Row],[Status]],)</f>
        <v>BARL_TÚNEL UV 4</v>
      </c>
      <c r="K263" s="9">
        <f>COUNTIF($J$2:J263,J263)</f>
        <v>8</v>
      </c>
      <c r="L263" s="7" t="str">
        <f>CONCATENATE(tbl_geral[[#This Row],[Cod.Unico]],"_",tbl_geral[[#This Row],[Numerador]])</f>
        <v>BARL_TÚNEL UV 4_8</v>
      </c>
      <c r="M263" s="12">
        <f t="shared" si="4"/>
        <v>37</v>
      </c>
      <c r="N263" s="12">
        <f>COUNTIF(J$2:$J263,J263)/100</f>
        <v>0.08</v>
      </c>
      <c r="O263" s="12">
        <f>SUM(tbl_geral[[#This Row],[Cod.Unico3]]+tbl_geral[[#This Row],[Cod.Unico4]])</f>
        <v>37.08</v>
      </c>
      <c r="P263" s="12" t="str">
        <f>SUBSTITUTE(tbl_geral[[#This Row],[Cod.Unico5]],",",".")</f>
        <v>37.08</v>
      </c>
      <c r="Q263" s="12" t="s">
        <v>324</v>
      </c>
    </row>
    <row r="264" spans="1:17" x14ac:dyDescent="0.25">
      <c r="A264" s="3" t="s">
        <v>227</v>
      </c>
      <c r="B264" s="4">
        <v>8</v>
      </c>
      <c r="C264" s="3" t="s">
        <v>10</v>
      </c>
      <c r="D264" s="4">
        <v>817</v>
      </c>
      <c r="E264" s="3" t="s">
        <v>271</v>
      </c>
      <c r="F264" s="3" t="s">
        <v>314</v>
      </c>
      <c r="G264" s="3" t="s">
        <v>1717</v>
      </c>
      <c r="H264" s="3" t="s">
        <v>13</v>
      </c>
      <c r="I264" s="3"/>
      <c r="J264" s="7" t="str">
        <f>CONCATENATE(tbl_geral[[#This Row],[Máquina]],"_",tbl_geral[[#This Row],[Status]],)</f>
        <v>BARL_TÚNEL UV 4</v>
      </c>
      <c r="K264" s="9">
        <f>COUNTIF($J$2:J264,J264)</f>
        <v>9</v>
      </c>
      <c r="L264" s="7" t="str">
        <f>CONCATENATE(tbl_geral[[#This Row],[Cod.Unico]],"_",tbl_geral[[#This Row],[Numerador]])</f>
        <v>BARL_TÚNEL UV 4_9</v>
      </c>
      <c r="M264" s="12">
        <f t="shared" si="4"/>
        <v>37</v>
      </c>
      <c r="N264" s="12">
        <f>COUNTIF(J$2:$J264,J264)/100</f>
        <v>0.09</v>
      </c>
      <c r="O264" s="12">
        <f>SUM(tbl_geral[[#This Row],[Cod.Unico3]]+tbl_geral[[#This Row],[Cod.Unico4]])</f>
        <v>37.090000000000003</v>
      </c>
      <c r="P264" s="12" t="str">
        <f>SUBSTITUTE(tbl_geral[[#This Row],[Cod.Unico5]],",",".")</f>
        <v>37.09</v>
      </c>
      <c r="Q264" s="12" t="s">
        <v>325</v>
      </c>
    </row>
    <row r="265" spans="1:17" x14ac:dyDescent="0.25">
      <c r="A265" s="3" t="s">
        <v>227</v>
      </c>
      <c r="B265" s="4">
        <v>8</v>
      </c>
      <c r="C265" s="3" t="s">
        <v>10</v>
      </c>
      <c r="D265" s="4">
        <v>829</v>
      </c>
      <c r="E265" s="3" t="s">
        <v>93</v>
      </c>
      <c r="F265" s="3" t="s">
        <v>326</v>
      </c>
      <c r="G265" s="3" t="s">
        <v>1718</v>
      </c>
      <c r="H265" s="3" t="s">
        <v>13</v>
      </c>
      <c r="I265" s="3"/>
      <c r="J265" s="7" t="str">
        <f>CONCATENATE(tbl_geral[[#This Row],[Máquina]],"_",tbl_geral[[#This Row],[Status]],)</f>
        <v>BARL_ENCLAUSURAMENTO AQUECIDO</v>
      </c>
      <c r="K265" s="9">
        <f>COUNTIF($J$2:J265,J265)</f>
        <v>1</v>
      </c>
      <c r="L265" s="7" t="str">
        <f>CONCATENATE(tbl_geral[[#This Row],[Cod.Unico]],"_",tbl_geral[[#This Row],[Numerador]])</f>
        <v>BARL_ENCLAUSURAMENTO AQUECIDO_1</v>
      </c>
      <c r="M265" s="12">
        <f t="shared" si="4"/>
        <v>38</v>
      </c>
      <c r="N265" s="12">
        <f>COUNTIF(J$2:$J265,J265)/100</f>
        <v>0.01</v>
      </c>
      <c r="O265" s="12">
        <f>SUM(tbl_geral[[#This Row],[Cod.Unico3]]+tbl_geral[[#This Row],[Cod.Unico4]])</f>
        <v>38.01</v>
      </c>
      <c r="P265" s="12" t="str">
        <f>SUBSTITUTE(tbl_geral[[#This Row],[Cod.Unico5]],",",".")</f>
        <v>38.01</v>
      </c>
      <c r="Q265" s="12" t="s">
        <v>327</v>
      </c>
    </row>
    <row r="266" spans="1:17" x14ac:dyDescent="0.25">
      <c r="A266" s="3" t="s">
        <v>227</v>
      </c>
      <c r="B266" s="4">
        <v>2</v>
      </c>
      <c r="C266" s="3" t="s">
        <v>84</v>
      </c>
      <c r="D266" s="4">
        <v>203</v>
      </c>
      <c r="E266" s="3" t="s">
        <v>85</v>
      </c>
      <c r="F266" s="3" t="s">
        <v>326</v>
      </c>
      <c r="G266" s="3" t="s">
        <v>1719</v>
      </c>
      <c r="H266" s="3" t="s">
        <v>13</v>
      </c>
      <c r="I266" s="3"/>
      <c r="J266" s="7" t="str">
        <f>CONCATENATE(tbl_geral[[#This Row],[Máquina]],"_",tbl_geral[[#This Row],[Status]],)</f>
        <v>BARL_ENCLAUSURAMENTO AQUECIDO</v>
      </c>
      <c r="K266" s="9">
        <f>COUNTIF($J$2:J266,J266)</f>
        <v>2</v>
      </c>
      <c r="L266" s="7" t="str">
        <f>CONCATENATE(tbl_geral[[#This Row],[Cod.Unico]],"_",tbl_geral[[#This Row],[Numerador]])</f>
        <v>BARL_ENCLAUSURAMENTO AQUECIDO_2</v>
      </c>
      <c r="M266" s="12">
        <f t="shared" si="4"/>
        <v>38</v>
      </c>
      <c r="N266" s="12">
        <f>COUNTIF(J$2:$J266,J266)/100</f>
        <v>0.02</v>
      </c>
      <c r="O266" s="12">
        <f>SUM(tbl_geral[[#This Row],[Cod.Unico3]]+tbl_geral[[#This Row],[Cod.Unico4]])</f>
        <v>38.020000000000003</v>
      </c>
      <c r="P266" s="12" t="str">
        <f>SUBSTITUTE(tbl_geral[[#This Row],[Cod.Unico5]],",",".")</f>
        <v>38.02</v>
      </c>
      <c r="Q266" s="12" t="s">
        <v>328</v>
      </c>
    </row>
    <row r="267" spans="1:17" x14ac:dyDescent="0.25">
      <c r="A267" s="3" t="s">
        <v>227</v>
      </c>
      <c r="B267" s="4">
        <v>2</v>
      </c>
      <c r="C267" s="3" t="s">
        <v>84</v>
      </c>
      <c r="D267" s="4">
        <v>202</v>
      </c>
      <c r="E267" s="3" t="s">
        <v>88</v>
      </c>
      <c r="F267" s="3" t="s">
        <v>326</v>
      </c>
      <c r="G267" s="3" t="s">
        <v>1720</v>
      </c>
      <c r="H267" s="3" t="s">
        <v>13</v>
      </c>
      <c r="I267" s="3"/>
      <c r="J267" s="7" t="str">
        <f>CONCATENATE(tbl_geral[[#This Row],[Máquina]],"_",tbl_geral[[#This Row],[Status]],)</f>
        <v>BARL_ENCLAUSURAMENTO AQUECIDO</v>
      </c>
      <c r="K267" s="9">
        <f>COUNTIF($J$2:J267,J267)</f>
        <v>3</v>
      </c>
      <c r="L267" s="7" t="str">
        <f>CONCATENATE(tbl_geral[[#This Row],[Cod.Unico]],"_",tbl_geral[[#This Row],[Numerador]])</f>
        <v>BARL_ENCLAUSURAMENTO AQUECIDO_3</v>
      </c>
      <c r="M267" s="12">
        <f t="shared" si="4"/>
        <v>38</v>
      </c>
      <c r="N267" s="12">
        <f>COUNTIF(J$2:$J267,J267)/100</f>
        <v>0.03</v>
      </c>
      <c r="O267" s="12">
        <f>SUM(tbl_geral[[#This Row],[Cod.Unico3]]+tbl_geral[[#This Row],[Cod.Unico4]])</f>
        <v>38.03</v>
      </c>
      <c r="P267" s="12" t="str">
        <f>SUBSTITUTE(tbl_geral[[#This Row],[Cod.Unico5]],",",".")</f>
        <v>38.03</v>
      </c>
      <c r="Q267" s="12" t="s">
        <v>329</v>
      </c>
    </row>
    <row r="268" spans="1:17" x14ac:dyDescent="0.25">
      <c r="A268" s="3" t="s">
        <v>227</v>
      </c>
      <c r="B268" s="4">
        <v>8</v>
      </c>
      <c r="C268" s="3" t="s">
        <v>10</v>
      </c>
      <c r="D268" s="4">
        <v>829</v>
      </c>
      <c r="E268" s="3" t="s">
        <v>93</v>
      </c>
      <c r="F268" s="3" t="s">
        <v>326</v>
      </c>
      <c r="G268" s="3" t="s">
        <v>1721</v>
      </c>
      <c r="H268" s="3" t="s">
        <v>13</v>
      </c>
      <c r="I268" s="3"/>
      <c r="J268" s="7" t="str">
        <f>CONCATENATE(tbl_geral[[#This Row],[Máquina]],"_",tbl_geral[[#This Row],[Status]],)</f>
        <v>BARL_ENCLAUSURAMENTO AQUECIDO</v>
      </c>
      <c r="K268" s="9">
        <f>COUNTIF($J$2:J268,J268)</f>
        <v>4</v>
      </c>
      <c r="L268" s="7" t="str">
        <f>CONCATENATE(tbl_geral[[#This Row],[Cod.Unico]],"_",tbl_geral[[#This Row],[Numerador]])</f>
        <v>BARL_ENCLAUSURAMENTO AQUECIDO_4</v>
      </c>
      <c r="M268" s="12">
        <f t="shared" si="4"/>
        <v>38</v>
      </c>
      <c r="N268" s="12">
        <f>COUNTIF(J$2:$J268,J268)/100</f>
        <v>0.04</v>
      </c>
      <c r="O268" s="12">
        <f>SUM(tbl_geral[[#This Row],[Cod.Unico3]]+tbl_geral[[#This Row],[Cod.Unico4]])</f>
        <v>38.04</v>
      </c>
      <c r="P268" s="12" t="str">
        <f>SUBSTITUTE(tbl_geral[[#This Row],[Cod.Unico5]],",",".")</f>
        <v>38.04</v>
      </c>
      <c r="Q268" s="12" t="s">
        <v>330</v>
      </c>
    </row>
    <row r="269" spans="1:17" x14ac:dyDescent="0.25">
      <c r="A269" s="3" t="s">
        <v>227</v>
      </c>
      <c r="B269" s="4">
        <v>8</v>
      </c>
      <c r="C269" s="3" t="s">
        <v>10</v>
      </c>
      <c r="D269" s="4">
        <v>829</v>
      </c>
      <c r="E269" s="3" t="s">
        <v>93</v>
      </c>
      <c r="F269" s="3" t="s">
        <v>326</v>
      </c>
      <c r="G269" s="3" t="s">
        <v>1722</v>
      </c>
      <c r="H269" s="3" t="s">
        <v>13</v>
      </c>
      <c r="I269" s="3"/>
      <c r="J269" s="7" t="str">
        <f>CONCATENATE(tbl_geral[[#This Row],[Máquina]],"_",tbl_geral[[#This Row],[Status]],)</f>
        <v>BARL_ENCLAUSURAMENTO AQUECIDO</v>
      </c>
      <c r="K269" s="9">
        <f>COUNTIF($J$2:J269,J269)</f>
        <v>5</v>
      </c>
      <c r="L269" s="7" t="str">
        <f>CONCATENATE(tbl_geral[[#This Row],[Cod.Unico]],"_",tbl_geral[[#This Row],[Numerador]])</f>
        <v>BARL_ENCLAUSURAMENTO AQUECIDO_5</v>
      </c>
      <c r="M269" s="12">
        <f t="shared" si="4"/>
        <v>38</v>
      </c>
      <c r="N269" s="12">
        <f>COUNTIF(J$2:$J269,J269)/100</f>
        <v>0.05</v>
      </c>
      <c r="O269" s="12">
        <f>SUM(tbl_geral[[#This Row],[Cod.Unico3]]+tbl_geral[[#This Row],[Cod.Unico4]])</f>
        <v>38.049999999999997</v>
      </c>
      <c r="P269" s="12" t="str">
        <f>SUBSTITUTE(tbl_geral[[#This Row],[Cod.Unico5]],",",".")</f>
        <v>38.05</v>
      </c>
      <c r="Q269" s="12" t="s">
        <v>331</v>
      </c>
    </row>
    <row r="270" spans="1:17" x14ac:dyDescent="0.25">
      <c r="A270" s="3" t="s">
        <v>227</v>
      </c>
      <c r="B270" s="4">
        <v>8</v>
      </c>
      <c r="C270" s="3" t="s">
        <v>10</v>
      </c>
      <c r="D270" s="4">
        <v>809</v>
      </c>
      <c r="E270" s="3" t="s">
        <v>119</v>
      </c>
      <c r="F270" s="3" t="s">
        <v>326</v>
      </c>
      <c r="G270" s="3" t="s">
        <v>1723</v>
      </c>
      <c r="H270" s="3" t="s">
        <v>13</v>
      </c>
      <c r="I270" s="3"/>
      <c r="J270" s="7" t="str">
        <f>CONCATENATE(tbl_geral[[#This Row],[Máquina]],"_",tbl_geral[[#This Row],[Status]],)</f>
        <v>BARL_ENCLAUSURAMENTO AQUECIDO</v>
      </c>
      <c r="K270" s="9">
        <f>COUNTIF($J$2:J270,J270)</f>
        <v>6</v>
      </c>
      <c r="L270" s="7" t="str">
        <f>CONCATENATE(tbl_geral[[#This Row],[Cod.Unico]],"_",tbl_geral[[#This Row],[Numerador]])</f>
        <v>BARL_ENCLAUSURAMENTO AQUECIDO_6</v>
      </c>
      <c r="M270" s="12">
        <f t="shared" si="4"/>
        <v>38</v>
      </c>
      <c r="N270" s="12">
        <f>COUNTIF(J$2:$J270,J270)/100</f>
        <v>0.06</v>
      </c>
      <c r="O270" s="12">
        <f>SUM(tbl_geral[[#This Row],[Cod.Unico3]]+tbl_geral[[#This Row],[Cod.Unico4]])</f>
        <v>38.06</v>
      </c>
      <c r="P270" s="12" t="str">
        <f>SUBSTITUTE(tbl_geral[[#This Row],[Cod.Unico5]],",",".")</f>
        <v>38.06</v>
      </c>
      <c r="Q270" s="12" t="s">
        <v>332</v>
      </c>
    </row>
    <row r="271" spans="1:17" x14ac:dyDescent="0.25">
      <c r="A271" s="3" t="s">
        <v>227</v>
      </c>
      <c r="B271" s="4">
        <v>8</v>
      </c>
      <c r="C271" s="3" t="s">
        <v>10</v>
      </c>
      <c r="D271" s="4">
        <v>825</v>
      </c>
      <c r="E271" s="3" t="s">
        <v>322</v>
      </c>
      <c r="F271" s="3" t="s">
        <v>326</v>
      </c>
      <c r="G271" s="3" t="s">
        <v>1724</v>
      </c>
      <c r="H271" s="3" t="s">
        <v>13</v>
      </c>
      <c r="I271" s="3"/>
      <c r="J271" s="7" t="str">
        <f>CONCATENATE(tbl_geral[[#This Row],[Máquina]],"_",tbl_geral[[#This Row],[Status]],)</f>
        <v>BARL_ENCLAUSURAMENTO AQUECIDO</v>
      </c>
      <c r="K271" s="9">
        <f>COUNTIF($J$2:J271,J271)</f>
        <v>7</v>
      </c>
      <c r="L271" s="7" t="str">
        <f>CONCATENATE(tbl_geral[[#This Row],[Cod.Unico]],"_",tbl_geral[[#This Row],[Numerador]])</f>
        <v>BARL_ENCLAUSURAMENTO AQUECIDO_7</v>
      </c>
      <c r="M271" s="12">
        <f t="shared" si="4"/>
        <v>38</v>
      </c>
      <c r="N271" s="12">
        <f>COUNTIF(J$2:$J271,J271)/100</f>
        <v>7.0000000000000007E-2</v>
      </c>
      <c r="O271" s="12">
        <f>SUM(tbl_geral[[#This Row],[Cod.Unico3]]+tbl_geral[[#This Row],[Cod.Unico4]])</f>
        <v>38.07</v>
      </c>
      <c r="P271" s="12" t="str">
        <f>SUBSTITUTE(tbl_geral[[#This Row],[Cod.Unico5]],",",".")</f>
        <v>38.07</v>
      </c>
      <c r="Q271" s="12" t="s">
        <v>333</v>
      </c>
    </row>
    <row r="272" spans="1:17" x14ac:dyDescent="0.25">
      <c r="A272" s="3" t="s">
        <v>227</v>
      </c>
      <c r="B272" s="4">
        <v>8</v>
      </c>
      <c r="C272" s="3" t="s">
        <v>10</v>
      </c>
      <c r="D272" s="4">
        <v>817</v>
      </c>
      <c r="E272" s="3" t="s">
        <v>271</v>
      </c>
      <c r="F272" s="3" t="s">
        <v>326</v>
      </c>
      <c r="G272" s="3" t="s">
        <v>1725</v>
      </c>
      <c r="H272" s="3" t="s">
        <v>13</v>
      </c>
      <c r="I272" s="3"/>
      <c r="J272" s="7" t="str">
        <f>CONCATENATE(tbl_geral[[#This Row],[Máquina]],"_",tbl_geral[[#This Row],[Status]],)</f>
        <v>BARL_ENCLAUSURAMENTO AQUECIDO</v>
      </c>
      <c r="K272" s="9">
        <f>COUNTIF($J$2:J272,J272)</f>
        <v>8</v>
      </c>
      <c r="L272" s="7" t="str">
        <f>CONCATENATE(tbl_geral[[#This Row],[Cod.Unico]],"_",tbl_geral[[#This Row],[Numerador]])</f>
        <v>BARL_ENCLAUSURAMENTO AQUECIDO_8</v>
      </c>
      <c r="M272" s="12">
        <f t="shared" si="4"/>
        <v>38</v>
      </c>
      <c r="N272" s="12">
        <f>COUNTIF(J$2:$J272,J272)/100</f>
        <v>0.08</v>
      </c>
      <c r="O272" s="12">
        <f>SUM(tbl_geral[[#This Row],[Cod.Unico3]]+tbl_geral[[#This Row],[Cod.Unico4]])</f>
        <v>38.08</v>
      </c>
      <c r="P272" s="12" t="str">
        <f>SUBSTITUTE(tbl_geral[[#This Row],[Cod.Unico5]],",",".")</f>
        <v>38.08</v>
      </c>
      <c r="Q272" s="12" t="s">
        <v>334</v>
      </c>
    </row>
    <row r="273" spans="1:17" x14ac:dyDescent="0.25">
      <c r="A273" s="3" t="s">
        <v>227</v>
      </c>
      <c r="B273" s="4">
        <v>8</v>
      </c>
      <c r="C273" s="3" t="s">
        <v>10</v>
      </c>
      <c r="D273" s="4">
        <v>829</v>
      </c>
      <c r="E273" s="3" t="s">
        <v>93</v>
      </c>
      <c r="F273" s="3" t="s">
        <v>335</v>
      </c>
      <c r="G273" s="3" t="s">
        <v>1726</v>
      </c>
      <c r="H273" s="3" t="s">
        <v>13</v>
      </c>
      <c r="I273" s="3"/>
      <c r="J273" s="7" t="str">
        <f>CONCATENATE(tbl_geral[[#This Row],[Máquina]],"_",tbl_geral[[#This Row],[Status]],)</f>
        <v>BARL_GAVETEIRO</v>
      </c>
      <c r="K273" s="9">
        <f>COUNTIF($J$2:J273,J273)</f>
        <v>1</v>
      </c>
      <c r="L273" s="7" t="str">
        <f>CONCATENATE(tbl_geral[[#This Row],[Cod.Unico]],"_",tbl_geral[[#This Row],[Numerador]])</f>
        <v>BARL_GAVETEIRO_1</v>
      </c>
      <c r="M273" s="12">
        <f t="shared" si="4"/>
        <v>39</v>
      </c>
      <c r="N273" s="12">
        <f>COUNTIF(J$2:$J273,J273)/100</f>
        <v>0.01</v>
      </c>
      <c r="O273" s="12">
        <f>SUM(tbl_geral[[#This Row],[Cod.Unico3]]+tbl_geral[[#This Row],[Cod.Unico4]])</f>
        <v>39.01</v>
      </c>
      <c r="P273" s="12" t="str">
        <f>SUBSTITUTE(tbl_geral[[#This Row],[Cod.Unico5]],",",".")</f>
        <v>39.01</v>
      </c>
      <c r="Q273" s="12" t="s">
        <v>336</v>
      </c>
    </row>
    <row r="274" spans="1:17" x14ac:dyDescent="0.25">
      <c r="A274" s="3" t="s">
        <v>227</v>
      </c>
      <c r="B274" s="4">
        <v>2</v>
      </c>
      <c r="C274" s="3" t="s">
        <v>84</v>
      </c>
      <c r="D274" s="4">
        <v>203</v>
      </c>
      <c r="E274" s="3" t="s">
        <v>85</v>
      </c>
      <c r="F274" s="3" t="s">
        <v>335</v>
      </c>
      <c r="G274" s="3" t="s">
        <v>1727</v>
      </c>
      <c r="H274" s="3" t="s">
        <v>13</v>
      </c>
      <c r="I274" s="3"/>
      <c r="J274" s="7" t="str">
        <f>CONCATENATE(tbl_geral[[#This Row],[Máquina]],"_",tbl_geral[[#This Row],[Status]],)</f>
        <v>BARL_GAVETEIRO</v>
      </c>
      <c r="K274" s="9">
        <f>COUNTIF($J$2:J274,J274)</f>
        <v>2</v>
      </c>
      <c r="L274" s="7" t="str">
        <f>CONCATENATE(tbl_geral[[#This Row],[Cod.Unico]],"_",tbl_geral[[#This Row],[Numerador]])</f>
        <v>BARL_GAVETEIRO_2</v>
      </c>
      <c r="M274" s="12">
        <f t="shared" si="4"/>
        <v>39</v>
      </c>
      <c r="N274" s="12">
        <f>COUNTIF(J$2:$J274,J274)/100</f>
        <v>0.02</v>
      </c>
      <c r="O274" s="12">
        <f>SUM(tbl_geral[[#This Row],[Cod.Unico3]]+tbl_geral[[#This Row],[Cod.Unico4]])</f>
        <v>39.020000000000003</v>
      </c>
      <c r="P274" s="12" t="str">
        <f>SUBSTITUTE(tbl_geral[[#This Row],[Cod.Unico5]],",",".")</f>
        <v>39.02</v>
      </c>
      <c r="Q274" s="12" t="s">
        <v>337</v>
      </c>
    </row>
    <row r="275" spans="1:17" x14ac:dyDescent="0.25">
      <c r="A275" s="3" t="s">
        <v>227</v>
      </c>
      <c r="B275" s="4">
        <v>2</v>
      </c>
      <c r="C275" s="3" t="s">
        <v>84</v>
      </c>
      <c r="D275" s="4">
        <v>202</v>
      </c>
      <c r="E275" s="3" t="s">
        <v>88</v>
      </c>
      <c r="F275" s="3" t="s">
        <v>335</v>
      </c>
      <c r="G275" s="3" t="s">
        <v>1728</v>
      </c>
      <c r="H275" s="3" t="s">
        <v>13</v>
      </c>
      <c r="I275" s="3"/>
      <c r="J275" s="7" t="str">
        <f>CONCATENATE(tbl_geral[[#This Row],[Máquina]],"_",tbl_geral[[#This Row],[Status]],)</f>
        <v>BARL_GAVETEIRO</v>
      </c>
      <c r="K275" s="9">
        <f>COUNTIF($J$2:J275,J275)</f>
        <v>3</v>
      </c>
      <c r="L275" s="7" t="str">
        <f>CONCATENATE(tbl_geral[[#This Row],[Cod.Unico]],"_",tbl_geral[[#This Row],[Numerador]])</f>
        <v>BARL_GAVETEIRO_3</v>
      </c>
      <c r="M275" s="12">
        <f t="shared" si="4"/>
        <v>39</v>
      </c>
      <c r="N275" s="12">
        <f>COUNTIF(J$2:$J275,J275)/100</f>
        <v>0.03</v>
      </c>
      <c r="O275" s="12">
        <f>SUM(tbl_geral[[#This Row],[Cod.Unico3]]+tbl_geral[[#This Row],[Cod.Unico4]])</f>
        <v>39.03</v>
      </c>
      <c r="P275" s="12" t="str">
        <f>SUBSTITUTE(tbl_geral[[#This Row],[Cod.Unico5]],",",".")</f>
        <v>39.03</v>
      </c>
      <c r="Q275" s="12" t="s">
        <v>338</v>
      </c>
    </row>
    <row r="276" spans="1:17" x14ac:dyDescent="0.25">
      <c r="A276" s="3" t="s">
        <v>227</v>
      </c>
      <c r="B276" s="4">
        <v>8</v>
      </c>
      <c r="C276" s="3" t="s">
        <v>10</v>
      </c>
      <c r="D276" s="4">
        <v>829</v>
      </c>
      <c r="E276" s="3" t="s">
        <v>93</v>
      </c>
      <c r="F276" s="3" t="s">
        <v>335</v>
      </c>
      <c r="G276" s="3" t="s">
        <v>1729</v>
      </c>
      <c r="H276" s="3" t="s">
        <v>13</v>
      </c>
      <c r="I276" s="3"/>
      <c r="J276" s="7" t="str">
        <f>CONCATENATE(tbl_geral[[#This Row],[Máquina]],"_",tbl_geral[[#This Row],[Status]],)</f>
        <v>BARL_GAVETEIRO</v>
      </c>
      <c r="K276" s="9">
        <f>COUNTIF($J$2:J276,J276)</f>
        <v>4</v>
      </c>
      <c r="L276" s="7" t="str">
        <f>CONCATENATE(tbl_geral[[#This Row],[Cod.Unico]],"_",tbl_geral[[#This Row],[Numerador]])</f>
        <v>BARL_GAVETEIRO_4</v>
      </c>
      <c r="M276" s="12">
        <f t="shared" si="4"/>
        <v>39</v>
      </c>
      <c r="N276" s="12">
        <f>COUNTIF(J$2:$J276,J276)/100</f>
        <v>0.04</v>
      </c>
      <c r="O276" s="12">
        <f>SUM(tbl_geral[[#This Row],[Cod.Unico3]]+tbl_geral[[#This Row],[Cod.Unico4]])</f>
        <v>39.04</v>
      </c>
      <c r="P276" s="12" t="str">
        <f>SUBSTITUTE(tbl_geral[[#This Row],[Cod.Unico5]],",",".")</f>
        <v>39.04</v>
      </c>
      <c r="Q276" s="12" t="s">
        <v>339</v>
      </c>
    </row>
    <row r="277" spans="1:17" x14ac:dyDescent="0.25">
      <c r="A277" s="3" t="s">
        <v>227</v>
      </c>
      <c r="B277" s="4">
        <v>8</v>
      </c>
      <c r="C277" s="3" t="s">
        <v>10</v>
      </c>
      <c r="D277" s="4">
        <v>829</v>
      </c>
      <c r="E277" s="3" t="s">
        <v>93</v>
      </c>
      <c r="F277" s="3" t="s">
        <v>335</v>
      </c>
      <c r="G277" s="3" t="s">
        <v>1730</v>
      </c>
      <c r="H277" s="3" t="s">
        <v>13</v>
      </c>
      <c r="I277" s="3"/>
      <c r="J277" s="7" t="str">
        <f>CONCATENATE(tbl_geral[[#This Row],[Máquina]],"_",tbl_geral[[#This Row],[Status]],)</f>
        <v>BARL_GAVETEIRO</v>
      </c>
      <c r="K277" s="9">
        <f>COUNTIF($J$2:J277,J277)</f>
        <v>5</v>
      </c>
      <c r="L277" s="7" t="str">
        <f>CONCATENATE(tbl_geral[[#This Row],[Cod.Unico]],"_",tbl_geral[[#This Row],[Numerador]])</f>
        <v>BARL_GAVETEIRO_5</v>
      </c>
      <c r="M277" s="12">
        <f t="shared" si="4"/>
        <v>39</v>
      </c>
      <c r="N277" s="12">
        <f>COUNTIF(J$2:$J277,J277)/100</f>
        <v>0.05</v>
      </c>
      <c r="O277" s="12">
        <f>SUM(tbl_geral[[#This Row],[Cod.Unico3]]+tbl_geral[[#This Row],[Cod.Unico4]])</f>
        <v>39.049999999999997</v>
      </c>
      <c r="P277" s="12" t="str">
        <f>SUBSTITUTE(tbl_geral[[#This Row],[Cod.Unico5]],",",".")</f>
        <v>39.05</v>
      </c>
      <c r="Q277" s="12" t="s">
        <v>340</v>
      </c>
    </row>
    <row r="278" spans="1:17" x14ac:dyDescent="0.25">
      <c r="A278" s="3" t="s">
        <v>227</v>
      </c>
      <c r="B278" s="4">
        <v>8</v>
      </c>
      <c r="C278" s="3" t="s">
        <v>10</v>
      </c>
      <c r="D278" s="4">
        <v>825</v>
      </c>
      <c r="E278" s="3" t="s">
        <v>322</v>
      </c>
      <c r="F278" s="3" t="s">
        <v>335</v>
      </c>
      <c r="G278" s="3" t="s">
        <v>1731</v>
      </c>
      <c r="H278" s="3" t="s">
        <v>13</v>
      </c>
      <c r="I278" s="3"/>
      <c r="J278" s="7" t="str">
        <f>CONCATENATE(tbl_geral[[#This Row],[Máquina]],"_",tbl_geral[[#This Row],[Status]],)</f>
        <v>BARL_GAVETEIRO</v>
      </c>
      <c r="K278" s="9">
        <f>COUNTIF($J$2:J278,J278)</f>
        <v>6</v>
      </c>
      <c r="L278" s="7" t="str">
        <f>CONCATENATE(tbl_geral[[#This Row],[Cod.Unico]],"_",tbl_geral[[#This Row],[Numerador]])</f>
        <v>BARL_GAVETEIRO_6</v>
      </c>
      <c r="M278" s="12">
        <f t="shared" si="4"/>
        <v>39</v>
      </c>
      <c r="N278" s="12">
        <f>COUNTIF(J$2:$J278,J278)/100</f>
        <v>0.06</v>
      </c>
      <c r="O278" s="12">
        <f>SUM(tbl_geral[[#This Row],[Cod.Unico3]]+tbl_geral[[#This Row],[Cod.Unico4]])</f>
        <v>39.06</v>
      </c>
      <c r="P278" s="12" t="str">
        <f>SUBSTITUTE(tbl_geral[[#This Row],[Cod.Unico5]],",",".")</f>
        <v>39.06</v>
      </c>
      <c r="Q278" s="12" t="s">
        <v>341</v>
      </c>
    </row>
    <row r="279" spans="1:17" x14ac:dyDescent="0.25">
      <c r="A279" s="3" t="s">
        <v>227</v>
      </c>
      <c r="B279" s="4">
        <v>8</v>
      </c>
      <c r="C279" s="3" t="s">
        <v>10</v>
      </c>
      <c r="D279" s="4">
        <v>817</v>
      </c>
      <c r="E279" s="3" t="s">
        <v>271</v>
      </c>
      <c r="F279" s="3" t="s">
        <v>335</v>
      </c>
      <c r="G279" s="3" t="s">
        <v>1732</v>
      </c>
      <c r="H279" s="3" t="s">
        <v>13</v>
      </c>
      <c r="I279" s="3"/>
      <c r="J279" s="7" t="str">
        <f>CONCATENATE(tbl_geral[[#This Row],[Máquina]],"_",tbl_geral[[#This Row],[Status]],)</f>
        <v>BARL_GAVETEIRO</v>
      </c>
      <c r="K279" s="9">
        <f>COUNTIF($J$2:J279,J279)</f>
        <v>7</v>
      </c>
      <c r="L279" s="7" t="str">
        <f>CONCATENATE(tbl_geral[[#This Row],[Cod.Unico]],"_",tbl_geral[[#This Row],[Numerador]])</f>
        <v>BARL_GAVETEIRO_7</v>
      </c>
      <c r="M279" s="12">
        <f t="shared" si="4"/>
        <v>39</v>
      </c>
      <c r="N279" s="12">
        <f>COUNTIF(J$2:$J279,J279)/100</f>
        <v>7.0000000000000007E-2</v>
      </c>
      <c r="O279" s="12">
        <f>SUM(tbl_geral[[#This Row],[Cod.Unico3]]+tbl_geral[[#This Row],[Cod.Unico4]])</f>
        <v>39.07</v>
      </c>
      <c r="P279" s="12" t="str">
        <f>SUBSTITUTE(tbl_geral[[#This Row],[Cod.Unico5]],",",".")</f>
        <v>39.07</v>
      </c>
      <c r="Q279" s="12" t="s">
        <v>342</v>
      </c>
    </row>
    <row r="280" spans="1:17" x14ac:dyDescent="0.25">
      <c r="A280" s="3" t="s">
        <v>227</v>
      </c>
      <c r="B280" s="4">
        <v>8</v>
      </c>
      <c r="C280" s="3" t="s">
        <v>10</v>
      </c>
      <c r="D280" s="4">
        <v>829</v>
      </c>
      <c r="E280" s="3" t="s">
        <v>93</v>
      </c>
      <c r="F280" s="3" t="s">
        <v>343</v>
      </c>
      <c r="G280" s="3" t="s">
        <v>1733</v>
      </c>
      <c r="H280" s="3" t="s">
        <v>13</v>
      </c>
      <c r="I280" s="3"/>
      <c r="J280" s="7" t="str">
        <f>CONCATENATE(tbl_geral[[#This Row],[Máquina]],"_",tbl_geral[[#This Row],[Status]],)</f>
        <v>BARL_TÚNEL TLM</v>
      </c>
      <c r="K280" s="9">
        <f>COUNTIF($J$2:J280,J280)</f>
        <v>1</v>
      </c>
      <c r="L280" s="7" t="str">
        <f>CONCATENATE(tbl_geral[[#This Row],[Cod.Unico]],"_",tbl_geral[[#This Row],[Numerador]])</f>
        <v>BARL_TÚNEL TLM_1</v>
      </c>
      <c r="M280" s="12">
        <f t="shared" si="4"/>
        <v>40</v>
      </c>
      <c r="N280" s="12">
        <f>COUNTIF(J$2:$J280,J280)/100</f>
        <v>0.01</v>
      </c>
      <c r="O280" s="12">
        <f>SUM(tbl_geral[[#This Row],[Cod.Unico3]]+tbl_geral[[#This Row],[Cod.Unico4]])</f>
        <v>40.01</v>
      </c>
      <c r="P280" s="12" t="str">
        <f>SUBSTITUTE(tbl_geral[[#This Row],[Cod.Unico5]],",",".")</f>
        <v>40.01</v>
      </c>
      <c r="Q280" s="12" t="s">
        <v>344</v>
      </c>
    </row>
    <row r="281" spans="1:17" x14ac:dyDescent="0.25">
      <c r="A281" s="3" t="s">
        <v>227</v>
      </c>
      <c r="B281" s="4">
        <v>2</v>
      </c>
      <c r="C281" s="3" t="s">
        <v>84</v>
      </c>
      <c r="D281" s="4">
        <v>203</v>
      </c>
      <c r="E281" s="3" t="s">
        <v>85</v>
      </c>
      <c r="F281" s="3" t="s">
        <v>343</v>
      </c>
      <c r="G281" s="3" t="s">
        <v>1734</v>
      </c>
      <c r="H281" s="3" t="s">
        <v>13</v>
      </c>
      <c r="I281" s="3"/>
      <c r="J281" s="7" t="str">
        <f>CONCATENATE(tbl_geral[[#This Row],[Máquina]],"_",tbl_geral[[#This Row],[Status]],)</f>
        <v>BARL_TÚNEL TLM</v>
      </c>
      <c r="K281" s="9">
        <f>COUNTIF($J$2:J281,J281)</f>
        <v>2</v>
      </c>
      <c r="L281" s="7" t="str">
        <f>CONCATENATE(tbl_geral[[#This Row],[Cod.Unico]],"_",tbl_geral[[#This Row],[Numerador]])</f>
        <v>BARL_TÚNEL TLM_2</v>
      </c>
      <c r="M281" s="12">
        <f t="shared" si="4"/>
        <v>40</v>
      </c>
      <c r="N281" s="12">
        <f>COUNTIF(J$2:$J281,J281)/100</f>
        <v>0.02</v>
      </c>
      <c r="O281" s="12">
        <f>SUM(tbl_geral[[#This Row],[Cod.Unico3]]+tbl_geral[[#This Row],[Cod.Unico4]])</f>
        <v>40.020000000000003</v>
      </c>
      <c r="P281" s="12" t="str">
        <f>SUBSTITUTE(tbl_geral[[#This Row],[Cod.Unico5]],",",".")</f>
        <v>40.02</v>
      </c>
      <c r="Q281" s="12" t="s">
        <v>345</v>
      </c>
    </row>
    <row r="282" spans="1:17" x14ac:dyDescent="0.25">
      <c r="A282" s="3" t="s">
        <v>227</v>
      </c>
      <c r="B282" s="4">
        <v>2</v>
      </c>
      <c r="C282" s="3" t="s">
        <v>84</v>
      </c>
      <c r="D282" s="4">
        <v>202</v>
      </c>
      <c r="E282" s="3" t="s">
        <v>88</v>
      </c>
      <c r="F282" s="3" t="s">
        <v>343</v>
      </c>
      <c r="G282" s="3" t="s">
        <v>1735</v>
      </c>
      <c r="H282" s="3" t="s">
        <v>13</v>
      </c>
      <c r="I282" s="3"/>
      <c r="J282" s="7" t="str">
        <f>CONCATENATE(tbl_geral[[#This Row],[Máquina]],"_",tbl_geral[[#This Row],[Status]],)</f>
        <v>BARL_TÚNEL TLM</v>
      </c>
      <c r="K282" s="9">
        <f>COUNTIF($J$2:J282,J282)</f>
        <v>3</v>
      </c>
      <c r="L282" s="7" t="str">
        <f>CONCATENATE(tbl_geral[[#This Row],[Cod.Unico]],"_",tbl_geral[[#This Row],[Numerador]])</f>
        <v>BARL_TÚNEL TLM_3</v>
      </c>
      <c r="M282" s="12">
        <f t="shared" si="4"/>
        <v>40</v>
      </c>
      <c r="N282" s="12">
        <f>COUNTIF(J$2:$J282,J282)/100</f>
        <v>0.03</v>
      </c>
      <c r="O282" s="12">
        <f>SUM(tbl_geral[[#This Row],[Cod.Unico3]]+tbl_geral[[#This Row],[Cod.Unico4]])</f>
        <v>40.03</v>
      </c>
      <c r="P282" s="12" t="str">
        <f>SUBSTITUTE(tbl_geral[[#This Row],[Cod.Unico5]],",",".")</f>
        <v>40.03</v>
      </c>
      <c r="Q282" s="12" t="s">
        <v>346</v>
      </c>
    </row>
    <row r="283" spans="1:17" x14ac:dyDescent="0.25">
      <c r="A283" s="3" t="s">
        <v>227</v>
      </c>
      <c r="B283" s="4">
        <v>8</v>
      </c>
      <c r="C283" s="3" t="s">
        <v>10</v>
      </c>
      <c r="D283" s="4">
        <v>829</v>
      </c>
      <c r="E283" s="3" t="s">
        <v>93</v>
      </c>
      <c r="F283" s="3" t="s">
        <v>343</v>
      </c>
      <c r="G283" s="3" t="s">
        <v>1736</v>
      </c>
      <c r="H283" s="3" t="s">
        <v>13</v>
      </c>
      <c r="I283" s="3"/>
      <c r="J283" s="7" t="str">
        <f>CONCATENATE(tbl_geral[[#This Row],[Máquina]],"_",tbl_geral[[#This Row],[Status]],)</f>
        <v>BARL_TÚNEL TLM</v>
      </c>
      <c r="K283" s="9">
        <f>COUNTIF($J$2:J283,J283)</f>
        <v>4</v>
      </c>
      <c r="L283" s="7" t="str">
        <f>CONCATENATE(tbl_geral[[#This Row],[Cod.Unico]],"_",tbl_geral[[#This Row],[Numerador]])</f>
        <v>BARL_TÚNEL TLM_4</v>
      </c>
      <c r="M283" s="12">
        <f t="shared" si="4"/>
        <v>40</v>
      </c>
      <c r="N283" s="12">
        <f>COUNTIF(J$2:$J283,J283)/100</f>
        <v>0.04</v>
      </c>
      <c r="O283" s="12">
        <f>SUM(tbl_geral[[#This Row],[Cod.Unico3]]+tbl_geral[[#This Row],[Cod.Unico4]])</f>
        <v>40.04</v>
      </c>
      <c r="P283" s="12" t="str">
        <f>SUBSTITUTE(tbl_geral[[#This Row],[Cod.Unico5]],",",".")</f>
        <v>40.04</v>
      </c>
      <c r="Q283" s="12" t="s">
        <v>347</v>
      </c>
    </row>
    <row r="284" spans="1:17" x14ac:dyDescent="0.25">
      <c r="A284" s="3" t="s">
        <v>227</v>
      </c>
      <c r="B284" s="4">
        <v>8</v>
      </c>
      <c r="C284" s="3" t="s">
        <v>10</v>
      </c>
      <c r="D284" s="4">
        <v>829</v>
      </c>
      <c r="E284" s="3" t="s">
        <v>93</v>
      </c>
      <c r="F284" s="3" t="s">
        <v>343</v>
      </c>
      <c r="G284" s="3" t="s">
        <v>1737</v>
      </c>
      <c r="H284" s="3" t="s">
        <v>13</v>
      </c>
      <c r="I284" s="3"/>
      <c r="J284" s="7" t="str">
        <f>CONCATENATE(tbl_geral[[#This Row],[Máquina]],"_",tbl_geral[[#This Row],[Status]],)</f>
        <v>BARL_TÚNEL TLM</v>
      </c>
      <c r="K284" s="9">
        <f>COUNTIF($J$2:J284,J284)</f>
        <v>5</v>
      </c>
      <c r="L284" s="7" t="str">
        <f>CONCATENATE(tbl_geral[[#This Row],[Cod.Unico]],"_",tbl_geral[[#This Row],[Numerador]])</f>
        <v>BARL_TÚNEL TLM_5</v>
      </c>
      <c r="M284" s="12">
        <f t="shared" si="4"/>
        <v>40</v>
      </c>
      <c r="N284" s="12">
        <f>COUNTIF(J$2:$J284,J284)/100</f>
        <v>0.05</v>
      </c>
      <c r="O284" s="12">
        <f>SUM(tbl_geral[[#This Row],[Cod.Unico3]]+tbl_geral[[#This Row],[Cod.Unico4]])</f>
        <v>40.049999999999997</v>
      </c>
      <c r="P284" s="12" t="str">
        <f>SUBSTITUTE(tbl_geral[[#This Row],[Cod.Unico5]],",",".")</f>
        <v>40.05</v>
      </c>
      <c r="Q284" s="12" t="s">
        <v>348</v>
      </c>
    </row>
    <row r="285" spans="1:17" x14ac:dyDescent="0.25">
      <c r="A285" s="3" t="s">
        <v>227</v>
      </c>
      <c r="B285" s="4">
        <v>8</v>
      </c>
      <c r="C285" s="3" t="s">
        <v>10</v>
      </c>
      <c r="D285" s="4">
        <v>809</v>
      </c>
      <c r="E285" s="3" t="s">
        <v>119</v>
      </c>
      <c r="F285" s="3" t="s">
        <v>343</v>
      </c>
      <c r="G285" s="3" t="s">
        <v>1738</v>
      </c>
      <c r="H285" s="3" t="s">
        <v>13</v>
      </c>
      <c r="I285" s="3"/>
      <c r="J285" s="7" t="str">
        <f>CONCATENATE(tbl_geral[[#This Row],[Máquina]],"_",tbl_geral[[#This Row],[Status]],)</f>
        <v>BARL_TÚNEL TLM</v>
      </c>
      <c r="K285" s="9">
        <f>COUNTIF($J$2:J285,J285)</f>
        <v>6</v>
      </c>
      <c r="L285" s="7" t="str">
        <f>CONCATENATE(tbl_geral[[#This Row],[Cod.Unico]],"_",tbl_geral[[#This Row],[Numerador]])</f>
        <v>BARL_TÚNEL TLM_6</v>
      </c>
      <c r="M285" s="12">
        <f t="shared" si="4"/>
        <v>40</v>
      </c>
      <c r="N285" s="12">
        <f>COUNTIF(J$2:$J285,J285)/100</f>
        <v>0.06</v>
      </c>
      <c r="O285" s="12">
        <f>SUM(tbl_geral[[#This Row],[Cod.Unico3]]+tbl_geral[[#This Row],[Cod.Unico4]])</f>
        <v>40.06</v>
      </c>
      <c r="P285" s="12" t="str">
        <f>SUBSTITUTE(tbl_geral[[#This Row],[Cod.Unico5]],",",".")</f>
        <v>40.06</v>
      </c>
      <c r="Q285" s="12" t="s">
        <v>349</v>
      </c>
    </row>
    <row r="286" spans="1:17" x14ac:dyDescent="0.25">
      <c r="A286" s="3" t="s">
        <v>227</v>
      </c>
      <c r="B286" s="4">
        <v>8</v>
      </c>
      <c r="C286" s="3" t="s">
        <v>10</v>
      </c>
      <c r="D286" s="4">
        <v>825</v>
      </c>
      <c r="E286" s="3" t="s">
        <v>322</v>
      </c>
      <c r="F286" s="3" t="s">
        <v>343</v>
      </c>
      <c r="G286" s="3" t="s">
        <v>1739</v>
      </c>
      <c r="H286" s="3" t="s">
        <v>13</v>
      </c>
      <c r="I286" s="3"/>
      <c r="J286" s="7" t="str">
        <f>CONCATENATE(tbl_geral[[#This Row],[Máquina]],"_",tbl_geral[[#This Row],[Status]],)</f>
        <v>BARL_TÚNEL TLM</v>
      </c>
      <c r="K286" s="9">
        <f>COUNTIF($J$2:J286,J286)</f>
        <v>7</v>
      </c>
      <c r="L286" s="7" t="str">
        <f>CONCATENATE(tbl_geral[[#This Row],[Cod.Unico]],"_",tbl_geral[[#This Row],[Numerador]])</f>
        <v>BARL_TÚNEL TLM_7</v>
      </c>
      <c r="M286" s="12">
        <f t="shared" si="4"/>
        <v>40</v>
      </c>
      <c r="N286" s="12">
        <f>COUNTIF(J$2:$J286,J286)/100</f>
        <v>7.0000000000000007E-2</v>
      </c>
      <c r="O286" s="12">
        <f>SUM(tbl_geral[[#This Row],[Cod.Unico3]]+tbl_geral[[#This Row],[Cod.Unico4]])</f>
        <v>40.07</v>
      </c>
      <c r="P286" s="12" t="str">
        <f>SUBSTITUTE(tbl_geral[[#This Row],[Cod.Unico5]],",",".")</f>
        <v>40.07</v>
      </c>
      <c r="Q286" s="12" t="s">
        <v>350</v>
      </c>
    </row>
    <row r="287" spans="1:17" x14ac:dyDescent="0.25">
      <c r="A287" s="3" t="s">
        <v>227</v>
      </c>
      <c r="B287" s="4">
        <v>8</v>
      </c>
      <c r="C287" s="3" t="s">
        <v>10</v>
      </c>
      <c r="D287" s="4">
        <v>817</v>
      </c>
      <c r="E287" s="3" t="s">
        <v>271</v>
      </c>
      <c r="F287" s="3" t="s">
        <v>343</v>
      </c>
      <c r="G287" s="3" t="s">
        <v>1740</v>
      </c>
      <c r="H287" s="3" t="s">
        <v>13</v>
      </c>
      <c r="I287" s="3"/>
      <c r="J287" s="7" t="str">
        <f>CONCATENATE(tbl_geral[[#This Row],[Máquina]],"_",tbl_geral[[#This Row],[Status]],)</f>
        <v>BARL_TÚNEL TLM</v>
      </c>
      <c r="K287" s="9">
        <f>COUNTIF($J$2:J287,J287)</f>
        <v>8</v>
      </c>
      <c r="L287" s="7" t="str">
        <f>CONCATENATE(tbl_geral[[#This Row],[Cod.Unico]],"_",tbl_geral[[#This Row],[Numerador]])</f>
        <v>BARL_TÚNEL TLM_8</v>
      </c>
      <c r="M287" s="12">
        <f t="shared" si="4"/>
        <v>40</v>
      </c>
      <c r="N287" s="12">
        <f>COUNTIF(J$2:$J287,J287)/100</f>
        <v>0.08</v>
      </c>
      <c r="O287" s="12">
        <f>SUM(tbl_geral[[#This Row],[Cod.Unico3]]+tbl_geral[[#This Row],[Cod.Unico4]])</f>
        <v>40.08</v>
      </c>
      <c r="P287" s="12" t="str">
        <f>SUBSTITUTE(tbl_geral[[#This Row],[Cod.Unico5]],",",".")</f>
        <v>40.08</v>
      </c>
      <c r="Q287" s="12" t="s">
        <v>351</v>
      </c>
    </row>
    <row r="288" spans="1:17" x14ac:dyDescent="0.25">
      <c r="A288" s="3" t="s">
        <v>227</v>
      </c>
      <c r="B288" s="4">
        <v>8</v>
      </c>
      <c r="C288" s="3" t="s">
        <v>10</v>
      </c>
      <c r="D288" s="4">
        <v>830</v>
      </c>
      <c r="E288" s="3" t="s">
        <v>319</v>
      </c>
      <c r="F288" s="3" t="s">
        <v>343</v>
      </c>
      <c r="G288" s="3" t="s">
        <v>1741</v>
      </c>
      <c r="H288" s="3" t="s">
        <v>13</v>
      </c>
      <c r="I288" s="3"/>
      <c r="J288" s="7" t="str">
        <f>CONCATENATE(tbl_geral[[#This Row],[Máquina]],"_",tbl_geral[[#This Row],[Status]],)</f>
        <v>BARL_TÚNEL TLM</v>
      </c>
      <c r="K288" s="9">
        <f>COUNTIF($J$2:J288,J288)</f>
        <v>9</v>
      </c>
      <c r="L288" s="7" t="str">
        <f>CONCATENATE(tbl_geral[[#This Row],[Cod.Unico]],"_",tbl_geral[[#This Row],[Numerador]])</f>
        <v>BARL_TÚNEL TLM_9</v>
      </c>
      <c r="M288" s="12">
        <f t="shared" si="4"/>
        <v>40</v>
      </c>
      <c r="N288" s="12">
        <f>COUNTIF(J$2:$J288,J288)/100</f>
        <v>0.09</v>
      </c>
      <c r="O288" s="12">
        <f>SUM(tbl_geral[[#This Row],[Cod.Unico3]]+tbl_geral[[#This Row],[Cod.Unico4]])</f>
        <v>40.090000000000003</v>
      </c>
      <c r="P288" s="12" t="str">
        <f>SUBSTITUTE(tbl_geral[[#This Row],[Cod.Unico5]],",",".")</f>
        <v>40.09</v>
      </c>
      <c r="Q288" s="12" t="s">
        <v>352</v>
      </c>
    </row>
    <row r="289" spans="1:17" x14ac:dyDescent="0.25">
      <c r="A289" s="3" t="s">
        <v>227</v>
      </c>
      <c r="B289" s="4">
        <v>8</v>
      </c>
      <c r="C289" s="3" t="s">
        <v>10</v>
      </c>
      <c r="D289" s="4">
        <v>829</v>
      </c>
      <c r="E289" s="3" t="s">
        <v>93</v>
      </c>
      <c r="F289" s="3" t="s">
        <v>353</v>
      </c>
      <c r="G289" s="3" t="s">
        <v>1742</v>
      </c>
      <c r="H289" s="3" t="s">
        <v>13</v>
      </c>
      <c r="I289" s="3"/>
      <c r="J289" s="7" t="str">
        <f>CONCATENATE(tbl_geral[[#This Row],[Máquina]],"_",tbl_geral[[#This Row],[Status]],)</f>
        <v>BARL_TÚNEL UV 5</v>
      </c>
      <c r="K289" s="9">
        <f>COUNTIF($J$2:J289,J289)</f>
        <v>1</v>
      </c>
      <c r="L289" s="7" t="str">
        <f>CONCATENATE(tbl_geral[[#This Row],[Cod.Unico]],"_",tbl_geral[[#This Row],[Numerador]])</f>
        <v>BARL_TÚNEL UV 5_1</v>
      </c>
      <c r="M289" s="12">
        <f t="shared" si="4"/>
        <v>41</v>
      </c>
      <c r="N289" s="12">
        <f>COUNTIF(J$2:$J289,J289)/100</f>
        <v>0.01</v>
      </c>
      <c r="O289" s="12">
        <f>SUM(tbl_geral[[#This Row],[Cod.Unico3]]+tbl_geral[[#This Row],[Cod.Unico4]])</f>
        <v>41.01</v>
      </c>
      <c r="P289" s="12" t="str">
        <f>SUBSTITUTE(tbl_geral[[#This Row],[Cod.Unico5]],",",".")</f>
        <v>41.01</v>
      </c>
      <c r="Q289" s="12" t="s">
        <v>354</v>
      </c>
    </row>
    <row r="290" spans="1:17" x14ac:dyDescent="0.25">
      <c r="A290" s="3" t="s">
        <v>227</v>
      </c>
      <c r="B290" s="4">
        <v>2</v>
      </c>
      <c r="C290" s="3" t="s">
        <v>84</v>
      </c>
      <c r="D290" s="4">
        <v>203</v>
      </c>
      <c r="E290" s="3" t="s">
        <v>85</v>
      </c>
      <c r="F290" s="3" t="s">
        <v>353</v>
      </c>
      <c r="G290" s="3" t="s">
        <v>1743</v>
      </c>
      <c r="H290" s="3" t="s">
        <v>13</v>
      </c>
      <c r="I290" s="3"/>
      <c r="J290" s="7" t="str">
        <f>CONCATENATE(tbl_geral[[#This Row],[Máquina]],"_",tbl_geral[[#This Row],[Status]],)</f>
        <v>BARL_TÚNEL UV 5</v>
      </c>
      <c r="K290" s="9">
        <f>COUNTIF($J$2:J290,J290)</f>
        <v>2</v>
      </c>
      <c r="L290" s="7" t="str">
        <f>CONCATENATE(tbl_geral[[#This Row],[Cod.Unico]],"_",tbl_geral[[#This Row],[Numerador]])</f>
        <v>BARL_TÚNEL UV 5_2</v>
      </c>
      <c r="M290" s="12">
        <f t="shared" si="4"/>
        <v>41</v>
      </c>
      <c r="N290" s="12">
        <f>COUNTIF(J$2:$J290,J290)/100</f>
        <v>0.02</v>
      </c>
      <c r="O290" s="12">
        <f>SUM(tbl_geral[[#This Row],[Cod.Unico3]]+tbl_geral[[#This Row],[Cod.Unico4]])</f>
        <v>41.02</v>
      </c>
      <c r="P290" s="12" t="str">
        <f>SUBSTITUTE(tbl_geral[[#This Row],[Cod.Unico5]],",",".")</f>
        <v>41.02</v>
      </c>
      <c r="Q290" s="12" t="s">
        <v>355</v>
      </c>
    </row>
    <row r="291" spans="1:17" x14ac:dyDescent="0.25">
      <c r="A291" s="3" t="s">
        <v>227</v>
      </c>
      <c r="B291" s="4">
        <v>2</v>
      </c>
      <c r="C291" s="3" t="s">
        <v>84</v>
      </c>
      <c r="D291" s="4">
        <v>202</v>
      </c>
      <c r="E291" s="3" t="s">
        <v>88</v>
      </c>
      <c r="F291" s="3" t="s">
        <v>353</v>
      </c>
      <c r="G291" s="3" t="s">
        <v>1744</v>
      </c>
      <c r="H291" s="3" t="s">
        <v>13</v>
      </c>
      <c r="I291" s="3"/>
      <c r="J291" s="7" t="str">
        <f>CONCATENATE(tbl_geral[[#This Row],[Máquina]],"_",tbl_geral[[#This Row],[Status]],)</f>
        <v>BARL_TÚNEL UV 5</v>
      </c>
      <c r="K291" s="9">
        <f>COUNTIF($J$2:J291,J291)</f>
        <v>3</v>
      </c>
      <c r="L291" s="7" t="str">
        <f>CONCATENATE(tbl_geral[[#This Row],[Cod.Unico]],"_",tbl_geral[[#This Row],[Numerador]])</f>
        <v>BARL_TÚNEL UV 5_3</v>
      </c>
      <c r="M291" s="12">
        <f t="shared" si="4"/>
        <v>41</v>
      </c>
      <c r="N291" s="12">
        <f>COUNTIF(J$2:$J291,J291)/100</f>
        <v>0.03</v>
      </c>
      <c r="O291" s="12">
        <f>SUM(tbl_geral[[#This Row],[Cod.Unico3]]+tbl_geral[[#This Row],[Cod.Unico4]])</f>
        <v>41.03</v>
      </c>
      <c r="P291" s="12" t="str">
        <f>SUBSTITUTE(tbl_geral[[#This Row],[Cod.Unico5]],",",".")</f>
        <v>41.03</v>
      </c>
      <c r="Q291" s="12" t="s">
        <v>356</v>
      </c>
    </row>
    <row r="292" spans="1:17" x14ac:dyDescent="0.25">
      <c r="A292" s="3" t="s">
        <v>227</v>
      </c>
      <c r="B292" s="4">
        <v>8</v>
      </c>
      <c r="C292" s="3" t="s">
        <v>10</v>
      </c>
      <c r="D292" s="4">
        <v>829</v>
      </c>
      <c r="E292" s="3" t="s">
        <v>93</v>
      </c>
      <c r="F292" s="3" t="s">
        <v>353</v>
      </c>
      <c r="G292" s="3" t="s">
        <v>1745</v>
      </c>
      <c r="H292" s="3" t="s">
        <v>13</v>
      </c>
      <c r="I292" s="3"/>
      <c r="J292" s="7" t="str">
        <f>CONCATENATE(tbl_geral[[#This Row],[Máquina]],"_",tbl_geral[[#This Row],[Status]],)</f>
        <v>BARL_TÚNEL UV 5</v>
      </c>
      <c r="K292" s="9">
        <f>COUNTIF($J$2:J292,J292)</f>
        <v>4</v>
      </c>
      <c r="L292" s="7" t="str">
        <f>CONCATENATE(tbl_geral[[#This Row],[Cod.Unico]],"_",tbl_geral[[#This Row],[Numerador]])</f>
        <v>BARL_TÚNEL UV 5_4</v>
      </c>
      <c r="M292" s="12">
        <f t="shared" si="4"/>
        <v>41</v>
      </c>
      <c r="N292" s="12">
        <f>COUNTIF(J$2:$J292,J292)/100</f>
        <v>0.04</v>
      </c>
      <c r="O292" s="12">
        <f>SUM(tbl_geral[[#This Row],[Cod.Unico3]]+tbl_geral[[#This Row],[Cod.Unico4]])</f>
        <v>41.04</v>
      </c>
      <c r="P292" s="12" t="str">
        <f>SUBSTITUTE(tbl_geral[[#This Row],[Cod.Unico5]],",",".")</f>
        <v>41.04</v>
      </c>
      <c r="Q292" s="12" t="s">
        <v>357</v>
      </c>
    </row>
    <row r="293" spans="1:17" x14ac:dyDescent="0.25">
      <c r="A293" s="3" t="s">
        <v>227</v>
      </c>
      <c r="B293" s="4">
        <v>8</v>
      </c>
      <c r="C293" s="3" t="s">
        <v>10</v>
      </c>
      <c r="D293" s="4">
        <v>830</v>
      </c>
      <c r="E293" s="3" t="s">
        <v>319</v>
      </c>
      <c r="F293" s="3" t="s">
        <v>353</v>
      </c>
      <c r="G293" s="3" t="s">
        <v>1746</v>
      </c>
      <c r="H293" s="3" t="s">
        <v>13</v>
      </c>
      <c r="I293" s="3"/>
      <c r="J293" s="7" t="str">
        <f>CONCATENATE(tbl_geral[[#This Row],[Máquina]],"_",tbl_geral[[#This Row],[Status]],)</f>
        <v>BARL_TÚNEL UV 5</v>
      </c>
      <c r="K293" s="9">
        <f>COUNTIF($J$2:J293,J293)</f>
        <v>5</v>
      </c>
      <c r="L293" s="7" t="str">
        <f>CONCATENATE(tbl_geral[[#This Row],[Cod.Unico]],"_",tbl_geral[[#This Row],[Numerador]])</f>
        <v>BARL_TÚNEL UV 5_5</v>
      </c>
      <c r="M293" s="12">
        <f t="shared" si="4"/>
        <v>41</v>
      </c>
      <c r="N293" s="12">
        <f>COUNTIF(J$2:$J293,J293)/100</f>
        <v>0.05</v>
      </c>
      <c r="O293" s="12">
        <f>SUM(tbl_geral[[#This Row],[Cod.Unico3]]+tbl_geral[[#This Row],[Cod.Unico4]])</f>
        <v>41.05</v>
      </c>
      <c r="P293" s="12" t="str">
        <f>SUBSTITUTE(tbl_geral[[#This Row],[Cod.Unico5]],",",".")</f>
        <v>41.05</v>
      </c>
      <c r="Q293" s="12" t="s">
        <v>358</v>
      </c>
    </row>
    <row r="294" spans="1:17" x14ac:dyDescent="0.25">
      <c r="A294" s="3" t="s">
        <v>227</v>
      </c>
      <c r="B294" s="4">
        <v>8</v>
      </c>
      <c r="C294" s="3" t="s">
        <v>10</v>
      </c>
      <c r="D294" s="4">
        <v>830</v>
      </c>
      <c r="E294" s="3" t="s">
        <v>319</v>
      </c>
      <c r="F294" s="3" t="s">
        <v>353</v>
      </c>
      <c r="G294" s="3" t="s">
        <v>1747</v>
      </c>
      <c r="H294" s="3" t="s">
        <v>13</v>
      </c>
      <c r="I294" s="3"/>
      <c r="J294" s="7" t="str">
        <f>CONCATENATE(tbl_geral[[#This Row],[Máquina]],"_",tbl_geral[[#This Row],[Status]],)</f>
        <v>BARL_TÚNEL UV 5</v>
      </c>
      <c r="K294" s="9">
        <f>COUNTIF($J$2:J294,J294)</f>
        <v>6</v>
      </c>
      <c r="L294" s="7" t="str">
        <f>CONCATENATE(tbl_geral[[#This Row],[Cod.Unico]],"_",tbl_geral[[#This Row],[Numerador]])</f>
        <v>BARL_TÚNEL UV 5_6</v>
      </c>
      <c r="M294" s="12">
        <f t="shared" si="4"/>
        <v>41</v>
      </c>
      <c r="N294" s="12">
        <f>COUNTIF(J$2:$J294,J294)/100</f>
        <v>0.06</v>
      </c>
      <c r="O294" s="12">
        <f>SUM(tbl_geral[[#This Row],[Cod.Unico3]]+tbl_geral[[#This Row],[Cod.Unico4]])</f>
        <v>41.06</v>
      </c>
      <c r="P294" s="12" t="str">
        <f>SUBSTITUTE(tbl_geral[[#This Row],[Cod.Unico5]],",",".")</f>
        <v>41.06</v>
      </c>
      <c r="Q294" s="12" t="s">
        <v>359</v>
      </c>
    </row>
    <row r="295" spans="1:17" x14ac:dyDescent="0.25">
      <c r="A295" s="3" t="s">
        <v>227</v>
      </c>
      <c r="B295" s="4">
        <v>8</v>
      </c>
      <c r="C295" s="3" t="s">
        <v>10</v>
      </c>
      <c r="D295" s="4">
        <v>825</v>
      </c>
      <c r="E295" s="3" t="s">
        <v>322</v>
      </c>
      <c r="F295" s="3" t="s">
        <v>353</v>
      </c>
      <c r="G295" s="3" t="s">
        <v>1748</v>
      </c>
      <c r="H295" s="3" t="s">
        <v>13</v>
      </c>
      <c r="I295" s="3"/>
      <c r="J295" s="7" t="str">
        <f>CONCATENATE(tbl_geral[[#This Row],[Máquina]],"_",tbl_geral[[#This Row],[Status]],)</f>
        <v>BARL_TÚNEL UV 5</v>
      </c>
      <c r="K295" s="9">
        <f>COUNTIF($J$2:J295,J295)</f>
        <v>7</v>
      </c>
      <c r="L295" s="7" t="str">
        <f>CONCATENATE(tbl_geral[[#This Row],[Cod.Unico]],"_",tbl_geral[[#This Row],[Numerador]])</f>
        <v>BARL_TÚNEL UV 5_7</v>
      </c>
      <c r="M295" s="12">
        <f t="shared" si="4"/>
        <v>41</v>
      </c>
      <c r="N295" s="12">
        <f>COUNTIF(J$2:$J295,J295)/100</f>
        <v>7.0000000000000007E-2</v>
      </c>
      <c r="O295" s="12">
        <f>SUM(tbl_geral[[#This Row],[Cod.Unico3]]+tbl_geral[[#This Row],[Cod.Unico4]])</f>
        <v>41.07</v>
      </c>
      <c r="P295" s="12" t="str">
        <f>SUBSTITUTE(tbl_geral[[#This Row],[Cod.Unico5]],",",".")</f>
        <v>41.07</v>
      </c>
      <c r="Q295" s="12" t="s">
        <v>360</v>
      </c>
    </row>
    <row r="296" spans="1:17" x14ac:dyDescent="0.25">
      <c r="A296" s="3" t="s">
        <v>227</v>
      </c>
      <c r="B296" s="4">
        <v>8</v>
      </c>
      <c r="C296" s="3" t="s">
        <v>10</v>
      </c>
      <c r="D296" s="4">
        <v>829</v>
      </c>
      <c r="E296" s="3" t="s">
        <v>93</v>
      </c>
      <c r="F296" s="3" t="s">
        <v>353</v>
      </c>
      <c r="G296" s="3" t="s">
        <v>1749</v>
      </c>
      <c r="H296" s="3" t="s">
        <v>13</v>
      </c>
      <c r="I296" s="3"/>
      <c r="J296" s="7" t="str">
        <f>CONCATENATE(tbl_geral[[#This Row],[Máquina]],"_",tbl_geral[[#This Row],[Status]],)</f>
        <v>BARL_TÚNEL UV 5</v>
      </c>
      <c r="K296" s="9">
        <f>COUNTIF($J$2:J296,J296)</f>
        <v>8</v>
      </c>
      <c r="L296" s="7" t="str">
        <f>CONCATENATE(tbl_geral[[#This Row],[Cod.Unico]],"_",tbl_geral[[#This Row],[Numerador]])</f>
        <v>BARL_TÚNEL UV 5_8</v>
      </c>
      <c r="M296" s="12">
        <f t="shared" si="4"/>
        <v>41</v>
      </c>
      <c r="N296" s="12">
        <f>COUNTIF(J$2:$J296,J296)/100</f>
        <v>0.08</v>
      </c>
      <c r="O296" s="12">
        <f>SUM(tbl_geral[[#This Row],[Cod.Unico3]]+tbl_geral[[#This Row],[Cod.Unico4]])</f>
        <v>41.08</v>
      </c>
      <c r="P296" s="12" t="str">
        <f>SUBSTITUTE(tbl_geral[[#This Row],[Cod.Unico5]],",",".")</f>
        <v>41.08</v>
      </c>
      <c r="Q296" s="12" t="s">
        <v>361</v>
      </c>
    </row>
    <row r="297" spans="1:17" x14ac:dyDescent="0.25">
      <c r="A297" s="3" t="s">
        <v>227</v>
      </c>
      <c r="B297" s="4">
        <v>8</v>
      </c>
      <c r="C297" s="3" t="s">
        <v>10</v>
      </c>
      <c r="D297" s="4">
        <v>817</v>
      </c>
      <c r="E297" s="3" t="s">
        <v>271</v>
      </c>
      <c r="F297" s="3" t="s">
        <v>353</v>
      </c>
      <c r="G297" s="3" t="s">
        <v>1750</v>
      </c>
      <c r="H297" s="3" t="s">
        <v>13</v>
      </c>
      <c r="I297" s="3"/>
      <c r="J297" s="7" t="str">
        <f>CONCATENATE(tbl_geral[[#This Row],[Máquina]],"_",tbl_geral[[#This Row],[Status]],)</f>
        <v>BARL_TÚNEL UV 5</v>
      </c>
      <c r="K297" s="9">
        <f>COUNTIF($J$2:J297,J297)</f>
        <v>9</v>
      </c>
      <c r="L297" s="7" t="str">
        <f>CONCATENATE(tbl_geral[[#This Row],[Cod.Unico]],"_",tbl_geral[[#This Row],[Numerador]])</f>
        <v>BARL_TÚNEL UV 5_9</v>
      </c>
      <c r="M297" s="12">
        <f t="shared" si="4"/>
        <v>41</v>
      </c>
      <c r="N297" s="12">
        <f>COUNTIF(J$2:$J297,J297)/100</f>
        <v>0.09</v>
      </c>
      <c r="O297" s="12">
        <f>SUM(tbl_geral[[#This Row],[Cod.Unico3]]+tbl_geral[[#This Row],[Cod.Unico4]])</f>
        <v>41.09</v>
      </c>
      <c r="P297" s="12" t="str">
        <f>SUBSTITUTE(tbl_geral[[#This Row],[Cod.Unico5]],",",".")</f>
        <v>41.09</v>
      </c>
      <c r="Q297" s="12" t="s">
        <v>362</v>
      </c>
    </row>
    <row r="298" spans="1:17" x14ac:dyDescent="0.25">
      <c r="A298" s="3" t="s">
        <v>227</v>
      </c>
      <c r="B298" s="4">
        <v>8</v>
      </c>
      <c r="C298" s="3" t="s">
        <v>10</v>
      </c>
      <c r="D298" s="4">
        <v>819</v>
      </c>
      <c r="E298" s="3" t="s">
        <v>102</v>
      </c>
      <c r="F298" s="3" t="s">
        <v>363</v>
      </c>
      <c r="G298" s="3" t="s">
        <v>1751</v>
      </c>
      <c r="H298" s="3" t="s">
        <v>13</v>
      </c>
      <c r="I298" s="3"/>
      <c r="J298" s="7" t="str">
        <f>CONCATENATE(tbl_geral[[#This Row],[Máquina]],"_",tbl_geral[[#This Row],[Status]],)</f>
        <v>BARL_CLASSIFICAÇÃO</v>
      </c>
      <c r="K298" s="9">
        <f>COUNTIF($J$2:J298,J298)</f>
        <v>1</v>
      </c>
      <c r="L298" s="7" t="str">
        <f>CONCATENATE(tbl_geral[[#This Row],[Cod.Unico]],"_",tbl_geral[[#This Row],[Numerador]])</f>
        <v>BARL_CLASSIFICAÇÃO_1</v>
      </c>
      <c r="M298" s="12">
        <f t="shared" si="4"/>
        <v>42</v>
      </c>
      <c r="N298" s="12">
        <f>COUNTIF(J$2:$J298,J298)/100</f>
        <v>0.01</v>
      </c>
      <c r="O298" s="12">
        <f>SUM(tbl_geral[[#This Row],[Cod.Unico3]]+tbl_geral[[#This Row],[Cod.Unico4]])</f>
        <v>42.01</v>
      </c>
      <c r="P298" s="12" t="str">
        <f>SUBSTITUTE(tbl_geral[[#This Row],[Cod.Unico5]],",",".")</f>
        <v>42.01</v>
      </c>
      <c r="Q298" s="12" t="s">
        <v>364</v>
      </c>
    </row>
    <row r="299" spans="1:17" x14ac:dyDescent="0.25">
      <c r="A299" s="3" t="s">
        <v>227</v>
      </c>
      <c r="B299" s="4">
        <v>8</v>
      </c>
      <c r="C299" s="3" t="s">
        <v>10</v>
      </c>
      <c r="D299" s="4">
        <v>819</v>
      </c>
      <c r="E299" s="3" t="s">
        <v>102</v>
      </c>
      <c r="F299" s="3" t="s">
        <v>363</v>
      </c>
      <c r="G299" s="3" t="s">
        <v>1752</v>
      </c>
      <c r="H299" s="3" t="s">
        <v>13</v>
      </c>
      <c r="I299" s="3"/>
      <c r="J299" s="7" t="str">
        <f>CONCATENATE(tbl_geral[[#This Row],[Máquina]],"_",tbl_geral[[#This Row],[Status]],)</f>
        <v>BARL_CLASSIFICAÇÃO</v>
      </c>
      <c r="K299" s="9">
        <f>COUNTIF($J$2:J299,J299)</f>
        <v>2</v>
      </c>
      <c r="L299" s="7" t="str">
        <f>CONCATENATE(tbl_geral[[#This Row],[Cod.Unico]],"_",tbl_geral[[#This Row],[Numerador]])</f>
        <v>BARL_CLASSIFICAÇÃO_2</v>
      </c>
      <c r="M299" s="12">
        <f t="shared" si="4"/>
        <v>42</v>
      </c>
      <c r="N299" s="12">
        <f>COUNTIF(J$2:$J299,J299)/100</f>
        <v>0.02</v>
      </c>
      <c r="O299" s="12">
        <f>SUM(tbl_geral[[#This Row],[Cod.Unico3]]+tbl_geral[[#This Row],[Cod.Unico4]])</f>
        <v>42.02</v>
      </c>
      <c r="P299" s="12" t="str">
        <f>SUBSTITUTE(tbl_geral[[#This Row],[Cod.Unico5]],",",".")</f>
        <v>42.02</v>
      </c>
      <c r="Q299" s="12" t="s">
        <v>365</v>
      </c>
    </row>
    <row r="300" spans="1:17" x14ac:dyDescent="0.25">
      <c r="A300" s="3" t="s">
        <v>227</v>
      </c>
      <c r="B300" s="4">
        <v>8</v>
      </c>
      <c r="C300" s="3" t="s">
        <v>10</v>
      </c>
      <c r="D300" s="4">
        <v>829</v>
      </c>
      <c r="E300" s="3" t="s">
        <v>93</v>
      </c>
      <c r="F300" s="3" t="s">
        <v>363</v>
      </c>
      <c r="G300" s="3" t="s">
        <v>1753</v>
      </c>
      <c r="H300" s="3" t="s">
        <v>13</v>
      </c>
      <c r="I300" s="3"/>
      <c r="J300" s="7" t="str">
        <f>CONCATENATE(tbl_geral[[#This Row],[Máquina]],"_",tbl_geral[[#This Row],[Status]],)</f>
        <v>BARL_CLASSIFICAÇÃO</v>
      </c>
      <c r="K300" s="9">
        <f>COUNTIF($J$2:J300,J300)</f>
        <v>3</v>
      </c>
      <c r="L300" s="7" t="str">
        <f>CONCATENATE(tbl_geral[[#This Row],[Cod.Unico]],"_",tbl_geral[[#This Row],[Numerador]])</f>
        <v>BARL_CLASSIFICAÇÃO_3</v>
      </c>
      <c r="M300" s="12">
        <f t="shared" si="4"/>
        <v>42</v>
      </c>
      <c r="N300" s="12">
        <f>COUNTIF(J$2:$J300,J300)/100</f>
        <v>0.03</v>
      </c>
      <c r="O300" s="12">
        <f>SUM(tbl_geral[[#This Row],[Cod.Unico3]]+tbl_geral[[#This Row],[Cod.Unico4]])</f>
        <v>42.03</v>
      </c>
      <c r="P300" s="12" t="str">
        <f>SUBSTITUTE(tbl_geral[[#This Row],[Cod.Unico5]],",",".")</f>
        <v>42.03</v>
      </c>
      <c r="Q300" s="12" t="s">
        <v>366</v>
      </c>
    </row>
    <row r="301" spans="1:17" x14ac:dyDescent="0.25">
      <c r="A301" s="3" t="s">
        <v>227</v>
      </c>
      <c r="B301" s="4">
        <v>8</v>
      </c>
      <c r="C301" s="3" t="s">
        <v>10</v>
      </c>
      <c r="D301" s="4">
        <v>829</v>
      </c>
      <c r="E301" s="3" t="s">
        <v>93</v>
      </c>
      <c r="F301" s="3" t="s">
        <v>363</v>
      </c>
      <c r="G301" s="3" t="s">
        <v>1754</v>
      </c>
      <c r="H301" s="3" t="s">
        <v>13</v>
      </c>
      <c r="I301" s="3"/>
      <c r="J301" s="7" t="str">
        <f>CONCATENATE(tbl_geral[[#This Row],[Máquina]],"_",tbl_geral[[#This Row],[Status]],)</f>
        <v>BARL_CLASSIFICAÇÃO</v>
      </c>
      <c r="K301" s="9">
        <f>COUNTIF($J$2:J301,J301)</f>
        <v>4</v>
      </c>
      <c r="L301" s="7" t="str">
        <f>CONCATENATE(tbl_geral[[#This Row],[Cod.Unico]],"_",tbl_geral[[#This Row],[Numerador]])</f>
        <v>BARL_CLASSIFICAÇÃO_4</v>
      </c>
      <c r="M301" s="12">
        <f t="shared" si="4"/>
        <v>42</v>
      </c>
      <c r="N301" s="12">
        <f>COUNTIF(J$2:$J301,J301)/100</f>
        <v>0.04</v>
      </c>
      <c r="O301" s="12">
        <f>SUM(tbl_geral[[#This Row],[Cod.Unico3]]+tbl_geral[[#This Row],[Cod.Unico4]])</f>
        <v>42.04</v>
      </c>
      <c r="P301" s="12" t="str">
        <f>SUBSTITUTE(tbl_geral[[#This Row],[Cod.Unico5]],",",".")</f>
        <v>42.04</v>
      </c>
      <c r="Q301" s="12" t="s">
        <v>367</v>
      </c>
    </row>
    <row r="302" spans="1:17" x14ac:dyDescent="0.25">
      <c r="A302" s="3" t="s">
        <v>227</v>
      </c>
      <c r="B302" s="4">
        <v>8</v>
      </c>
      <c r="C302" s="3" t="s">
        <v>10</v>
      </c>
      <c r="D302" s="4">
        <v>829</v>
      </c>
      <c r="E302" s="3" t="s">
        <v>93</v>
      </c>
      <c r="F302" s="3" t="s">
        <v>363</v>
      </c>
      <c r="G302" s="3" t="s">
        <v>1755</v>
      </c>
      <c r="H302" s="3" t="s">
        <v>13</v>
      </c>
      <c r="I302" s="3"/>
      <c r="J302" s="7" t="str">
        <f>CONCATENATE(tbl_geral[[#This Row],[Máquina]],"_",tbl_geral[[#This Row],[Status]],)</f>
        <v>BARL_CLASSIFICAÇÃO</v>
      </c>
      <c r="K302" s="9">
        <f>COUNTIF($J$2:J302,J302)</f>
        <v>5</v>
      </c>
      <c r="L302" s="7" t="str">
        <f>CONCATENATE(tbl_geral[[#This Row],[Cod.Unico]],"_",tbl_geral[[#This Row],[Numerador]])</f>
        <v>BARL_CLASSIFICAÇÃO_5</v>
      </c>
      <c r="M302" s="12">
        <f t="shared" si="4"/>
        <v>42</v>
      </c>
      <c r="N302" s="12">
        <f>COUNTIF(J$2:$J302,J302)/100</f>
        <v>0.05</v>
      </c>
      <c r="O302" s="12">
        <f>SUM(tbl_geral[[#This Row],[Cod.Unico3]]+tbl_geral[[#This Row],[Cod.Unico4]])</f>
        <v>42.05</v>
      </c>
      <c r="P302" s="12" t="str">
        <f>SUBSTITUTE(tbl_geral[[#This Row],[Cod.Unico5]],",",".")</f>
        <v>42.05</v>
      </c>
      <c r="Q302" s="12" t="s">
        <v>368</v>
      </c>
    </row>
    <row r="303" spans="1:17" x14ac:dyDescent="0.25">
      <c r="A303" s="3" t="s">
        <v>227</v>
      </c>
      <c r="B303" s="4">
        <v>8</v>
      </c>
      <c r="C303" s="3" t="s">
        <v>10</v>
      </c>
      <c r="D303" s="4">
        <v>805</v>
      </c>
      <c r="E303" s="3" t="s">
        <v>369</v>
      </c>
      <c r="F303" s="3" t="s">
        <v>363</v>
      </c>
      <c r="G303" s="3" t="s">
        <v>1756</v>
      </c>
      <c r="H303" s="3" t="s">
        <v>13</v>
      </c>
      <c r="I303" s="3"/>
      <c r="J303" s="7" t="str">
        <f>CONCATENATE(tbl_geral[[#This Row],[Máquina]],"_",tbl_geral[[#This Row],[Status]],)</f>
        <v>BARL_CLASSIFICAÇÃO</v>
      </c>
      <c r="K303" s="9">
        <f>COUNTIF($J$2:J303,J303)</f>
        <v>6</v>
      </c>
      <c r="L303" s="7" t="str">
        <f>CONCATENATE(tbl_geral[[#This Row],[Cod.Unico]],"_",tbl_geral[[#This Row],[Numerador]])</f>
        <v>BARL_CLASSIFICAÇÃO_6</v>
      </c>
      <c r="M303" s="12">
        <f t="shared" si="4"/>
        <v>42</v>
      </c>
      <c r="N303" s="12">
        <f>COUNTIF(J$2:$J303,J303)/100</f>
        <v>0.06</v>
      </c>
      <c r="O303" s="12">
        <f>SUM(tbl_geral[[#This Row],[Cod.Unico3]]+tbl_geral[[#This Row],[Cod.Unico4]])</f>
        <v>42.06</v>
      </c>
      <c r="P303" s="12" t="str">
        <f>SUBSTITUTE(tbl_geral[[#This Row],[Cod.Unico5]],",",".")</f>
        <v>42.06</v>
      </c>
      <c r="Q303" s="12" t="s">
        <v>370</v>
      </c>
    </row>
    <row r="304" spans="1:17" x14ac:dyDescent="0.25">
      <c r="A304" s="3" t="s">
        <v>227</v>
      </c>
      <c r="B304" s="4">
        <v>8</v>
      </c>
      <c r="C304" s="3" t="s">
        <v>10</v>
      </c>
      <c r="D304" s="4">
        <v>824</v>
      </c>
      <c r="E304" s="3" t="s">
        <v>269</v>
      </c>
      <c r="F304" s="3" t="s">
        <v>363</v>
      </c>
      <c r="G304" s="3" t="s">
        <v>1757</v>
      </c>
      <c r="H304" s="3" t="s">
        <v>13</v>
      </c>
      <c r="I304" s="3"/>
      <c r="J304" s="7" t="str">
        <f>CONCATENATE(tbl_geral[[#This Row],[Máquina]],"_",tbl_geral[[#This Row],[Status]],)</f>
        <v>BARL_CLASSIFICAÇÃO</v>
      </c>
      <c r="K304" s="9">
        <f>COUNTIF($J$2:J304,J304)</f>
        <v>7</v>
      </c>
      <c r="L304" s="7" t="str">
        <f>CONCATENATE(tbl_geral[[#This Row],[Cod.Unico]],"_",tbl_geral[[#This Row],[Numerador]])</f>
        <v>BARL_CLASSIFICAÇÃO_7</v>
      </c>
      <c r="M304" s="12">
        <f t="shared" si="4"/>
        <v>42</v>
      </c>
      <c r="N304" s="12">
        <f>COUNTIF(J$2:$J304,J304)/100</f>
        <v>7.0000000000000007E-2</v>
      </c>
      <c r="O304" s="12">
        <f>SUM(tbl_geral[[#This Row],[Cod.Unico3]]+tbl_geral[[#This Row],[Cod.Unico4]])</f>
        <v>42.07</v>
      </c>
      <c r="P304" s="12" t="str">
        <f>SUBSTITUTE(tbl_geral[[#This Row],[Cod.Unico5]],",",".")</f>
        <v>42.07</v>
      </c>
      <c r="Q304" s="12" t="s">
        <v>371</v>
      </c>
    </row>
    <row r="305" spans="1:17" x14ac:dyDescent="0.25">
      <c r="A305" s="3" t="s">
        <v>227</v>
      </c>
      <c r="B305" s="4">
        <v>8</v>
      </c>
      <c r="C305" s="3" t="s">
        <v>10</v>
      </c>
      <c r="D305" s="4">
        <v>829</v>
      </c>
      <c r="E305" s="3" t="s">
        <v>93</v>
      </c>
      <c r="F305" s="3" t="s">
        <v>363</v>
      </c>
      <c r="G305" s="3" t="s">
        <v>1758</v>
      </c>
      <c r="H305" s="3" t="s">
        <v>13</v>
      </c>
      <c r="I305" s="3"/>
      <c r="J305" s="7" t="str">
        <f>CONCATENATE(tbl_geral[[#This Row],[Máquina]],"_",tbl_geral[[#This Row],[Status]],)</f>
        <v>BARL_CLASSIFICAÇÃO</v>
      </c>
      <c r="K305" s="9">
        <f>COUNTIF($J$2:J305,J305)</f>
        <v>8</v>
      </c>
      <c r="L305" s="7" t="str">
        <f>CONCATENATE(tbl_geral[[#This Row],[Cod.Unico]],"_",tbl_geral[[#This Row],[Numerador]])</f>
        <v>BARL_CLASSIFICAÇÃO_8</v>
      </c>
      <c r="M305" s="12">
        <f t="shared" si="4"/>
        <v>42</v>
      </c>
      <c r="N305" s="12">
        <f>COUNTIF(J$2:$J305,J305)/100</f>
        <v>0.08</v>
      </c>
      <c r="O305" s="12">
        <f>SUM(tbl_geral[[#This Row],[Cod.Unico3]]+tbl_geral[[#This Row],[Cod.Unico4]])</f>
        <v>42.08</v>
      </c>
      <c r="P305" s="12" t="str">
        <f>SUBSTITUTE(tbl_geral[[#This Row],[Cod.Unico5]],",",".")</f>
        <v>42.08</v>
      </c>
      <c r="Q305" s="12" t="s">
        <v>372</v>
      </c>
    </row>
    <row r="306" spans="1:17" x14ac:dyDescent="0.25">
      <c r="A306" s="3" t="s">
        <v>227</v>
      </c>
      <c r="B306" s="4">
        <v>8</v>
      </c>
      <c r="C306" s="3" t="s">
        <v>10</v>
      </c>
      <c r="D306" s="4">
        <v>817</v>
      </c>
      <c r="E306" s="3" t="s">
        <v>271</v>
      </c>
      <c r="F306" s="3" t="s">
        <v>363</v>
      </c>
      <c r="G306" s="3" t="s">
        <v>1759</v>
      </c>
      <c r="H306" s="3" t="s">
        <v>13</v>
      </c>
      <c r="I306" s="3"/>
      <c r="J306" s="7" t="str">
        <f>CONCATENATE(tbl_geral[[#This Row],[Máquina]],"_",tbl_geral[[#This Row],[Status]],)</f>
        <v>BARL_CLASSIFICAÇÃO</v>
      </c>
      <c r="K306" s="9">
        <f>COUNTIF($J$2:J306,J306)</f>
        <v>9</v>
      </c>
      <c r="L306" s="7" t="str">
        <f>CONCATENATE(tbl_geral[[#This Row],[Cod.Unico]],"_",tbl_geral[[#This Row],[Numerador]])</f>
        <v>BARL_CLASSIFICAÇÃO_9</v>
      </c>
      <c r="M306" s="12">
        <f t="shared" si="4"/>
        <v>42</v>
      </c>
      <c r="N306" s="12">
        <f>COUNTIF(J$2:$J306,J306)/100</f>
        <v>0.09</v>
      </c>
      <c r="O306" s="12">
        <f>SUM(tbl_geral[[#This Row],[Cod.Unico3]]+tbl_geral[[#This Row],[Cod.Unico4]])</f>
        <v>42.09</v>
      </c>
      <c r="P306" s="12" t="str">
        <f>SUBSTITUTE(tbl_geral[[#This Row],[Cod.Unico5]],",",".")</f>
        <v>42.09</v>
      </c>
      <c r="Q306" s="12" t="s">
        <v>373</v>
      </c>
    </row>
    <row r="307" spans="1:17" x14ac:dyDescent="0.25">
      <c r="A307" s="3" t="s">
        <v>227</v>
      </c>
      <c r="B307" s="4">
        <v>8</v>
      </c>
      <c r="C307" s="3" t="s">
        <v>10</v>
      </c>
      <c r="D307" s="4">
        <v>817</v>
      </c>
      <c r="E307" s="3" t="s">
        <v>271</v>
      </c>
      <c r="F307" s="3" t="s">
        <v>363</v>
      </c>
      <c r="G307" s="3" t="s">
        <v>3102</v>
      </c>
      <c r="H307" s="3" t="s">
        <v>13</v>
      </c>
      <c r="I307" s="3"/>
      <c r="J307" s="7" t="str">
        <f>CONCATENATE(tbl_geral[[#This Row],[Máquina]],"_",tbl_geral[[#This Row],[Status]],)</f>
        <v>BARL_CLASSIFICAÇÃO</v>
      </c>
      <c r="K307" s="9">
        <f>COUNTIF($J$2:J307,J307)</f>
        <v>10</v>
      </c>
      <c r="L307" s="7" t="str">
        <f>CONCATENATE(tbl_geral[[#This Row],[Cod.Unico]],"_",tbl_geral[[#This Row],[Numerador]])</f>
        <v>BARL_CLASSIFICAÇÃO_10</v>
      </c>
      <c r="M307" s="12">
        <f t="shared" si="4"/>
        <v>42</v>
      </c>
      <c r="N307" s="12">
        <f>COUNTIF(J$2:$J307,J307)/100</f>
        <v>0.1</v>
      </c>
      <c r="O307" s="12">
        <f>SUM(tbl_geral[[#This Row],[Cod.Unico3]]+tbl_geral[[#This Row],[Cod.Unico4]])</f>
        <v>42.1</v>
      </c>
      <c r="P307" s="12" t="str">
        <f>SUBSTITUTE(tbl_geral[[#This Row],[Cod.Unico5]],",",".")</f>
        <v>42.1</v>
      </c>
      <c r="Q307" s="12" t="s">
        <v>374</v>
      </c>
    </row>
    <row r="308" spans="1:17" x14ac:dyDescent="0.25">
      <c r="A308" s="3" t="s">
        <v>227</v>
      </c>
      <c r="B308" s="4">
        <v>8</v>
      </c>
      <c r="C308" s="3" t="s">
        <v>10</v>
      </c>
      <c r="D308" s="4">
        <v>829</v>
      </c>
      <c r="E308" s="3" t="s">
        <v>93</v>
      </c>
      <c r="F308" s="3" t="s">
        <v>363</v>
      </c>
      <c r="G308" s="3" t="s">
        <v>1760</v>
      </c>
      <c r="H308" s="3" t="s">
        <v>13</v>
      </c>
      <c r="I308" s="3"/>
      <c r="J308" s="7" t="str">
        <f>CONCATENATE(tbl_geral[[#This Row],[Máquina]],"_",tbl_geral[[#This Row],[Status]],)</f>
        <v>BARL_CLASSIFICAÇÃO</v>
      </c>
      <c r="K308" s="9">
        <f>COUNTIF($J$2:J308,J308)</f>
        <v>11</v>
      </c>
      <c r="L308" s="7" t="str">
        <f>CONCATENATE(tbl_geral[[#This Row],[Cod.Unico]],"_",tbl_geral[[#This Row],[Numerador]])</f>
        <v>BARL_CLASSIFICAÇÃO_11</v>
      </c>
      <c r="M308" s="12">
        <f t="shared" si="4"/>
        <v>42</v>
      </c>
      <c r="N308" s="12">
        <f>COUNTIF(J$2:$J308,J308)/100</f>
        <v>0.11</v>
      </c>
      <c r="O308" s="12">
        <f>SUM(tbl_geral[[#This Row],[Cod.Unico3]]+tbl_geral[[#This Row],[Cod.Unico4]])</f>
        <v>42.11</v>
      </c>
      <c r="P308" s="12" t="str">
        <f>SUBSTITUTE(tbl_geral[[#This Row],[Cod.Unico5]],",",".")</f>
        <v>42.11</v>
      </c>
      <c r="Q308" s="12" t="s">
        <v>375</v>
      </c>
    </row>
    <row r="309" spans="1:17" x14ac:dyDescent="0.25">
      <c r="A309" s="3" t="s">
        <v>227</v>
      </c>
      <c r="B309" s="4">
        <v>2</v>
      </c>
      <c r="C309" s="3" t="s">
        <v>84</v>
      </c>
      <c r="D309" s="4">
        <v>203</v>
      </c>
      <c r="E309" s="3" t="s">
        <v>85</v>
      </c>
      <c r="F309" s="3" t="s">
        <v>363</v>
      </c>
      <c r="G309" s="3" t="s">
        <v>1761</v>
      </c>
      <c r="H309" s="3" t="s">
        <v>13</v>
      </c>
      <c r="I309" s="3"/>
      <c r="J309" s="7" t="str">
        <f>CONCATENATE(tbl_geral[[#This Row],[Máquina]],"_",tbl_geral[[#This Row],[Status]],)</f>
        <v>BARL_CLASSIFICAÇÃO</v>
      </c>
      <c r="K309" s="9">
        <f>COUNTIF($J$2:J309,J309)</f>
        <v>12</v>
      </c>
      <c r="L309" s="7" t="str">
        <f>CONCATENATE(tbl_geral[[#This Row],[Cod.Unico]],"_",tbl_geral[[#This Row],[Numerador]])</f>
        <v>BARL_CLASSIFICAÇÃO_12</v>
      </c>
      <c r="M309" s="12">
        <f t="shared" si="4"/>
        <v>42</v>
      </c>
      <c r="N309" s="12">
        <f>COUNTIF(J$2:$J309,J309)/100</f>
        <v>0.12</v>
      </c>
      <c r="O309" s="12">
        <f>SUM(tbl_geral[[#This Row],[Cod.Unico3]]+tbl_geral[[#This Row],[Cod.Unico4]])</f>
        <v>42.12</v>
      </c>
      <c r="P309" s="12" t="str">
        <f>SUBSTITUTE(tbl_geral[[#This Row],[Cod.Unico5]],",",".")</f>
        <v>42.12</v>
      </c>
      <c r="Q309" s="12" t="s">
        <v>376</v>
      </c>
    </row>
    <row r="310" spans="1:17" x14ac:dyDescent="0.25">
      <c r="A310" s="3" t="s">
        <v>227</v>
      </c>
      <c r="B310" s="4">
        <v>2</v>
      </c>
      <c r="C310" s="3" t="s">
        <v>84</v>
      </c>
      <c r="D310" s="4">
        <v>202</v>
      </c>
      <c r="E310" s="3" t="s">
        <v>88</v>
      </c>
      <c r="F310" s="3" t="s">
        <v>363</v>
      </c>
      <c r="G310" s="3" t="s">
        <v>1762</v>
      </c>
      <c r="H310" s="3" t="s">
        <v>13</v>
      </c>
      <c r="I310" s="3"/>
      <c r="J310" s="7" t="str">
        <f>CONCATENATE(tbl_geral[[#This Row],[Máquina]],"_",tbl_geral[[#This Row],[Status]],)</f>
        <v>BARL_CLASSIFICAÇÃO</v>
      </c>
      <c r="K310" s="9">
        <f>COUNTIF($J$2:J310,J310)</f>
        <v>13</v>
      </c>
      <c r="L310" s="7" t="str">
        <f>CONCATENATE(tbl_geral[[#This Row],[Cod.Unico]],"_",tbl_geral[[#This Row],[Numerador]])</f>
        <v>BARL_CLASSIFICAÇÃO_13</v>
      </c>
      <c r="M310" s="12">
        <f t="shared" si="4"/>
        <v>42</v>
      </c>
      <c r="N310" s="12">
        <f>COUNTIF(J$2:$J310,J310)/100</f>
        <v>0.13</v>
      </c>
      <c r="O310" s="12">
        <f>SUM(tbl_geral[[#This Row],[Cod.Unico3]]+tbl_geral[[#This Row],[Cod.Unico4]])</f>
        <v>42.13</v>
      </c>
      <c r="P310" s="12" t="str">
        <f>SUBSTITUTE(tbl_geral[[#This Row],[Cod.Unico5]],",",".")</f>
        <v>42.13</v>
      </c>
      <c r="Q310" s="12" t="s">
        <v>377</v>
      </c>
    </row>
    <row r="311" spans="1:17" x14ac:dyDescent="0.25">
      <c r="A311" s="3" t="s">
        <v>227</v>
      </c>
      <c r="B311" s="4">
        <v>8</v>
      </c>
      <c r="C311" s="3" t="s">
        <v>10</v>
      </c>
      <c r="D311" s="4">
        <v>829</v>
      </c>
      <c r="E311" s="3" t="s">
        <v>93</v>
      </c>
      <c r="F311" s="3" t="s">
        <v>363</v>
      </c>
      <c r="G311" s="3" t="s">
        <v>1763</v>
      </c>
      <c r="H311" s="3" t="s">
        <v>13</v>
      </c>
      <c r="I311" s="3"/>
      <c r="J311" s="7" t="str">
        <f>CONCATENATE(tbl_geral[[#This Row],[Máquina]],"_",tbl_geral[[#This Row],[Status]],)</f>
        <v>BARL_CLASSIFICAÇÃO</v>
      </c>
      <c r="K311" s="9">
        <f>COUNTIF($J$2:J311,J311)</f>
        <v>14</v>
      </c>
      <c r="L311" s="7" t="str">
        <f>CONCATENATE(tbl_geral[[#This Row],[Cod.Unico]],"_",tbl_geral[[#This Row],[Numerador]])</f>
        <v>BARL_CLASSIFICAÇÃO_14</v>
      </c>
      <c r="M311" s="12">
        <f t="shared" si="4"/>
        <v>42</v>
      </c>
      <c r="N311" s="12">
        <f>COUNTIF(J$2:$J311,J311)/100</f>
        <v>0.14000000000000001</v>
      </c>
      <c r="O311" s="12">
        <f>SUM(tbl_geral[[#This Row],[Cod.Unico3]]+tbl_geral[[#This Row],[Cod.Unico4]])</f>
        <v>42.14</v>
      </c>
      <c r="P311" s="12" t="str">
        <f>SUBSTITUTE(tbl_geral[[#This Row],[Cod.Unico5]],",",".")</f>
        <v>42.14</v>
      </c>
      <c r="Q311" s="12" t="s">
        <v>378</v>
      </c>
    </row>
    <row r="312" spans="1:17" x14ac:dyDescent="0.25">
      <c r="A312" s="3" t="s">
        <v>227</v>
      </c>
      <c r="B312" s="4">
        <v>8</v>
      </c>
      <c r="C312" s="3" t="s">
        <v>10</v>
      </c>
      <c r="D312" s="4">
        <v>819</v>
      </c>
      <c r="E312" s="3" t="s">
        <v>102</v>
      </c>
      <c r="F312" s="3" t="s">
        <v>363</v>
      </c>
      <c r="G312" s="3" t="s">
        <v>1764</v>
      </c>
      <c r="H312" s="3" t="s">
        <v>13</v>
      </c>
      <c r="I312" s="3"/>
      <c r="J312" s="7" t="str">
        <f>CONCATENATE(tbl_geral[[#This Row],[Máquina]],"_",tbl_geral[[#This Row],[Status]],)</f>
        <v>BARL_CLASSIFICAÇÃO</v>
      </c>
      <c r="K312" s="9">
        <f>COUNTIF($J$2:J312,J312)</f>
        <v>15</v>
      </c>
      <c r="L312" s="7" t="str">
        <f>CONCATENATE(tbl_geral[[#This Row],[Cod.Unico]],"_",tbl_geral[[#This Row],[Numerador]])</f>
        <v>BARL_CLASSIFICAÇÃO_15</v>
      </c>
      <c r="M312" s="12">
        <f t="shared" si="4"/>
        <v>42</v>
      </c>
      <c r="N312" s="12">
        <f>COUNTIF(J$2:$J312,J312)/100</f>
        <v>0.15</v>
      </c>
      <c r="O312" s="12">
        <f>SUM(tbl_geral[[#This Row],[Cod.Unico3]]+tbl_geral[[#This Row],[Cod.Unico4]])</f>
        <v>42.15</v>
      </c>
      <c r="P312" s="12" t="str">
        <f>SUBSTITUTE(tbl_geral[[#This Row],[Cod.Unico5]],",",".")</f>
        <v>42.15</v>
      </c>
      <c r="Q312" s="12" t="s">
        <v>379</v>
      </c>
    </row>
    <row r="313" spans="1:17" x14ac:dyDescent="0.25">
      <c r="A313" s="3" t="s">
        <v>227</v>
      </c>
      <c r="B313" s="4">
        <v>8</v>
      </c>
      <c r="C313" s="3" t="s">
        <v>10</v>
      </c>
      <c r="D313" s="4">
        <v>824</v>
      </c>
      <c r="E313" s="3" t="s">
        <v>269</v>
      </c>
      <c r="F313" s="3" t="s">
        <v>363</v>
      </c>
      <c r="G313" s="3" t="s">
        <v>1765</v>
      </c>
      <c r="H313" s="3" t="s">
        <v>13</v>
      </c>
      <c r="I313" s="3"/>
      <c r="J313" s="7" t="str">
        <f>CONCATENATE(tbl_geral[[#This Row],[Máquina]],"_",tbl_geral[[#This Row],[Status]],)</f>
        <v>BARL_CLASSIFICAÇÃO</v>
      </c>
      <c r="K313" s="9">
        <f>COUNTIF($J$2:J313,J313)</f>
        <v>16</v>
      </c>
      <c r="L313" s="7" t="str">
        <f>CONCATENATE(tbl_geral[[#This Row],[Cod.Unico]],"_",tbl_geral[[#This Row],[Numerador]])</f>
        <v>BARL_CLASSIFICAÇÃO_16</v>
      </c>
      <c r="M313" s="12">
        <f t="shared" si="4"/>
        <v>42</v>
      </c>
      <c r="N313" s="12">
        <f>COUNTIF(J$2:$J313,J313)/100</f>
        <v>0.16</v>
      </c>
      <c r="O313" s="12">
        <f>SUM(tbl_geral[[#This Row],[Cod.Unico3]]+tbl_geral[[#This Row],[Cod.Unico4]])</f>
        <v>42.16</v>
      </c>
      <c r="P313" s="12" t="str">
        <f>SUBSTITUTE(tbl_geral[[#This Row],[Cod.Unico5]],",",".")</f>
        <v>42.16</v>
      </c>
      <c r="Q313" s="12" t="s">
        <v>380</v>
      </c>
    </row>
    <row r="314" spans="1:17" x14ac:dyDescent="0.25">
      <c r="A314" s="3" t="s">
        <v>227</v>
      </c>
      <c r="B314" s="4">
        <v>6</v>
      </c>
      <c r="C314" s="3" t="s">
        <v>20</v>
      </c>
      <c r="D314" s="4">
        <v>601</v>
      </c>
      <c r="E314" s="3" t="s">
        <v>21</v>
      </c>
      <c r="F314" s="3" t="s">
        <v>381</v>
      </c>
      <c r="G314" s="3" t="s">
        <v>1766</v>
      </c>
      <c r="H314" s="3" t="s">
        <v>13</v>
      </c>
      <c r="I314" s="3"/>
      <c r="J314" s="7" t="str">
        <f>CONCATENATE(tbl_geral[[#This Row],[Máquina]],"_",tbl_geral[[#This Row],[Status]],)</f>
        <v>BARL_ESCOVA LIMPEZA</v>
      </c>
      <c r="K314" s="9">
        <f>COUNTIF($J$2:J314,J314)</f>
        <v>1</v>
      </c>
      <c r="L314" s="7" t="str">
        <f>CONCATENATE(tbl_geral[[#This Row],[Cod.Unico]],"_",tbl_geral[[#This Row],[Numerador]])</f>
        <v>BARL_ESCOVA LIMPEZA_1</v>
      </c>
      <c r="M314" s="12">
        <f t="shared" si="4"/>
        <v>43</v>
      </c>
      <c r="N314" s="12">
        <f>COUNTIF(J$2:$J314,J314)/100</f>
        <v>0.01</v>
      </c>
      <c r="O314" s="12">
        <f>SUM(tbl_geral[[#This Row],[Cod.Unico3]]+tbl_geral[[#This Row],[Cod.Unico4]])</f>
        <v>43.01</v>
      </c>
      <c r="P314" s="12" t="str">
        <f>SUBSTITUTE(tbl_geral[[#This Row],[Cod.Unico5]],",",".")</f>
        <v>43.01</v>
      </c>
      <c r="Q314" s="12" t="s">
        <v>382</v>
      </c>
    </row>
    <row r="315" spans="1:17" x14ac:dyDescent="0.25">
      <c r="A315" s="3" t="s">
        <v>227</v>
      </c>
      <c r="B315" s="4">
        <v>16</v>
      </c>
      <c r="C315" s="3" t="s">
        <v>286</v>
      </c>
      <c r="D315" s="4">
        <v>1605</v>
      </c>
      <c r="E315" s="3" t="s">
        <v>287</v>
      </c>
      <c r="F315" s="3" t="s">
        <v>381</v>
      </c>
      <c r="G315" s="3" t="s">
        <v>1767</v>
      </c>
      <c r="H315" s="3" t="s">
        <v>13</v>
      </c>
      <c r="I315" s="3"/>
      <c r="J315" s="7" t="str">
        <f>CONCATENATE(tbl_geral[[#This Row],[Máquina]],"_",tbl_geral[[#This Row],[Status]],)</f>
        <v>BARL_ESCOVA LIMPEZA</v>
      </c>
      <c r="K315" s="9">
        <f>COUNTIF($J$2:J315,J315)</f>
        <v>2</v>
      </c>
      <c r="L315" s="7" t="str">
        <f>CONCATENATE(tbl_geral[[#This Row],[Cod.Unico]],"_",tbl_geral[[#This Row],[Numerador]])</f>
        <v>BARL_ESCOVA LIMPEZA_2</v>
      </c>
      <c r="M315" s="12">
        <f t="shared" si="4"/>
        <v>43</v>
      </c>
      <c r="N315" s="12">
        <f>COUNTIF(J$2:$J315,J315)/100</f>
        <v>0.02</v>
      </c>
      <c r="O315" s="12">
        <f>SUM(tbl_geral[[#This Row],[Cod.Unico3]]+tbl_geral[[#This Row],[Cod.Unico4]])</f>
        <v>43.02</v>
      </c>
      <c r="P315" s="12" t="str">
        <f>SUBSTITUTE(tbl_geral[[#This Row],[Cod.Unico5]],",",".")</f>
        <v>43.02</v>
      </c>
      <c r="Q315" s="12" t="s">
        <v>383</v>
      </c>
    </row>
    <row r="316" spans="1:17" x14ac:dyDescent="0.25">
      <c r="A316" s="3" t="s">
        <v>227</v>
      </c>
      <c r="B316" s="4">
        <v>16</v>
      </c>
      <c r="C316" s="3" t="s">
        <v>286</v>
      </c>
      <c r="D316" s="4">
        <v>1605</v>
      </c>
      <c r="E316" s="3" t="s">
        <v>287</v>
      </c>
      <c r="F316" s="3" t="s">
        <v>381</v>
      </c>
      <c r="G316" s="3" t="s">
        <v>1768</v>
      </c>
      <c r="H316" s="3" t="s">
        <v>13</v>
      </c>
      <c r="I316" s="3"/>
      <c r="J316" s="7" t="str">
        <f>CONCATENATE(tbl_geral[[#This Row],[Máquina]],"_",tbl_geral[[#This Row],[Status]],)</f>
        <v>BARL_ESCOVA LIMPEZA</v>
      </c>
      <c r="K316" s="9">
        <f>COUNTIF($J$2:J316,J316)</f>
        <v>3</v>
      </c>
      <c r="L316" s="7" t="str">
        <f>CONCATENATE(tbl_geral[[#This Row],[Cod.Unico]],"_",tbl_geral[[#This Row],[Numerador]])</f>
        <v>BARL_ESCOVA LIMPEZA_3</v>
      </c>
      <c r="M316" s="12">
        <f t="shared" si="4"/>
        <v>43</v>
      </c>
      <c r="N316" s="12">
        <f>COUNTIF(J$2:$J316,J316)/100</f>
        <v>0.03</v>
      </c>
      <c r="O316" s="12">
        <f>SUM(tbl_geral[[#This Row],[Cod.Unico3]]+tbl_geral[[#This Row],[Cod.Unico4]])</f>
        <v>43.03</v>
      </c>
      <c r="P316" s="12" t="str">
        <f>SUBSTITUTE(tbl_geral[[#This Row],[Cod.Unico5]],",",".")</f>
        <v>43.03</v>
      </c>
      <c r="Q316" s="12" t="s">
        <v>384</v>
      </c>
    </row>
    <row r="317" spans="1:17" x14ac:dyDescent="0.25">
      <c r="A317" s="3" t="s">
        <v>227</v>
      </c>
      <c r="B317" s="4">
        <v>8</v>
      </c>
      <c r="C317" s="3" t="s">
        <v>10</v>
      </c>
      <c r="D317" s="4">
        <v>829</v>
      </c>
      <c r="E317" s="3" t="s">
        <v>93</v>
      </c>
      <c r="F317" s="3" t="s">
        <v>381</v>
      </c>
      <c r="G317" s="3" t="s">
        <v>1769</v>
      </c>
      <c r="H317" s="3" t="s">
        <v>13</v>
      </c>
      <c r="I317" s="3"/>
      <c r="J317" s="7" t="str">
        <f>CONCATENATE(tbl_geral[[#This Row],[Máquina]],"_",tbl_geral[[#This Row],[Status]],)</f>
        <v>BARL_ESCOVA LIMPEZA</v>
      </c>
      <c r="K317" s="9">
        <f>COUNTIF($J$2:J317,J317)</f>
        <v>4</v>
      </c>
      <c r="L317" s="7" t="str">
        <f>CONCATENATE(tbl_geral[[#This Row],[Cod.Unico]],"_",tbl_geral[[#This Row],[Numerador]])</f>
        <v>BARL_ESCOVA LIMPEZA_4</v>
      </c>
      <c r="M317" s="12">
        <f t="shared" si="4"/>
        <v>43</v>
      </c>
      <c r="N317" s="12">
        <f>COUNTIF(J$2:$J317,J317)/100</f>
        <v>0.04</v>
      </c>
      <c r="O317" s="12">
        <f>SUM(tbl_geral[[#This Row],[Cod.Unico3]]+tbl_geral[[#This Row],[Cod.Unico4]])</f>
        <v>43.04</v>
      </c>
      <c r="P317" s="12" t="str">
        <f>SUBSTITUTE(tbl_geral[[#This Row],[Cod.Unico5]],",",".")</f>
        <v>43.04</v>
      </c>
      <c r="Q317" s="12" t="s">
        <v>385</v>
      </c>
    </row>
    <row r="318" spans="1:17" x14ac:dyDescent="0.25">
      <c r="A318" s="3" t="s">
        <v>227</v>
      </c>
      <c r="B318" s="4">
        <v>2</v>
      </c>
      <c r="C318" s="3" t="s">
        <v>84</v>
      </c>
      <c r="D318" s="4">
        <v>203</v>
      </c>
      <c r="E318" s="3" t="s">
        <v>85</v>
      </c>
      <c r="F318" s="3" t="s">
        <v>381</v>
      </c>
      <c r="G318" s="3" t="s">
        <v>1770</v>
      </c>
      <c r="H318" s="3" t="s">
        <v>13</v>
      </c>
      <c r="I318" s="3"/>
      <c r="J318" s="7" t="str">
        <f>CONCATENATE(tbl_geral[[#This Row],[Máquina]],"_",tbl_geral[[#This Row],[Status]],)</f>
        <v>BARL_ESCOVA LIMPEZA</v>
      </c>
      <c r="K318" s="9">
        <f>COUNTIF($J$2:J318,J318)</f>
        <v>5</v>
      </c>
      <c r="L318" s="7" t="str">
        <f>CONCATENATE(tbl_geral[[#This Row],[Cod.Unico]],"_",tbl_geral[[#This Row],[Numerador]])</f>
        <v>BARL_ESCOVA LIMPEZA_5</v>
      </c>
      <c r="M318" s="12">
        <f t="shared" si="4"/>
        <v>43</v>
      </c>
      <c r="N318" s="12">
        <f>COUNTIF(J$2:$J318,J318)/100</f>
        <v>0.05</v>
      </c>
      <c r="O318" s="12">
        <f>SUM(tbl_geral[[#This Row],[Cod.Unico3]]+tbl_geral[[#This Row],[Cod.Unico4]])</f>
        <v>43.05</v>
      </c>
      <c r="P318" s="12" t="str">
        <f>SUBSTITUTE(tbl_geral[[#This Row],[Cod.Unico5]],",",".")</f>
        <v>43.05</v>
      </c>
      <c r="Q318" s="12" t="s">
        <v>386</v>
      </c>
    </row>
    <row r="319" spans="1:17" x14ac:dyDescent="0.25">
      <c r="A319" s="3" t="s">
        <v>227</v>
      </c>
      <c r="B319" s="4">
        <v>2</v>
      </c>
      <c r="C319" s="3" t="s">
        <v>84</v>
      </c>
      <c r="D319" s="4">
        <v>202</v>
      </c>
      <c r="E319" s="3" t="s">
        <v>88</v>
      </c>
      <c r="F319" s="3" t="s">
        <v>381</v>
      </c>
      <c r="G319" s="3" t="s">
        <v>1771</v>
      </c>
      <c r="H319" s="3" t="s">
        <v>13</v>
      </c>
      <c r="I319" s="3"/>
      <c r="J319" s="7" t="str">
        <f>CONCATENATE(tbl_geral[[#This Row],[Máquina]],"_",tbl_geral[[#This Row],[Status]],)</f>
        <v>BARL_ESCOVA LIMPEZA</v>
      </c>
      <c r="K319" s="9">
        <f>COUNTIF($J$2:J319,J319)</f>
        <v>6</v>
      </c>
      <c r="L319" s="7" t="str">
        <f>CONCATENATE(tbl_geral[[#This Row],[Cod.Unico]],"_",tbl_geral[[#This Row],[Numerador]])</f>
        <v>BARL_ESCOVA LIMPEZA_6</v>
      </c>
      <c r="M319" s="12">
        <f t="shared" si="4"/>
        <v>43</v>
      </c>
      <c r="N319" s="12">
        <f>COUNTIF(J$2:$J319,J319)/100</f>
        <v>0.06</v>
      </c>
      <c r="O319" s="12">
        <f>SUM(tbl_geral[[#This Row],[Cod.Unico3]]+tbl_geral[[#This Row],[Cod.Unico4]])</f>
        <v>43.06</v>
      </c>
      <c r="P319" s="12" t="str">
        <f>SUBSTITUTE(tbl_geral[[#This Row],[Cod.Unico5]],",",".")</f>
        <v>43.06</v>
      </c>
      <c r="Q319" s="12" t="s">
        <v>387</v>
      </c>
    </row>
    <row r="320" spans="1:17" x14ac:dyDescent="0.25">
      <c r="A320" s="3" t="s">
        <v>227</v>
      </c>
      <c r="B320" s="4">
        <v>8</v>
      </c>
      <c r="C320" s="3" t="s">
        <v>10</v>
      </c>
      <c r="D320" s="4">
        <v>829</v>
      </c>
      <c r="E320" s="3" t="s">
        <v>93</v>
      </c>
      <c r="F320" s="3" t="s">
        <v>381</v>
      </c>
      <c r="G320" s="3" t="s">
        <v>1772</v>
      </c>
      <c r="H320" s="3" t="s">
        <v>13</v>
      </c>
      <c r="I320" s="3"/>
      <c r="J320" s="7" t="str">
        <f>CONCATENATE(tbl_geral[[#This Row],[Máquina]],"_",tbl_geral[[#This Row],[Status]],)</f>
        <v>BARL_ESCOVA LIMPEZA</v>
      </c>
      <c r="K320" s="9">
        <f>COUNTIF($J$2:J320,J320)</f>
        <v>7</v>
      </c>
      <c r="L320" s="7" t="str">
        <f>CONCATENATE(tbl_geral[[#This Row],[Cod.Unico]],"_",tbl_geral[[#This Row],[Numerador]])</f>
        <v>BARL_ESCOVA LIMPEZA_7</v>
      </c>
      <c r="M320" s="12">
        <f t="shared" si="4"/>
        <v>43</v>
      </c>
      <c r="N320" s="12">
        <f>COUNTIF(J$2:$J320,J320)/100</f>
        <v>7.0000000000000007E-2</v>
      </c>
      <c r="O320" s="12">
        <f>SUM(tbl_geral[[#This Row],[Cod.Unico3]]+tbl_geral[[#This Row],[Cod.Unico4]])</f>
        <v>43.07</v>
      </c>
      <c r="P320" s="12" t="str">
        <f>SUBSTITUTE(tbl_geral[[#This Row],[Cod.Unico5]],",",".")</f>
        <v>43.07</v>
      </c>
      <c r="Q320" s="12" t="s">
        <v>388</v>
      </c>
    </row>
    <row r="321" spans="1:17" x14ac:dyDescent="0.25">
      <c r="A321" s="3" t="s">
        <v>227</v>
      </c>
      <c r="B321" s="4">
        <v>16</v>
      </c>
      <c r="C321" s="3" t="s">
        <v>286</v>
      </c>
      <c r="D321" s="4">
        <v>1605</v>
      </c>
      <c r="E321" s="3" t="s">
        <v>287</v>
      </c>
      <c r="F321" s="3" t="s">
        <v>389</v>
      </c>
      <c r="G321" s="3" t="s">
        <v>1773</v>
      </c>
      <c r="H321" s="3" t="s">
        <v>13</v>
      </c>
      <c r="I321" s="3"/>
      <c r="J321" s="7" t="str">
        <f>CONCATENATE(tbl_geral[[#This Row],[Máquina]],"_",tbl_geral[[#This Row],[Status]],)</f>
        <v>BARL_CATALISADOR 1</v>
      </c>
      <c r="K321" s="9">
        <f>COUNTIF($J$2:J321,J321)</f>
        <v>1</v>
      </c>
      <c r="L321" s="7" t="str">
        <f>CONCATENATE(tbl_geral[[#This Row],[Cod.Unico]],"_",tbl_geral[[#This Row],[Numerador]])</f>
        <v>BARL_CATALISADOR 1_1</v>
      </c>
      <c r="M321" s="12">
        <f t="shared" si="4"/>
        <v>44</v>
      </c>
      <c r="N321" s="12">
        <f>COUNTIF(J$2:$J321,J321)/100</f>
        <v>0.01</v>
      </c>
      <c r="O321" s="12">
        <f>SUM(tbl_geral[[#This Row],[Cod.Unico3]]+tbl_geral[[#This Row],[Cod.Unico4]])</f>
        <v>44.01</v>
      </c>
      <c r="P321" s="12" t="str">
        <f>SUBSTITUTE(tbl_geral[[#This Row],[Cod.Unico5]],",",".")</f>
        <v>44.01</v>
      </c>
      <c r="Q321" s="12" t="s">
        <v>390</v>
      </c>
    </row>
    <row r="322" spans="1:17" x14ac:dyDescent="0.25">
      <c r="A322" s="3" t="s">
        <v>227</v>
      </c>
      <c r="B322" s="4">
        <v>2</v>
      </c>
      <c r="C322" s="3" t="s">
        <v>84</v>
      </c>
      <c r="D322" s="4">
        <v>203</v>
      </c>
      <c r="E322" s="3" t="s">
        <v>85</v>
      </c>
      <c r="F322" s="3" t="s">
        <v>389</v>
      </c>
      <c r="G322" s="3" t="s">
        <v>1774</v>
      </c>
      <c r="H322" s="3" t="s">
        <v>13</v>
      </c>
      <c r="I322" s="3"/>
      <c r="J322" s="7" t="str">
        <f>CONCATENATE(tbl_geral[[#This Row],[Máquina]],"_",tbl_geral[[#This Row],[Status]],)</f>
        <v>BARL_CATALISADOR 1</v>
      </c>
      <c r="K322" s="9">
        <f>COUNTIF($J$2:J322,J322)</f>
        <v>2</v>
      </c>
      <c r="L322" s="7" t="str">
        <f>CONCATENATE(tbl_geral[[#This Row],[Cod.Unico]],"_",tbl_geral[[#This Row],[Numerador]])</f>
        <v>BARL_CATALISADOR 1_2</v>
      </c>
      <c r="M322" s="12">
        <f t="shared" si="4"/>
        <v>44</v>
      </c>
      <c r="N322" s="12">
        <f>COUNTIF(J$2:$J322,J322)/100</f>
        <v>0.02</v>
      </c>
      <c r="O322" s="12">
        <f>SUM(tbl_geral[[#This Row],[Cod.Unico3]]+tbl_geral[[#This Row],[Cod.Unico4]])</f>
        <v>44.02</v>
      </c>
      <c r="P322" s="12" t="str">
        <f>SUBSTITUTE(tbl_geral[[#This Row],[Cod.Unico5]],",",".")</f>
        <v>44.02</v>
      </c>
      <c r="Q322" s="12" t="s">
        <v>391</v>
      </c>
    </row>
    <row r="323" spans="1:17" x14ac:dyDescent="0.25">
      <c r="A323" s="3" t="s">
        <v>227</v>
      </c>
      <c r="B323" s="4">
        <v>2</v>
      </c>
      <c r="C323" s="3" t="s">
        <v>84</v>
      </c>
      <c r="D323" s="4">
        <v>202</v>
      </c>
      <c r="E323" s="3" t="s">
        <v>88</v>
      </c>
      <c r="F323" s="3" t="s">
        <v>389</v>
      </c>
      <c r="G323" s="3" t="s">
        <v>1775</v>
      </c>
      <c r="H323" s="3" t="s">
        <v>13</v>
      </c>
      <c r="I323" s="3"/>
      <c r="J323" s="7" t="str">
        <f>CONCATENATE(tbl_geral[[#This Row],[Máquina]],"_",tbl_geral[[#This Row],[Status]],)</f>
        <v>BARL_CATALISADOR 1</v>
      </c>
      <c r="K323" s="9">
        <f>COUNTIF($J$2:J323,J323)</f>
        <v>3</v>
      </c>
      <c r="L323" s="7" t="str">
        <f>CONCATENATE(tbl_geral[[#This Row],[Cod.Unico]],"_",tbl_geral[[#This Row],[Numerador]])</f>
        <v>BARL_CATALISADOR 1_3</v>
      </c>
      <c r="M323" s="12">
        <f t="shared" si="4"/>
        <v>44</v>
      </c>
      <c r="N323" s="12">
        <f>COUNTIF(J$2:$J323,J323)/100</f>
        <v>0.03</v>
      </c>
      <c r="O323" s="12">
        <f>SUM(tbl_geral[[#This Row],[Cod.Unico3]]+tbl_geral[[#This Row],[Cod.Unico4]])</f>
        <v>44.03</v>
      </c>
      <c r="P323" s="12" t="str">
        <f>SUBSTITUTE(tbl_geral[[#This Row],[Cod.Unico5]],",",".")</f>
        <v>44.03</v>
      </c>
      <c r="Q323" s="12" t="s">
        <v>392</v>
      </c>
    </row>
    <row r="324" spans="1:17" x14ac:dyDescent="0.25">
      <c r="A324" s="3" t="s">
        <v>227</v>
      </c>
      <c r="B324" s="4">
        <v>8</v>
      </c>
      <c r="C324" s="3" t="s">
        <v>10</v>
      </c>
      <c r="D324" s="4">
        <v>829</v>
      </c>
      <c r="E324" s="3" t="s">
        <v>15</v>
      </c>
      <c r="F324" s="3" t="s">
        <v>389</v>
      </c>
      <c r="G324" s="3" t="s">
        <v>1776</v>
      </c>
      <c r="H324" s="3" t="s">
        <v>13</v>
      </c>
      <c r="I324" s="3"/>
      <c r="J324" s="7" t="str">
        <f>CONCATENATE(tbl_geral[[#This Row],[Máquina]],"_",tbl_geral[[#This Row],[Status]],)</f>
        <v>BARL_CATALISADOR 1</v>
      </c>
      <c r="K324" s="9">
        <f>COUNTIF($J$2:J324,J324)</f>
        <v>4</v>
      </c>
      <c r="L324" s="7" t="str">
        <f>CONCATENATE(tbl_geral[[#This Row],[Cod.Unico]],"_",tbl_geral[[#This Row],[Numerador]])</f>
        <v>BARL_CATALISADOR 1_4</v>
      </c>
      <c r="M324" s="12">
        <f t="shared" ref="M324:M387" si="5">IF(J324=J323,M323,M323+1)</f>
        <v>44</v>
      </c>
      <c r="N324" s="12">
        <f>COUNTIF(J$2:$J324,J324)/100</f>
        <v>0.04</v>
      </c>
      <c r="O324" s="12">
        <f>SUM(tbl_geral[[#This Row],[Cod.Unico3]]+tbl_geral[[#This Row],[Cod.Unico4]])</f>
        <v>44.04</v>
      </c>
      <c r="P324" s="12" t="str">
        <f>SUBSTITUTE(tbl_geral[[#This Row],[Cod.Unico5]],",",".")</f>
        <v>44.04</v>
      </c>
      <c r="Q324" s="12" t="s">
        <v>393</v>
      </c>
    </row>
    <row r="325" spans="1:17" x14ac:dyDescent="0.25">
      <c r="A325" s="3" t="s">
        <v>227</v>
      </c>
      <c r="B325" s="4">
        <v>16</v>
      </c>
      <c r="C325" s="3" t="s">
        <v>286</v>
      </c>
      <c r="D325" s="4">
        <v>1605</v>
      </c>
      <c r="E325" s="3" t="s">
        <v>287</v>
      </c>
      <c r="F325" s="3" t="s">
        <v>389</v>
      </c>
      <c r="G325" s="3" t="s">
        <v>1777</v>
      </c>
      <c r="H325" s="3" t="s">
        <v>13</v>
      </c>
      <c r="I325" s="3"/>
      <c r="J325" s="7" t="str">
        <f>CONCATENATE(tbl_geral[[#This Row],[Máquina]],"_",tbl_geral[[#This Row],[Status]],)</f>
        <v>BARL_CATALISADOR 1</v>
      </c>
      <c r="K325" s="9">
        <f>COUNTIF($J$2:J325,J325)</f>
        <v>5</v>
      </c>
      <c r="L325" s="7" t="str">
        <f>CONCATENATE(tbl_geral[[#This Row],[Cod.Unico]],"_",tbl_geral[[#This Row],[Numerador]])</f>
        <v>BARL_CATALISADOR 1_5</v>
      </c>
      <c r="M325" s="12">
        <f t="shared" si="5"/>
        <v>44</v>
      </c>
      <c r="N325" s="12">
        <f>COUNTIF(J$2:$J325,J325)/100</f>
        <v>0.05</v>
      </c>
      <c r="O325" s="12">
        <f>SUM(tbl_geral[[#This Row],[Cod.Unico3]]+tbl_geral[[#This Row],[Cod.Unico4]])</f>
        <v>44.05</v>
      </c>
      <c r="P325" s="12" t="str">
        <f>SUBSTITUTE(tbl_geral[[#This Row],[Cod.Unico5]],",",".")</f>
        <v>44.05</v>
      </c>
      <c r="Q325" s="12" t="s">
        <v>394</v>
      </c>
    </row>
    <row r="326" spans="1:17" x14ac:dyDescent="0.25">
      <c r="A326" s="3" t="s">
        <v>227</v>
      </c>
      <c r="B326" s="4">
        <v>16</v>
      </c>
      <c r="C326" s="3" t="s">
        <v>286</v>
      </c>
      <c r="D326" s="4">
        <v>1605</v>
      </c>
      <c r="E326" s="3" t="s">
        <v>287</v>
      </c>
      <c r="F326" s="3" t="s">
        <v>389</v>
      </c>
      <c r="G326" s="3" t="s">
        <v>1778</v>
      </c>
      <c r="H326" s="3" t="s">
        <v>13</v>
      </c>
      <c r="I326" s="3"/>
      <c r="J326" s="7" t="str">
        <f>CONCATENATE(tbl_geral[[#This Row],[Máquina]],"_",tbl_geral[[#This Row],[Status]],)</f>
        <v>BARL_CATALISADOR 1</v>
      </c>
      <c r="K326" s="9">
        <f>COUNTIF($J$2:J326,J326)</f>
        <v>6</v>
      </c>
      <c r="L326" s="7" t="str">
        <f>CONCATENATE(tbl_geral[[#This Row],[Cod.Unico]],"_",tbl_geral[[#This Row],[Numerador]])</f>
        <v>BARL_CATALISADOR 1_6</v>
      </c>
      <c r="M326" s="12">
        <f t="shared" si="5"/>
        <v>44</v>
      </c>
      <c r="N326" s="12">
        <f>COUNTIF(J$2:$J326,J326)/100</f>
        <v>0.06</v>
      </c>
      <c r="O326" s="12">
        <f>SUM(tbl_geral[[#This Row],[Cod.Unico3]]+tbl_geral[[#This Row],[Cod.Unico4]])</f>
        <v>44.06</v>
      </c>
      <c r="P326" s="12" t="str">
        <f>SUBSTITUTE(tbl_geral[[#This Row],[Cod.Unico5]],",",".")</f>
        <v>44.06</v>
      </c>
      <c r="Q326" s="12" t="s">
        <v>395</v>
      </c>
    </row>
    <row r="327" spans="1:17" x14ac:dyDescent="0.25">
      <c r="A327" s="3" t="s">
        <v>227</v>
      </c>
      <c r="B327" s="4">
        <v>16</v>
      </c>
      <c r="C327" s="3" t="s">
        <v>286</v>
      </c>
      <c r="D327" s="4">
        <v>1605</v>
      </c>
      <c r="E327" s="3" t="s">
        <v>287</v>
      </c>
      <c r="F327" s="3" t="s">
        <v>389</v>
      </c>
      <c r="G327" s="3" t="s">
        <v>1779</v>
      </c>
      <c r="H327" s="3" t="s">
        <v>13</v>
      </c>
      <c r="I327" s="3"/>
      <c r="J327" s="7" t="str">
        <f>CONCATENATE(tbl_geral[[#This Row],[Máquina]],"_",tbl_geral[[#This Row],[Status]],)</f>
        <v>BARL_CATALISADOR 1</v>
      </c>
      <c r="K327" s="9">
        <f>COUNTIF($J$2:J327,J327)</f>
        <v>7</v>
      </c>
      <c r="L327" s="7" t="str">
        <f>CONCATENATE(tbl_geral[[#This Row],[Cod.Unico]],"_",tbl_geral[[#This Row],[Numerador]])</f>
        <v>BARL_CATALISADOR 1_7</v>
      </c>
      <c r="M327" s="12">
        <f t="shared" si="5"/>
        <v>44</v>
      </c>
      <c r="N327" s="12">
        <f>COUNTIF(J$2:$J327,J327)/100</f>
        <v>7.0000000000000007E-2</v>
      </c>
      <c r="O327" s="12">
        <f>SUM(tbl_geral[[#This Row],[Cod.Unico3]]+tbl_geral[[#This Row],[Cod.Unico4]])</f>
        <v>44.07</v>
      </c>
      <c r="P327" s="12" t="str">
        <f>SUBSTITUTE(tbl_geral[[#This Row],[Cod.Unico5]],",",".")</f>
        <v>44.07</v>
      </c>
      <c r="Q327" s="12" t="s">
        <v>396</v>
      </c>
    </row>
    <row r="328" spans="1:17" x14ac:dyDescent="0.25">
      <c r="A328" s="3" t="s">
        <v>227</v>
      </c>
      <c r="B328" s="4">
        <v>8</v>
      </c>
      <c r="C328" s="3" t="s">
        <v>10</v>
      </c>
      <c r="D328" s="4">
        <v>829</v>
      </c>
      <c r="E328" s="3" t="s">
        <v>93</v>
      </c>
      <c r="F328" s="3" t="s">
        <v>389</v>
      </c>
      <c r="G328" s="3" t="s">
        <v>1780</v>
      </c>
      <c r="H328" s="3" t="s">
        <v>13</v>
      </c>
      <c r="I328" s="3"/>
      <c r="J328" s="7" t="str">
        <f>CONCATENATE(tbl_geral[[#This Row],[Máquina]],"_",tbl_geral[[#This Row],[Status]],)</f>
        <v>BARL_CATALISADOR 1</v>
      </c>
      <c r="K328" s="9">
        <f>COUNTIF($J$2:J328,J328)</f>
        <v>8</v>
      </c>
      <c r="L328" s="7" t="str">
        <f>CONCATENATE(tbl_geral[[#This Row],[Cod.Unico]],"_",tbl_geral[[#This Row],[Numerador]])</f>
        <v>BARL_CATALISADOR 1_8</v>
      </c>
      <c r="M328" s="12">
        <f t="shared" si="5"/>
        <v>44</v>
      </c>
      <c r="N328" s="12">
        <f>COUNTIF(J$2:$J328,J328)/100</f>
        <v>0.08</v>
      </c>
      <c r="O328" s="12">
        <f>SUM(tbl_geral[[#This Row],[Cod.Unico3]]+tbl_geral[[#This Row],[Cod.Unico4]])</f>
        <v>44.08</v>
      </c>
      <c r="P328" s="12" t="str">
        <f>SUBSTITUTE(tbl_geral[[#This Row],[Cod.Unico5]],",",".")</f>
        <v>44.08</v>
      </c>
      <c r="Q328" s="12" t="s">
        <v>397</v>
      </c>
    </row>
    <row r="329" spans="1:17" x14ac:dyDescent="0.25">
      <c r="A329" s="3" t="s">
        <v>227</v>
      </c>
      <c r="B329" s="4">
        <v>8</v>
      </c>
      <c r="C329" s="3" t="s">
        <v>10</v>
      </c>
      <c r="D329" s="4">
        <v>839</v>
      </c>
      <c r="E329" s="3" t="s">
        <v>309</v>
      </c>
      <c r="F329" s="3" t="s">
        <v>389</v>
      </c>
      <c r="G329" s="3" t="s">
        <v>1781</v>
      </c>
      <c r="H329" s="3" t="s">
        <v>13</v>
      </c>
      <c r="I329" s="3"/>
      <c r="J329" s="7" t="str">
        <f>CONCATENATE(tbl_geral[[#This Row],[Máquina]],"_",tbl_geral[[#This Row],[Status]],)</f>
        <v>BARL_CATALISADOR 1</v>
      </c>
      <c r="K329" s="9">
        <f>COUNTIF($J$2:J329,J329)</f>
        <v>9</v>
      </c>
      <c r="L329" s="7" t="str">
        <f>CONCATENATE(tbl_geral[[#This Row],[Cod.Unico]],"_",tbl_geral[[#This Row],[Numerador]])</f>
        <v>BARL_CATALISADOR 1_9</v>
      </c>
      <c r="M329" s="12">
        <f t="shared" si="5"/>
        <v>44</v>
      </c>
      <c r="N329" s="12">
        <f>COUNTIF(J$2:$J329,J329)/100</f>
        <v>0.09</v>
      </c>
      <c r="O329" s="12">
        <f>SUM(tbl_geral[[#This Row],[Cod.Unico3]]+tbl_geral[[#This Row],[Cod.Unico4]])</f>
        <v>44.09</v>
      </c>
      <c r="P329" s="12" t="str">
        <f>SUBSTITUTE(tbl_geral[[#This Row],[Cod.Unico5]],",",".")</f>
        <v>44.09</v>
      </c>
      <c r="Q329" s="12" t="s">
        <v>398</v>
      </c>
    </row>
    <row r="330" spans="1:17" x14ac:dyDescent="0.25">
      <c r="A330" s="3" t="s">
        <v>227</v>
      </c>
      <c r="B330" s="4">
        <v>8</v>
      </c>
      <c r="C330" s="3" t="s">
        <v>10</v>
      </c>
      <c r="D330" s="4">
        <v>824</v>
      </c>
      <c r="E330" s="3" t="s">
        <v>15</v>
      </c>
      <c r="F330" s="3" t="s">
        <v>389</v>
      </c>
      <c r="G330" s="3" t="s">
        <v>3103</v>
      </c>
      <c r="H330" s="3" t="s">
        <v>13</v>
      </c>
      <c r="I330" s="3"/>
      <c r="J330" s="7" t="str">
        <f>CONCATENATE(tbl_geral[[#This Row],[Máquina]],"_",tbl_geral[[#This Row],[Status]],)</f>
        <v>BARL_CATALISADOR 1</v>
      </c>
      <c r="K330" s="9">
        <f>COUNTIF($J$2:J330,J330)</f>
        <v>10</v>
      </c>
      <c r="L330" s="7" t="str">
        <f>CONCATENATE(tbl_geral[[#This Row],[Cod.Unico]],"_",tbl_geral[[#This Row],[Numerador]])</f>
        <v>BARL_CATALISADOR 1_10</v>
      </c>
      <c r="M330" s="12">
        <f t="shared" si="5"/>
        <v>44</v>
      </c>
      <c r="N330" s="12">
        <f>COUNTIF(J$2:$J330,J330)/100</f>
        <v>0.1</v>
      </c>
      <c r="O330" s="12">
        <f>SUM(tbl_geral[[#This Row],[Cod.Unico3]]+tbl_geral[[#This Row],[Cod.Unico4]])</f>
        <v>44.1</v>
      </c>
      <c r="P330" s="12" t="str">
        <f>SUBSTITUTE(tbl_geral[[#This Row],[Cod.Unico5]],",",".")</f>
        <v>44.1</v>
      </c>
      <c r="Q330" s="12" t="s">
        <v>399</v>
      </c>
    </row>
    <row r="331" spans="1:17" x14ac:dyDescent="0.25">
      <c r="A331" s="3" t="s">
        <v>227</v>
      </c>
      <c r="B331" s="4">
        <v>8</v>
      </c>
      <c r="C331" s="3" t="s">
        <v>10</v>
      </c>
      <c r="D331" s="4">
        <v>829</v>
      </c>
      <c r="E331" s="3" t="s">
        <v>15</v>
      </c>
      <c r="F331" s="3" t="s">
        <v>389</v>
      </c>
      <c r="G331" s="3" t="s">
        <v>1782</v>
      </c>
      <c r="H331" s="3" t="s">
        <v>13</v>
      </c>
      <c r="I331" s="3"/>
      <c r="J331" s="7" t="str">
        <f>CONCATENATE(tbl_geral[[#This Row],[Máquina]],"_",tbl_geral[[#This Row],[Status]],)</f>
        <v>BARL_CATALISADOR 1</v>
      </c>
      <c r="K331" s="9">
        <f>COUNTIF($J$2:J331,J331)</f>
        <v>11</v>
      </c>
      <c r="L331" s="7" t="str">
        <f>CONCATENATE(tbl_geral[[#This Row],[Cod.Unico]],"_",tbl_geral[[#This Row],[Numerador]])</f>
        <v>BARL_CATALISADOR 1_11</v>
      </c>
      <c r="M331" s="12">
        <f t="shared" si="5"/>
        <v>44</v>
      </c>
      <c r="N331" s="12">
        <f>COUNTIF(J$2:$J331,J331)/100</f>
        <v>0.11</v>
      </c>
      <c r="O331" s="12">
        <f>SUM(tbl_geral[[#This Row],[Cod.Unico3]]+tbl_geral[[#This Row],[Cod.Unico4]])</f>
        <v>44.11</v>
      </c>
      <c r="P331" s="12" t="str">
        <f>SUBSTITUTE(tbl_geral[[#This Row],[Cod.Unico5]],",",".")</f>
        <v>44.11</v>
      </c>
      <c r="Q331" s="12" t="s">
        <v>400</v>
      </c>
    </row>
    <row r="332" spans="1:17" x14ac:dyDescent="0.25">
      <c r="A332" s="3" t="s">
        <v>227</v>
      </c>
      <c r="B332" s="4">
        <v>8</v>
      </c>
      <c r="C332" s="3" t="s">
        <v>10</v>
      </c>
      <c r="D332" s="4">
        <v>837</v>
      </c>
      <c r="E332" s="3" t="s">
        <v>15</v>
      </c>
      <c r="F332" s="3" t="s">
        <v>389</v>
      </c>
      <c r="G332" s="3" t="s">
        <v>1783</v>
      </c>
      <c r="H332" s="3" t="s">
        <v>13</v>
      </c>
      <c r="I332" s="3"/>
      <c r="J332" s="7" t="str">
        <f>CONCATENATE(tbl_geral[[#This Row],[Máquina]],"_",tbl_geral[[#This Row],[Status]],)</f>
        <v>BARL_CATALISADOR 1</v>
      </c>
      <c r="K332" s="9">
        <f>COUNTIF($J$2:J332,J332)</f>
        <v>12</v>
      </c>
      <c r="L332" s="7" t="str">
        <f>CONCATENATE(tbl_geral[[#This Row],[Cod.Unico]],"_",tbl_geral[[#This Row],[Numerador]])</f>
        <v>BARL_CATALISADOR 1_12</v>
      </c>
      <c r="M332" s="12">
        <f t="shared" si="5"/>
        <v>44</v>
      </c>
      <c r="N332" s="12">
        <f>COUNTIF(J$2:$J332,J332)/100</f>
        <v>0.12</v>
      </c>
      <c r="O332" s="12">
        <f>SUM(tbl_geral[[#This Row],[Cod.Unico3]]+tbl_geral[[#This Row],[Cod.Unico4]])</f>
        <v>44.12</v>
      </c>
      <c r="P332" s="12" t="str">
        <f>SUBSTITUTE(tbl_geral[[#This Row],[Cod.Unico5]],",",".")</f>
        <v>44.12</v>
      </c>
      <c r="Q332" s="12" t="s">
        <v>401</v>
      </c>
    </row>
    <row r="333" spans="1:17" x14ac:dyDescent="0.25">
      <c r="A333" s="3" t="s">
        <v>227</v>
      </c>
      <c r="B333" s="4">
        <v>16</v>
      </c>
      <c r="C333" s="3" t="s">
        <v>286</v>
      </c>
      <c r="D333" s="4">
        <v>1605</v>
      </c>
      <c r="E333" s="3" t="s">
        <v>287</v>
      </c>
      <c r="F333" s="3" t="s">
        <v>402</v>
      </c>
      <c r="G333" s="3" t="s">
        <v>1784</v>
      </c>
      <c r="H333" s="3" t="s">
        <v>13</v>
      </c>
      <c r="I333" s="3"/>
      <c r="J333" s="7" t="str">
        <f>CONCATENATE(tbl_geral[[#This Row],[Máquina]],"_",tbl_geral[[#This Row],[Status]],)</f>
        <v>BARL_CATALISADOR 2</v>
      </c>
      <c r="K333" s="9">
        <f>COUNTIF($J$2:J333,J333)</f>
        <v>1</v>
      </c>
      <c r="L333" s="7" t="str">
        <f>CONCATENATE(tbl_geral[[#This Row],[Cod.Unico]],"_",tbl_geral[[#This Row],[Numerador]])</f>
        <v>BARL_CATALISADOR 2_1</v>
      </c>
      <c r="M333" s="12">
        <f t="shared" si="5"/>
        <v>45</v>
      </c>
      <c r="N333" s="12">
        <f>COUNTIF(J$2:$J333,J333)/100</f>
        <v>0.01</v>
      </c>
      <c r="O333" s="12">
        <f>SUM(tbl_geral[[#This Row],[Cod.Unico3]]+tbl_geral[[#This Row],[Cod.Unico4]])</f>
        <v>45.01</v>
      </c>
      <c r="P333" s="12" t="str">
        <f>SUBSTITUTE(tbl_geral[[#This Row],[Cod.Unico5]],",",".")</f>
        <v>45.01</v>
      </c>
      <c r="Q333" s="12" t="s">
        <v>403</v>
      </c>
    </row>
    <row r="334" spans="1:17" x14ac:dyDescent="0.25">
      <c r="A334" s="3" t="s">
        <v>227</v>
      </c>
      <c r="B334" s="4">
        <v>2</v>
      </c>
      <c r="C334" s="3" t="s">
        <v>84</v>
      </c>
      <c r="D334" s="4">
        <v>203</v>
      </c>
      <c r="E334" s="3" t="s">
        <v>85</v>
      </c>
      <c r="F334" s="3" t="s">
        <v>402</v>
      </c>
      <c r="G334" s="3" t="s">
        <v>1785</v>
      </c>
      <c r="H334" s="3" t="s">
        <v>13</v>
      </c>
      <c r="I334" s="3"/>
      <c r="J334" s="7" t="str">
        <f>CONCATENATE(tbl_geral[[#This Row],[Máquina]],"_",tbl_geral[[#This Row],[Status]],)</f>
        <v>BARL_CATALISADOR 2</v>
      </c>
      <c r="K334" s="9">
        <f>COUNTIF($J$2:J334,J334)</f>
        <v>2</v>
      </c>
      <c r="L334" s="7" t="str">
        <f>CONCATENATE(tbl_geral[[#This Row],[Cod.Unico]],"_",tbl_geral[[#This Row],[Numerador]])</f>
        <v>BARL_CATALISADOR 2_2</v>
      </c>
      <c r="M334" s="12">
        <f t="shared" si="5"/>
        <v>45</v>
      </c>
      <c r="N334" s="12">
        <f>COUNTIF(J$2:$J334,J334)/100</f>
        <v>0.02</v>
      </c>
      <c r="O334" s="12">
        <f>SUM(tbl_geral[[#This Row],[Cod.Unico3]]+tbl_geral[[#This Row],[Cod.Unico4]])</f>
        <v>45.02</v>
      </c>
      <c r="P334" s="12" t="str">
        <f>SUBSTITUTE(tbl_geral[[#This Row],[Cod.Unico5]],",",".")</f>
        <v>45.02</v>
      </c>
      <c r="Q334" s="12" t="s">
        <v>404</v>
      </c>
    </row>
    <row r="335" spans="1:17" x14ac:dyDescent="0.25">
      <c r="A335" s="3" t="s">
        <v>227</v>
      </c>
      <c r="B335" s="4">
        <v>2</v>
      </c>
      <c r="C335" s="3" t="s">
        <v>84</v>
      </c>
      <c r="D335" s="4">
        <v>202</v>
      </c>
      <c r="E335" s="3" t="s">
        <v>88</v>
      </c>
      <c r="F335" s="3" t="s">
        <v>402</v>
      </c>
      <c r="G335" s="3" t="s">
        <v>1786</v>
      </c>
      <c r="H335" s="3" t="s">
        <v>13</v>
      </c>
      <c r="I335" s="3"/>
      <c r="J335" s="7" t="str">
        <f>CONCATENATE(tbl_geral[[#This Row],[Máquina]],"_",tbl_geral[[#This Row],[Status]],)</f>
        <v>BARL_CATALISADOR 2</v>
      </c>
      <c r="K335" s="9">
        <f>COUNTIF($J$2:J335,J335)</f>
        <v>3</v>
      </c>
      <c r="L335" s="7" t="str">
        <f>CONCATENATE(tbl_geral[[#This Row],[Cod.Unico]],"_",tbl_geral[[#This Row],[Numerador]])</f>
        <v>BARL_CATALISADOR 2_3</v>
      </c>
      <c r="M335" s="12">
        <f t="shared" si="5"/>
        <v>45</v>
      </c>
      <c r="N335" s="12">
        <f>COUNTIF(J$2:$J335,J335)/100</f>
        <v>0.03</v>
      </c>
      <c r="O335" s="12">
        <f>SUM(tbl_geral[[#This Row],[Cod.Unico3]]+tbl_geral[[#This Row],[Cod.Unico4]])</f>
        <v>45.03</v>
      </c>
      <c r="P335" s="12" t="str">
        <f>SUBSTITUTE(tbl_geral[[#This Row],[Cod.Unico5]],",",".")</f>
        <v>45.03</v>
      </c>
      <c r="Q335" s="12" t="s">
        <v>405</v>
      </c>
    </row>
    <row r="336" spans="1:17" x14ac:dyDescent="0.25">
      <c r="A336" s="3" t="s">
        <v>227</v>
      </c>
      <c r="B336" s="4">
        <v>8</v>
      </c>
      <c r="C336" s="3" t="s">
        <v>10</v>
      </c>
      <c r="D336" s="4">
        <v>829</v>
      </c>
      <c r="E336" s="3" t="s">
        <v>93</v>
      </c>
      <c r="F336" s="3" t="s">
        <v>402</v>
      </c>
      <c r="G336" s="3" t="s">
        <v>1787</v>
      </c>
      <c r="H336" s="3" t="s">
        <v>13</v>
      </c>
      <c r="I336" s="3"/>
      <c r="J336" s="7" t="str">
        <f>CONCATENATE(tbl_geral[[#This Row],[Máquina]],"_",tbl_geral[[#This Row],[Status]],)</f>
        <v>BARL_CATALISADOR 2</v>
      </c>
      <c r="K336" s="9">
        <f>COUNTIF($J$2:J336,J336)</f>
        <v>4</v>
      </c>
      <c r="L336" s="7" t="str">
        <f>CONCATENATE(tbl_geral[[#This Row],[Cod.Unico]],"_",tbl_geral[[#This Row],[Numerador]])</f>
        <v>BARL_CATALISADOR 2_4</v>
      </c>
      <c r="M336" s="12">
        <f t="shared" si="5"/>
        <v>45</v>
      </c>
      <c r="N336" s="12">
        <f>COUNTIF(J$2:$J336,J336)/100</f>
        <v>0.04</v>
      </c>
      <c r="O336" s="12">
        <f>SUM(tbl_geral[[#This Row],[Cod.Unico3]]+tbl_geral[[#This Row],[Cod.Unico4]])</f>
        <v>45.04</v>
      </c>
      <c r="P336" s="12" t="str">
        <f>SUBSTITUTE(tbl_geral[[#This Row],[Cod.Unico5]],",",".")</f>
        <v>45.04</v>
      </c>
      <c r="Q336" s="12" t="s">
        <v>406</v>
      </c>
    </row>
    <row r="337" spans="1:17" x14ac:dyDescent="0.25">
      <c r="A337" s="3" t="s">
        <v>227</v>
      </c>
      <c r="B337" s="4">
        <v>16</v>
      </c>
      <c r="C337" s="3" t="s">
        <v>286</v>
      </c>
      <c r="D337" s="4">
        <v>1605</v>
      </c>
      <c r="E337" s="3" t="s">
        <v>287</v>
      </c>
      <c r="F337" s="3" t="s">
        <v>402</v>
      </c>
      <c r="G337" s="3" t="s">
        <v>1788</v>
      </c>
      <c r="H337" s="3" t="s">
        <v>13</v>
      </c>
      <c r="I337" s="3"/>
      <c r="J337" s="7" t="str">
        <f>CONCATENATE(tbl_geral[[#This Row],[Máquina]],"_",tbl_geral[[#This Row],[Status]],)</f>
        <v>BARL_CATALISADOR 2</v>
      </c>
      <c r="K337" s="9">
        <f>COUNTIF($J$2:J337,J337)</f>
        <v>5</v>
      </c>
      <c r="L337" s="7" t="str">
        <f>CONCATENATE(tbl_geral[[#This Row],[Cod.Unico]],"_",tbl_geral[[#This Row],[Numerador]])</f>
        <v>BARL_CATALISADOR 2_5</v>
      </c>
      <c r="M337" s="12">
        <f t="shared" si="5"/>
        <v>45</v>
      </c>
      <c r="N337" s="12">
        <f>COUNTIF(J$2:$J337,J337)/100</f>
        <v>0.05</v>
      </c>
      <c r="O337" s="12">
        <f>SUM(tbl_geral[[#This Row],[Cod.Unico3]]+tbl_geral[[#This Row],[Cod.Unico4]])</f>
        <v>45.05</v>
      </c>
      <c r="P337" s="12" t="str">
        <f>SUBSTITUTE(tbl_geral[[#This Row],[Cod.Unico5]],",",".")</f>
        <v>45.05</v>
      </c>
      <c r="Q337" s="12" t="s">
        <v>407</v>
      </c>
    </row>
    <row r="338" spans="1:17" x14ac:dyDescent="0.25">
      <c r="A338" s="3" t="s">
        <v>227</v>
      </c>
      <c r="B338" s="4">
        <v>16</v>
      </c>
      <c r="C338" s="3" t="s">
        <v>286</v>
      </c>
      <c r="D338" s="4">
        <v>1605</v>
      </c>
      <c r="E338" s="3" t="s">
        <v>287</v>
      </c>
      <c r="F338" s="3" t="s">
        <v>402</v>
      </c>
      <c r="G338" s="3" t="s">
        <v>1789</v>
      </c>
      <c r="H338" s="3" t="s">
        <v>13</v>
      </c>
      <c r="I338" s="3"/>
      <c r="J338" s="7" t="str">
        <f>CONCATENATE(tbl_geral[[#This Row],[Máquina]],"_",tbl_geral[[#This Row],[Status]],)</f>
        <v>BARL_CATALISADOR 2</v>
      </c>
      <c r="K338" s="9">
        <f>COUNTIF($J$2:J338,J338)</f>
        <v>6</v>
      </c>
      <c r="L338" s="7" t="str">
        <f>CONCATENATE(tbl_geral[[#This Row],[Cod.Unico]],"_",tbl_geral[[#This Row],[Numerador]])</f>
        <v>BARL_CATALISADOR 2_6</v>
      </c>
      <c r="M338" s="12">
        <f t="shared" si="5"/>
        <v>45</v>
      </c>
      <c r="N338" s="12">
        <f>COUNTIF(J$2:$J338,J338)/100</f>
        <v>0.06</v>
      </c>
      <c r="O338" s="12">
        <f>SUM(tbl_geral[[#This Row],[Cod.Unico3]]+tbl_geral[[#This Row],[Cod.Unico4]])</f>
        <v>45.06</v>
      </c>
      <c r="P338" s="12" t="str">
        <f>SUBSTITUTE(tbl_geral[[#This Row],[Cod.Unico5]],",",".")</f>
        <v>45.06</v>
      </c>
      <c r="Q338" s="12" t="s">
        <v>408</v>
      </c>
    </row>
    <row r="339" spans="1:17" x14ac:dyDescent="0.25">
      <c r="A339" s="3" t="s">
        <v>227</v>
      </c>
      <c r="B339" s="4">
        <v>16</v>
      </c>
      <c r="C339" s="3" t="s">
        <v>286</v>
      </c>
      <c r="D339" s="4">
        <v>1605</v>
      </c>
      <c r="E339" s="3" t="s">
        <v>287</v>
      </c>
      <c r="F339" s="3" t="s">
        <v>402</v>
      </c>
      <c r="G339" s="3" t="s">
        <v>1790</v>
      </c>
      <c r="H339" s="3" t="s">
        <v>13</v>
      </c>
      <c r="I339" s="3"/>
      <c r="J339" s="7" t="str">
        <f>CONCATENATE(tbl_geral[[#This Row],[Máquina]],"_",tbl_geral[[#This Row],[Status]],)</f>
        <v>BARL_CATALISADOR 2</v>
      </c>
      <c r="K339" s="9">
        <f>COUNTIF($J$2:J339,J339)</f>
        <v>7</v>
      </c>
      <c r="L339" s="7" t="str">
        <f>CONCATENATE(tbl_geral[[#This Row],[Cod.Unico]],"_",tbl_geral[[#This Row],[Numerador]])</f>
        <v>BARL_CATALISADOR 2_7</v>
      </c>
      <c r="M339" s="12">
        <f t="shared" si="5"/>
        <v>45</v>
      </c>
      <c r="N339" s="12">
        <f>COUNTIF(J$2:$J339,J339)/100</f>
        <v>7.0000000000000007E-2</v>
      </c>
      <c r="O339" s="12">
        <f>SUM(tbl_geral[[#This Row],[Cod.Unico3]]+tbl_geral[[#This Row],[Cod.Unico4]])</f>
        <v>45.07</v>
      </c>
      <c r="P339" s="12" t="str">
        <f>SUBSTITUTE(tbl_geral[[#This Row],[Cod.Unico5]],",",".")</f>
        <v>45.07</v>
      </c>
      <c r="Q339" s="12" t="s">
        <v>409</v>
      </c>
    </row>
    <row r="340" spans="1:17" x14ac:dyDescent="0.25">
      <c r="A340" s="3" t="s">
        <v>227</v>
      </c>
      <c r="B340" s="4">
        <v>8</v>
      </c>
      <c r="C340" s="3" t="s">
        <v>10</v>
      </c>
      <c r="D340" s="4">
        <v>829</v>
      </c>
      <c r="E340" s="3" t="s">
        <v>93</v>
      </c>
      <c r="F340" s="3" t="s">
        <v>402</v>
      </c>
      <c r="G340" s="3" t="s">
        <v>1791</v>
      </c>
      <c r="H340" s="3" t="s">
        <v>13</v>
      </c>
      <c r="I340" s="3"/>
      <c r="J340" s="7" t="str">
        <f>CONCATENATE(tbl_geral[[#This Row],[Máquina]],"_",tbl_geral[[#This Row],[Status]],)</f>
        <v>BARL_CATALISADOR 2</v>
      </c>
      <c r="K340" s="9">
        <f>COUNTIF($J$2:J340,J340)</f>
        <v>8</v>
      </c>
      <c r="L340" s="7" t="str">
        <f>CONCATENATE(tbl_geral[[#This Row],[Cod.Unico]],"_",tbl_geral[[#This Row],[Numerador]])</f>
        <v>BARL_CATALISADOR 2_8</v>
      </c>
      <c r="M340" s="12">
        <f t="shared" si="5"/>
        <v>45</v>
      </c>
      <c r="N340" s="12">
        <f>COUNTIF(J$2:$J340,J340)/100</f>
        <v>0.08</v>
      </c>
      <c r="O340" s="12">
        <f>SUM(tbl_geral[[#This Row],[Cod.Unico3]]+tbl_geral[[#This Row],[Cod.Unico4]])</f>
        <v>45.08</v>
      </c>
      <c r="P340" s="12" t="str">
        <f>SUBSTITUTE(tbl_geral[[#This Row],[Cod.Unico5]],",",".")</f>
        <v>45.08</v>
      </c>
      <c r="Q340" s="12" t="s">
        <v>410</v>
      </c>
    </row>
    <row r="341" spans="1:17" x14ac:dyDescent="0.25">
      <c r="A341" s="3" t="s">
        <v>227</v>
      </c>
      <c r="B341" s="4">
        <v>8</v>
      </c>
      <c r="C341" s="3" t="s">
        <v>10</v>
      </c>
      <c r="D341" s="4">
        <v>839</v>
      </c>
      <c r="E341" s="3" t="s">
        <v>309</v>
      </c>
      <c r="F341" s="3" t="s">
        <v>402</v>
      </c>
      <c r="G341" s="3" t="s">
        <v>1792</v>
      </c>
      <c r="H341" s="3" t="s">
        <v>13</v>
      </c>
      <c r="I341" s="3"/>
      <c r="J341" s="7" t="str">
        <f>CONCATENATE(tbl_geral[[#This Row],[Máquina]],"_",tbl_geral[[#This Row],[Status]],)</f>
        <v>BARL_CATALISADOR 2</v>
      </c>
      <c r="K341" s="9">
        <f>COUNTIF($J$2:J341,J341)</f>
        <v>9</v>
      </c>
      <c r="L341" s="7" t="str">
        <f>CONCATENATE(tbl_geral[[#This Row],[Cod.Unico]],"_",tbl_geral[[#This Row],[Numerador]])</f>
        <v>BARL_CATALISADOR 2_9</v>
      </c>
      <c r="M341" s="12">
        <f t="shared" si="5"/>
        <v>45</v>
      </c>
      <c r="N341" s="12">
        <f>COUNTIF(J$2:$J341,J341)/100</f>
        <v>0.09</v>
      </c>
      <c r="O341" s="12">
        <f>SUM(tbl_geral[[#This Row],[Cod.Unico3]]+tbl_geral[[#This Row],[Cod.Unico4]])</f>
        <v>45.09</v>
      </c>
      <c r="P341" s="12" t="str">
        <f>SUBSTITUTE(tbl_geral[[#This Row],[Cod.Unico5]],",",".")</f>
        <v>45.09</v>
      </c>
      <c r="Q341" s="12" t="s">
        <v>411</v>
      </c>
    </row>
    <row r="342" spans="1:17" x14ac:dyDescent="0.25">
      <c r="A342" s="3" t="s">
        <v>227</v>
      </c>
      <c r="B342" s="4">
        <v>8</v>
      </c>
      <c r="C342" s="3" t="s">
        <v>10</v>
      </c>
      <c r="D342" s="4">
        <v>824</v>
      </c>
      <c r="E342" s="3" t="s">
        <v>269</v>
      </c>
      <c r="F342" s="3" t="s">
        <v>402</v>
      </c>
      <c r="G342" s="3" t="s">
        <v>3104</v>
      </c>
      <c r="H342" s="3" t="s">
        <v>13</v>
      </c>
      <c r="I342" s="3"/>
      <c r="J342" s="7" t="str">
        <f>CONCATENATE(tbl_geral[[#This Row],[Máquina]],"_",tbl_geral[[#This Row],[Status]],)</f>
        <v>BARL_CATALISADOR 2</v>
      </c>
      <c r="K342" s="9">
        <f>COUNTIF($J$2:J342,J342)</f>
        <v>10</v>
      </c>
      <c r="L342" s="7" t="str">
        <f>CONCATENATE(tbl_geral[[#This Row],[Cod.Unico]],"_",tbl_geral[[#This Row],[Numerador]])</f>
        <v>BARL_CATALISADOR 2_10</v>
      </c>
      <c r="M342" s="12">
        <f t="shared" si="5"/>
        <v>45</v>
      </c>
      <c r="N342" s="12">
        <f>COUNTIF(J$2:$J342,J342)/100</f>
        <v>0.1</v>
      </c>
      <c r="O342" s="12">
        <f>SUM(tbl_geral[[#This Row],[Cod.Unico3]]+tbl_geral[[#This Row],[Cod.Unico4]])</f>
        <v>45.1</v>
      </c>
      <c r="P342" s="12" t="str">
        <f>SUBSTITUTE(tbl_geral[[#This Row],[Cod.Unico5]],",",".")</f>
        <v>45.1</v>
      </c>
      <c r="Q342" s="12" t="s">
        <v>412</v>
      </c>
    </row>
    <row r="343" spans="1:17" x14ac:dyDescent="0.25">
      <c r="A343" s="3" t="s">
        <v>227</v>
      </c>
      <c r="B343" s="4">
        <v>8</v>
      </c>
      <c r="C343" s="3" t="s">
        <v>10</v>
      </c>
      <c r="D343" s="4">
        <v>829</v>
      </c>
      <c r="E343" s="3" t="s">
        <v>93</v>
      </c>
      <c r="F343" s="3" t="s">
        <v>402</v>
      </c>
      <c r="G343" s="3" t="s">
        <v>1793</v>
      </c>
      <c r="H343" s="3" t="s">
        <v>13</v>
      </c>
      <c r="I343" s="3"/>
      <c r="J343" s="7" t="str">
        <f>CONCATENATE(tbl_geral[[#This Row],[Máquina]],"_",tbl_geral[[#This Row],[Status]],)</f>
        <v>BARL_CATALISADOR 2</v>
      </c>
      <c r="K343" s="9">
        <f>COUNTIF($J$2:J343,J343)</f>
        <v>11</v>
      </c>
      <c r="L343" s="7" t="str">
        <f>CONCATENATE(tbl_geral[[#This Row],[Cod.Unico]],"_",tbl_geral[[#This Row],[Numerador]])</f>
        <v>BARL_CATALISADOR 2_11</v>
      </c>
      <c r="M343" s="12">
        <f t="shared" si="5"/>
        <v>45</v>
      </c>
      <c r="N343" s="12">
        <f>COUNTIF(J$2:$J343,J343)/100</f>
        <v>0.11</v>
      </c>
      <c r="O343" s="12">
        <f>SUM(tbl_geral[[#This Row],[Cod.Unico3]]+tbl_geral[[#This Row],[Cod.Unico4]])</f>
        <v>45.11</v>
      </c>
      <c r="P343" s="12" t="str">
        <f>SUBSTITUTE(tbl_geral[[#This Row],[Cod.Unico5]],",",".")</f>
        <v>45.11</v>
      </c>
      <c r="Q343" s="12" t="s">
        <v>413</v>
      </c>
    </row>
    <row r="344" spans="1:17" x14ac:dyDescent="0.25">
      <c r="A344" s="3" t="s">
        <v>227</v>
      </c>
      <c r="B344" s="4">
        <v>8</v>
      </c>
      <c r="C344" s="3" t="s">
        <v>10</v>
      </c>
      <c r="D344" s="4">
        <v>829</v>
      </c>
      <c r="E344" s="3" t="s">
        <v>93</v>
      </c>
      <c r="F344" s="3" t="s">
        <v>402</v>
      </c>
      <c r="G344" s="3" t="s">
        <v>1794</v>
      </c>
      <c r="H344" s="3" t="s">
        <v>13</v>
      </c>
      <c r="I344" s="3"/>
      <c r="J344" s="7" t="str">
        <f>CONCATENATE(tbl_geral[[#This Row],[Máquina]],"_",tbl_geral[[#This Row],[Status]],)</f>
        <v>BARL_CATALISADOR 2</v>
      </c>
      <c r="K344" s="9">
        <f>COUNTIF($J$2:J344,J344)</f>
        <v>12</v>
      </c>
      <c r="L344" s="7" t="str">
        <f>CONCATENATE(tbl_geral[[#This Row],[Cod.Unico]],"_",tbl_geral[[#This Row],[Numerador]])</f>
        <v>BARL_CATALISADOR 2_12</v>
      </c>
      <c r="M344" s="12">
        <f t="shared" si="5"/>
        <v>45</v>
      </c>
      <c r="N344" s="12">
        <f>COUNTIF(J$2:$J344,J344)/100</f>
        <v>0.12</v>
      </c>
      <c r="O344" s="12">
        <f>SUM(tbl_geral[[#This Row],[Cod.Unico3]]+tbl_geral[[#This Row],[Cod.Unico4]])</f>
        <v>45.12</v>
      </c>
      <c r="P344" s="12" t="str">
        <f>SUBSTITUTE(tbl_geral[[#This Row],[Cod.Unico5]],",",".")</f>
        <v>45.12</v>
      </c>
      <c r="Q344" s="12" t="s">
        <v>414</v>
      </c>
    </row>
    <row r="345" spans="1:17" x14ac:dyDescent="0.25">
      <c r="A345" s="3" t="s">
        <v>227</v>
      </c>
      <c r="B345" s="4">
        <v>2</v>
      </c>
      <c r="C345" s="3" t="s">
        <v>84</v>
      </c>
      <c r="D345" s="4">
        <v>203</v>
      </c>
      <c r="E345" s="3" t="s">
        <v>85</v>
      </c>
      <c r="F345" s="3" t="s">
        <v>415</v>
      </c>
      <c r="G345" s="3" t="s">
        <v>1795</v>
      </c>
      <c r="H345" s="3" t="s">
        <v>13</v>
      </c>
      <c r="I345" s="3"/>
      <c r="J345" s="7" t="str">
        <f>CONCATENATE(tbl_geral[[#This Row],[Máquina]],"_",tbl_geral[[#This Row],[Status]],)</f>
        <v>BARL_TRANSPORTE DE DISCO</v>
      </c>
      <c r="K345" s="9">
        <f>COUNTIF($J$2:J345,J345)</f>
        <v>1</v>
      </c>
      <c r="L345" s="7" t="str">
        <f>CONCATENATE(tbl_geral[[#This Row],[Cod.Unico]],"_",tbl_geral[[#This Row],[Numerador]])</f>
        <v>BARL_TRANSPORTE DE DISCO_1</v>
      </c>
      <c r="M345" s="12">
        <f t="shared" si="5"/>
        <v>46</v>
      </c>
      <c r="N345" s="12">
        <f>COUNTIF(J$2:$J345,J345)/100</f>
        <v>0.01</v>
      </c>
      <c r="O345" s="12">
        <f>SUM(tbl_geral[[#This Row],[Cod.Unico3]]+tbl_geral[[#This Row],[Cod.Unico4]])</f>
        <v>46.01</v>
      </c>
      <c r="P345" s="12" t="str">
        <f>SUBSTITUTE(tbl_geral[[#This Row],[Cod.Unico5]],",",".")</f>
        <v>46.01</v>
      </c>
      <c r="Q345" s="12" t="s">
        <v>416</v>
      </c>
    </row>
    <row r="346" spans="1:17" x14ac:dyDescent="0.25">
      <c r="A346" s="3" t="s">
        <v>227</v>
      </c>
      <c r="B346" s="4">
        <v>2</v>
      </c>
      <c r="C346" s="3" t="s">
        <v>84</v>
      </c>
      <c r="D346" s="4">
        <v>202</v>
      </c>
      <c r="E346" s="3" t="s">
        <v>88</v>
      </c>
      <c r="F346" s="3" t="s">
        <v>415</v>
      </c>
      <c r="G346" s="3" t="s">
        <v>1796</v>
      </c>
      <c r="H346" s="3" t="s">
        <v>13</v>
      </c>
      <c r="I346" s="3"/>
      <c r="J346" s="7" t="str">
        <f>CONCATENATE(tbl_geral[[#This Row],[Máquina]],"_",tbl_geral[[#This Row],[Status]],)</f>
        <v>BARL_TRANSPORTE DE DISCO</v>
      </c>
      <c r="K346" s="9">
        <f>COUNTIF($J$2:J346,J346)</f>
        <v>2</v>
      </c>
      <c r="L346" s="7" t="str">
        <f>CONCATENATE(tbl_geral[[#This Row],[Cod.Unico]],"_",tbl_geral[[#This Row],[Numerador]])</f>
        <v>BARL_TRANSPORTE DE DISCO_2</v>
      </c>
      <c r="M346" s="12">
        <f t="shared" si="5"/>
        <v>46</v>
      </c>
      <c r="N346" s="12">
        <f>COUNTIF(J$2:$J346,J346)/100</f>
        <v>0.02</v>
      </c>
      <c r="O346" s="12">
        <f>SUM(tbl_geral[[#This Row],[Cod.Unico3]]+tbl_geral[[#This Row],[Cod.Unico4]])</f>
        <v>46.02</v>
      </c>
      <c r="P346" s="12" t="str">
        <f>SUBSTITUTE(tbl_geral[[#This Row],[Cod.Unico5]],",",".")</f>
        <v>46.02</v>
      </c>
      <c r="Q346" s="12" t="s">
        <v>417</v>
      </c>
    </row>
    <row r="347" spans="1:17" x14ac:dyDescent="0.25">
      <c r="A347" s="3" t="s">
        <v>227</v>
      </c>
      <c r="B347" s="4">
        <v>8</v>
      </c>
      <c r="C347" s="3" t="s">
        <v>10</v>
      </c>
      <c r="D347" s="4">
        <v>805</v>
      </c>
      <c r="E347" s="3" t="s">
        <v>369</v>
      </c>
      <c r="F347" s="3" t="s">
        <v>415</v>
      </c>
      <c r="G347" s="3" t="s">
        <v>1797</v>
      </c>
      <c r="H347" s="3" t="s">
        <v>13</v>
      </c>
      <c r="I347" s="3"/>
      <c r="J347" s="7" t="str">
        <f>CONCATENATE(tbl_geral[[#This Row],[Máquina]],"_",tbl_geral[[#This Row],[Status]],)</f>
        <v>BARL_TRANSPORTE DE DISCO</v>
      </c>
      <c r="K347" s="9">
        <f>COUNTIF($J$2:J347,J347)</f>
        <v>3</v>
      </c>
      <c r="L347" s="7" t="str">
        <f>CONCATENATE(tbl_geral[[#This Row],[Cod.Unico]],"_",tbl_geral[[#This Row],[Numerador]])</f>
        <v>BARL_TRANSPORTE DE DISCO_3</v>
      </c>
      <c r="M347" s="12">
        <f t="shared" si="5"/>
        <v>46</v>
      </c>
      <c r="N347" s="12">
        <f>COUNTIF(J$2:$J347,J347)/100</f>
        <v>0.03</v>
      </c>
      <c r="O347" s="12">
        <f>SUM(tbl_geral[[#This Row],[Cod.Unico3]]+tbl_geral[[#This Row],[Cod.Unico4]])</f>
        <v>46.03</v>
      </c>
      <c r="P347" s="12" t="str">
        <f>SUBSTITUTE(tbl_geral[[#This Row],[Cod.Unico5]],",",".")</f>
        <v>46.03</v>
      </c>
      <c r="Q347" s="12" t="s">
        <v>418</v>
      </c>
    </row>
    <row r="348" spans="1:17" x14ac:dyDescent="0.25">
      <c r="A348" s="3" t="s">
        <v>227</v>
      </c>
      <c r="B348" s="4">
        <v>8</v>
      </c>
      <c r="C348" s="3" t="s">
        <v>10</v>
      </c>
      <c r="D348" s="4">
        <v>829</v>
      </c>
      <c r="E348" s="3" t="s">
        <v>93</v>
      </c>
      <c r="F348" s="3" t="s">
        <v>415</v>
      </c>
      <c r="G348" s="3" t="s">
        <v>1798</v>
      </c>
      <c r="H348" s="3" t="s">
        <v>13</v>
      </c>
      <c r="I348" s="3"/>
      <c r="J348" s="7" t="str">
        <f>CONCATENATE(tbl_geral[[#This Row],[Máquina]],"_",tbl_geral[[#This Row],[Status]],)</f>
        <v>BARL_TRANSPORTE DE DISCO</v>
      </c>
      <c r="K348" s="9">
        <f>COUNTIF($J$2:J348,J348)</f>
        <v>4</v>
      </c>
      <c r="L348" s="7" t="str">
        <f>CONCATENATE(tbl_geral[[#This Row],[Cod.Unico]],"_",tbl_geral[[#This Row],[Numerador]])</f>
        <v>BARL_TRANSPORTE DE DISCO_4</v>
      </c>
      <c r="M348" s="12">
        <f t="shared" si="5"/>
        <v>46</v>
      </c>
      <c r="N348" s="12">
        <f>COUNTIF(J$2:$J348,J348)/100</f>
        <v>0.04</v>
      </c>
      <c r="O348" s="12">
        <f>SUM(tbl_geral[[#This Row],[Cod.Unico3]]+tbl_geral[[#This Row],[Cod.Unico4]])</f>
        <v>46.04</v>
      </c>
      <c r="P348" s="12" t="str">
        <f>SUBSTITUTE(tbl_geral[[#This Row],[Cod.Unico5]],",",".")</f>
        <v>46.04</v>
      </c>
      <c r="Q348" s="12" t="s">
        <v>419</v>
      </c>
    </row>
    <row r="349" spans="1:17" x14ac:dyDescent="0.25">
      <c r="A349" s="3" t="s">
        <v>227</v>
      </c>
      <c r="B349" s="4">
        <v>8</v>
      </c>
      <c r="C349" s="3" t="s">
        <v>10</v>
      </c>
      <c r="D349" s="4">
        <v>824</v>
      </c>
      <c r="E349" s="3" t="s">
        <v>269</v>
      </c>
      <c r="F349" s="3" t="s">
        <v>415</v>
      </c>
      <c r="G349" s="3" t="s">
        <v>1799</v>
      </c>
      <c r="H349" s="3" t="s">
        <v>13</v>
      </c>
      <c r="I349" s="3"/>
      <c r="J349" s="7" t="str">
        <f>CONCATENATE(tbl_geral[[#This Row],[Máquina]],"_",tbl_geral[[#This Row],[Status]],)</f>
        <v>BARL_TRANSPORTE DE DISCO</v>
      </c>
      <c r="K349" s="9">
        <f>COUNTIF($J$2:J349,J349)</f>
        <v>5</v>
      </c>
      <c r="L349" s="7" t="str">
        <f>CONCATENATE(tbl_geral[[#This Row],[Cod.Unico]],"_",tbl_geral[[#This Row],[Numerador]])</f>
        <v>BARL_TRANSPORTE DE DISCO_5</v>
      </c>
      <c r="M349" s="12">
        <f t="shared" si="5"/>
        <v>46</v>
      </c>
      <c r="N349" s="12">
        <f>COUNTIF(J$2:$J349,J349)/100</f>
        <v>0.05</v>
      </c>
      <c r="O349" s="12">
        <f>SUM(tbl_geral[[#This Row],[Cod.Unico3]]+tbl_geral[[#This Row],[Cod.Unico4]])</f>
        <v>46.05</v>
      </c>
      <c r="P349" s="12" t="str">
        <f>SUBSTITUTE(tbl_geral[[#This Row],[Cod.Unico5]],",",".")</f>
        <v>46.05</v>
      </c>
      <c r="Q349" s="12" t="s">
        <v>420</v>
      </c>
    </row>
    <row r="350" spans="1:17" x14ac:dyDescent="0.25">
      <c r="A350" s="3" t="s">
        <v>227</v>
      </c>
      <c r="B350" s="4">
        <v>16</v>
      </c>
      <c r="C350" s="3" t="s">
        <v>286</v>
      </c>
      <c r="D350" s="4">
        <v>1605</v>
      </c>
      <c r="E350" s="3" t="s">
        <v>287</v>
      </c>
      <c r="F350" s="3" t="s">
        <v>421</v>
      </c>
      <c r="G350" s="3" t="s">
        <v>1800</v>
      </c>
      <c r="H350" s="3" t="s">
        <v>13</v>
      </c>
      <c r="I350" s="3"/>
      <c r="J350" s="7" t="str">
        <f>CONCATENATE(tbl_geral[[#This Row],[Máquina]],"_",tbl_geral[[#This Row],[Status]],)</f>
        <v>BARL_PRENSA</v>
      </c>
      <c r="K350" s="9">
        <f>COUNTIF($J$2:J350,J350)</f>
        <v>1</v>
      </c>
      <c r="L350" s="7" t="str">
        <f>CONCATENATE(tbl_geral[[#This Row],[Cod.Unico]],"_",tbl_geral[[#This Row],[Numerador]])</f>
        <v>BARL_PRENSA_1</v>
      </c>
      <c r="M350" s="12">
        <f t="shared" si="5"/>
        <v>47</v>
      </c>
      <c r="N350" s="12">
        <f>COUNTIF(J$2:$J350,J350)/100</f>
        <v>0.01</v>
      </c>
      <c r="O350" s="12">
        <f>SUM(tbl_geral[[#This Row],[Cod.Unico3]]+tbl_geral[[#This Row],[Cod.Unico4]])</f>
        <v>47.01</v>
      </c>
      <c r="P350" s="12" t="str">
        <f>SUBSTITUTE(tbl_geral[[#This Row],[Cod.Unico5]],",",".")</f>
        <v>47.01</v>
      </c>
      <c r="Q350" s="12" t="s">
        <v>422</v>
      </c>
    </row>
    <row r="351" spans="1:17" x14ac:dyDescent="0.25">
      <c r="A351" s="3" t="s">
        <v>227</v>
      </c>
      <c r="B351" s="4">
        <v>8</v>
      </c>
      <c r="C351" s="3" t="s">
        <v>10</v>
      </c>
      <c r="D351" s="4">
        <v>818</v>
      </c>
      <c r="E351" s="3" t="s">
        <v>148</v>
      </c>
      <c r="F351" s="3" t="s">
        <v>421</v>
      </c>
      <c r="G351" s="3" t="s">
        <v>1801</v>
      </c>
      <c r="H351" s="3" t="s">
        <v>13</v>
      </c>
      <c r="I351" s="3"/>
      <c r="J351" s="7" t="str">
        <f>CONCATENATE(tbl_geral[[#This Row],[Máquina]],"_",tbl_geral[[#This Row],[Status]],)</f>
        <v>BARL_PRENSA</v>
      </c>
      <c r="K351" s="9">
        <f>COUNTIF($J$2:J351,J351)</f>
        <v>2</v>
      </c>
      <c r="L351" s="7" t="str">
        <f>CONCATENATE(tbl_geral[[#This Row],[Cod.Unico]],"_",tbl_geral[[#This Row],[Numerador]])</f>
        <v>BARL_PRENSA_2</v>
      </c>
      <c r="M351" s="12">
        <f t="shared" si="5"/>
        <v>47</v>
      </c>
      <c r="N351" s="12">
        <f>COUNTIF(J$2:$J351,J351)/100</f>
        <v>0.02</v>
      </c>
      <c r="O351" s="12">
        <f>SUM(tbl_geral[[#This Row],[Cod.Unico3]]+tbl_geral[[#This Row],[Cod.Unico4]])</f>
        <v>47.02</v>
      </c>
      <c r="P351" s="12" t="str">
        <f>SUBSTITUTE(tbl_geral[[#This Row],[Cod.Unico5]],",",".")</f>
        <v>47.02</v>
      </c>
      <c r="Q351" s="12" t="s">
        <v>423</v>
      </c>
    </row>
    <row r="352" spans="1:17" x14ac:dyDescent="0.25">
      <c r="A352" s="3" t="s">
        <v>227</v>
      </c>
      <c r="B352" s="4">
        <v>8</v>
      </c>
      <c r="C352" s="3" t="s">
        <v>10</v>
      </c>
      <c r="D352" s="4">
        <v>818</v>
      </c>
      <c r="E352" s="3" t="s">
        <v>148</v>
      </c>
      <c r="F352" s="3" t="s">
        <v>421</v>
      </c>
      <c r="G352" s="3" t="s">
        <v>1802</v>
      </c>
      <c r="H352" s="3" t="s">
        <v>13</v>
      </c>
      <c r="I352" s="3"/>
      <c r="J352" s="7" t="str">
        <f>CONCATENATE(tbl_geral[[#This Row],[Máquina]],"_",tbl_geral[[#This Row],[Status]],)</f>
        <v>BARL_PRENSA</v>
      </c>
      <c r="K352" s="9">
        <f>COUNTIF($J$2:J352,J352)</f>
        <v>3</v>
      </c>
      <c r="L352" s="7" t="str">
        <f>CONCATENATE(tbl_geral[[#This Row],[Cod.Unico]],"_",tbl_geral[[#This Row],[Numerador]])</f>
        <v>BARL_PRENSA_3</v>
      </c>
      <c r="M352" s="12">
        <f t="shared" si="5"/>
        <v>47</v>
      </c>
      <c r="N352" s="12">
        <f>COUNTIF(J$2:$J352,J352)/100</f>
        <v>0.03</v>
      </c>
      <c r="O352" s="12">
        <f>SUM(tbl_geral[[#This Row],[Cod.Unico3]]+tbl_geral[[#This Row],[Cod.Unico4]])</f>
        <v>47.03</v>
      </c>
      <c r="P352" s="12" t="str">
        <f>SUBSTITUTE(tbl_geral[[#This Row],[Cod.Unico5]],",",".")</f>
        <v>47.03</v>
      </c>
      <c r="Q352" s="12" t="s">
        <v>424</v>
      </c>
    </row>
    <row r="353" spans="1:17" x14ac:dyDescent="0.25">
      <c r="A353" s="3" t="s">
        <v>227</v>
      </c>
      <c r="B353" s="4">
        <v>16</v>
      </c>
      <c r="C353" s="3" t="s">
        <v>286</v>
      </c>
      <c r="D353" s="4">
        <v>1605</v>
      </c>
      <c r="E353" s="3" t="s">
        <v>287</v>
      </c>
      <c r="F353" s="3" t="s">
        <v>421</v>
      </c>
      <c r="G353" s="3" t="s">
        <v>1803</v>
      </c>
      <c r="H353" s="3" t="s">
        <v>13</v>
      </c>
      <c r="I353" s="3"/>
      <c r="J353" s="7" t="str">
        <f>CONCATENATE(tbl_geral[[#This Row],[Máquina]],"_",tbl_geral[[#This Row],[Status]],)</f>
        <v>BARL_PRENSA</v>
      </c>
      <c r="K353" s="9">
        <f>COUNTIF($J$2:J353,J353)</f>
        <v>4</v>
      </c>
      <c r="L353" s="7" t="str">
        <f>CONCATENATE(tbl_geral[[#This Row],[Cod.Unico]],"_",tbl_geral[[#This Row],[Numerador]])</f>
        <v>BARL_PRENSA_4</v>
      </c>
      <c r="M353" s="12">
        <f t="shared" si="5"/>
        <v>47</v>
      </c>
      <c r="N353" s="12">
        <f>COUNTIF(J$2:$J353,J353)/100</f>
        <v>0.04</v>
      </c>
      <c r="O353" s="12">
        <f>SUM(tbl_geral[[#This Row],[Cod.Unico3]]+tbl_geral[[#This Row],[Cod.Unico4]])</f>
        <v>47.04</v>
      </c>
      <c r="P353" s="12" t="str">
        <f>SUBSTITUTE(tbl_geral[[#This Row],[Cod.Unico5]],",",".")</f>
        <v>47.04</v>
      </c>
      <c r="Q353" s="12" t="s">
        <v>425</v>
      </c>
    </row>
    <row r="354" spans="1:17" x14ac:dyDescent="0.25">
      <c r="A354" s="3" t="s">
        <v>227</v>
      </c>
      <c r="B354" s="4">
        <v>16</v>
      </c>
      <c r="C354" s="3" t="s">
        <v>286</v>
      </c>
      <c r="D354" s="4">
        <v>1605</v>
      </c>
      <c r="E354" s="3" t="s">
        <v>287</v>
      </c>
      <c r="F354" s="3" t="s">
        <v>421</v>
      </c>
      <c r="G354" s="3" t="s">
        <v>1804</v>
      </c>
      <c r="H354" s="3" t="s">
        <v>13</v>
      </c>
      <c r="I354" s="3"/>
      <c r="J354" s="7" t="str">
        <f>CONCATENATE(tbl_geral[[#This Row],[Máquina]],"_",tbl_geral[[#This Row],[Status]],)</f>
        <v>BARL_PRENSA</v>
      </c>
      <c r="K354" s="9">
        <f>COUNTIF($J$2:J354,J354)</f>
        <v>5</v>
      </c>
      <c r="L354" s="7" t="str">
        <f>CONCATENATE(tbl_geral[[#This Row],[Cod.Unico]],"_",tbl_geral[[#This Row],[Numerador]])</f>
        <v>BARL_PRENSA_5</v>
      </c>
      <c r="M354" s="12">
        <f t="shared" si="5"/>
        <v>47</v>
      </c>
      <c r="N354" s="12">
        <f>COUNTIF(J$2:$J354,J354)/100</f>
        <v>0.05</v>
      </c>
      <c r="O354" s="12">
        <f>SUM(tbl_geral[[#This Row],[Cod.Unico3]]+tbl_geral[[#This Row],[Cod.Unico4]])</f>
        <v>47.05</v>
      </c>
      <c r="P354" s="12" t="str">
        <f>SUBSTITUTE(tbl_geral[[#This Row],[Cod.Unico5]],",",".")</f>
        <v>47.05</v>
      </c>
      <c r="Q354" s="12" t="s">
        <v>426</v>
      </c>
    </row>
    <row r="355" spans="1:17" x14ac:dyDescent="0.25">
      <c r="A355" s="3" t="s">
        <v>227</v>
      </c>
      <c r="B355" s="4">
        <v>16</v>
      </c>
      <c r="C355" s="3" t="s">
        <v>286</v>
      </c>
      <c r="D355" s="4">
        <v>1605</v>
      </c>
      <c r="E355" s="3" t="s">
        <v>287</v>
      </c>
      <c r="F355" s="3" t="s">
        <v>421</v>
      </c>
      <c r="G355" s="3" t="s">
        <v>1805</v>
      </c>
      <c r="H355" s="3" t="s">
        <v>13</v>
      </c>
      <c r="I355" s="3"/>
      <c r="J355" s="7" t="str">
        <f>CONCATENATE(tbl_geral[[#This Row],[Máquina]],"_",tbl_geral[[#This Row],[Status]],)</f>
        <v>BARL_PRENSA</v>
      </c>
      <c r="K355" s="9">
        <f>COUNTIF($J$2:J355,J355)</f>
        <v>6</v>
      </c>
      <c r="L355" s="7" t="str">
        <f>CONCATENATE(tbl_geral[[#This Row],[Cod.Unico]],"_",tbl_geral[[#This Row],[Numerador]])</f>
        <v>BARL_PRENSA_6</v>
      </c>
      <c r="M355" s="12">
        <f t="shared" si="5"/>
        <v>47</v>
      </c>
      <c r="N355" s="12">
        <f>COUNTIF(J$2:$J355,J355)/100</f>
        <v>0.06</v>
      </c>
      <c r="O355" s="12">
        <f>SUM(tbl_geral[[#This Row],[Cod.Unico3]]+tbl_geral[[#This Row],[Cod.Unico4]])</f>
        <v>47.06</v>
      </c>
      <c r="P355" s="12" t="str">
        <f>SUBSTITUTE(tbl_geral[[#This Row],[Cod.Unico5]],",",".")</f>
        <v>47.06</v>
      </c>
      <c r="Q355" s="12" t="s">
        <v>427</v>
      </c>
    </row>
    <row r="356" spans="1:17" x14ac:dyDescent="0.25">
      <c r="A356" s="3" t="s">
        <v>227</v>
      </c>
      <c r="B356" s="4">
        <v>16</v>
      </c>
      <c r="C356" s="3" t="s">
        <v>286</v>
      </c>
      <c r="D356" s="4">
        <v>1605</v>
      </c>
      <c r="E356" s="3" t="s">
        <v>287</v>
      </c>
      <c r="F356" s="3" t="s">
        <v>421</v>
      </c>
      <c r="G356" s="3" t="s">
        <v>1806</v>
      </c>
      <c r="H356" s="3" t="s">
        <v>13</v>
      </c>
      <c r="I356" s="3"/>
      <c r="J356" s="7" t="str">
        <f>CONCATENATE(tbl_geral[[#This Row],[Máquina]],"_",tbl_geral[[#This Row],[Status]],)</f>
        <v>BARL_PRENSA</v>
      </c>
      <c r="K356" s="9">
        <f>COUNTIF($J$2:J356,J356)</f>
        <v>7</v>
      </c>
      <c r="L356" s="7" t="str">
        <f>CONCATENATE(tbl_geral[[#This Row],[Cod.Unico]],"_",tbl_geral[[#This Row],[Numerador]])</f>
        <v>BARL_PRENSA_7</v>
      </c>
      <c r="M356" s="12">
        <f t="shared" si="5"/>
        <v>47</v>
      </c>
      <c r="N356" s="12">
        <f>COUNTIF(J$2:$J356,J356)/100</f>
        <v>7.0000000000000007E-2</v>
      </c>
      <c r="O356" s="12">
        <f>SUM(tbl_geral[[#This Row],[Cod.Unico3]]+tbl_geral[[#This Row],[Cod.Unico4]])</f>
        <v>47.07</v>
      </c>
      <c r="P356" s="12" t="str">
        <f>SUBSTITUTE(tbl_geral[[#This Row],[Cod.Unico5]],",",".")</f>
        <v>47.07</v>
      </c>
      <c r="Q356" s="12" t="s">
        <v>428</v>
      </c>
    </row>
    <row r="357" spans="1:17" x14ac:dyDescent="0.25">
      <c r="A357" s="3" t="s">
        <v>227</v>
      </c>
      <c r="B357" s="4">
        <v>2</v>
      </c>
      <c r="C357" s="3" t="s">
        <v>84</v>
      </c>
      <c r="D357" s="4">
        <v>202</v>
      </c>
      <c r="E357" s="3" t="s">
        <v>88</v>
      </c>
      <c r="F357" s="3" t="s">
        <v>421</v>
      </c>
      <c r="G357" s="3" t="s">
        <v>1807</v>
      </c>
      <c r="H357" s="3" t="s">
        <v>13</v>
      </c>
      <c r="I357" s="3"/>
      <c r="J357" s="7" t="str">
        <f>CONCATENATE(tbl_geral[[#This Row],[Máquina]],"_",tbl_geral[[#This Row],[Status]],)</f>
        <v>BARL_PRENSA</v>
      </c>
      <c r="K357" s="9">
        <f>COUNTIF($J$2:J357,J357)</f>
        <v>8</v>
      </c>
      <c r="L357" s="7" t="str">
        <f>CONCATENATE(tbl_geral[[#This Row],[Cod.Unico]],"_",tbl_geral[[#This Row],[Numerador]])</f>
        <v>BARL_PRENSA_8</v>
      </c>
      <c r="M357" s="12">
        <f t="shared" si="5"/>
        <v>47</v>
      </c>
      <c r="N357" s="12">
        <f>COUNTIF(J$2:$J357,J357)/100</f>
        <v>0.08</v>
      </c>
      <c r="O357" s="12">
        <f>SUM(tbl_geral[[#This Row],[Cod.Unico3]]+tbl_geral[[#This Row],[Cod.Unico4]])</f>
        <v>47.08</v>
      </c>
      <c r="P357" s="12" t="str">
        <f>SUBSTITUTE(tbl_geral[[#This Row],[Cod.Unico5]],",",".")</f>
        <v>47.08</v>
      </c>
      <c r="Q357" s="12" t="s">
        <v>429</v>
      </c>
    </row>
    <row r="358" spans="1:17" x14ac:dyDescent="0.25">
      <c r="A358" s="3" t="s">
        <v>227</v>
      </c>
      <c r="B358" s="4">
        <v>2</v>
      </c>
      <c r="C358" s="3" t="s">
        <v>84</v>
      </c>
      <c r="D358" s="4">
        <v>202</v>
      </c>
      <c r="E358" s="3" t="s">
        <v>88</v>
      </c>
      <c r="F358" s="3" t="s">
        <v>421</v>
      </c>
      <c r="G358" s="3" t="s">
        <v>1808</v>
      </c>
      <c r="H358" s="3" t="s">
        <v>13</v>
      </c>
      <c r="I358" s="3"/>
      <c r="J358" s="7" t="str">
        <f>CONCATENATE(tbl_geral[[#This Row],[Máquina]],"_",tbl_geral[[#This Row],[Status]],)</f>
        <v>BARL_PRENSA</v>
      </c>
      <c r="K358" s="9">
        <f>COUNTIF($J$2:J358,J358)</f>
        <v>9</v>
      </c>
      <c r="L358" s="7" t="str">
        <f>CONCATENATE(tbl_geral[[#This Row],[Cod.Unico]],"_",tbl_geral[[#This Row],[Numerador]])</f>
        <v>BARL_PRENSA_9</v>
      </c>
      <c r="M358" s="12">
        <f t="shared" si="5"/>
        <v>47</v>
      </c>
      <c r="N358" s="12">
        <f>COUNTIF(J$2:$J358,J358)/100</f>
        <v>0.09</v>
      </c>
      <c r="O358" s="12">
        <f>SUM(tbl_geral[[#This Row],[Cod.Unico3]]+tbl_geral[[#This Row],[Cod.Unico4]])</f>
        <v>47.09</v>
      </c>
      <c r="P358" s="12" t="str">
        <f>SUBSTITUTE(tbl_geral[[#This Row],[Cod.Unico5]],",",".")</f>
        <v>47.09</v>
      </c>
      <c r="Q358" s="12" t="s">
        <v>430</v>
      </c>
    </row>
    <row r="359" spans="1:17" x14ac:dyDescent="0.25">
      <c r="A359" s="3" t="s">
        <v>227</v>
      </c>
      <c r="B359" s="4">
        <v>7</v>
      </c>
      <c r="C359" s="3" t="s">
        <v>431</v>
      </c>
      <c r="D359" s="4">
        <v>702</v>
      </c>
      <c r="E359" s="3" t="s">
        <v>432</v>
      </c>
      <c r="F359" s="3" t="s">
        <v>421</v>
      </c>
      <c r="G359" s="3" t="s">
        <v>3105</v>
      </c>
      <c r="H359" s="3" t="s">
        <v>13</v>
      </c>
      <c r="I359" s="3"/>
      <c r="J359" s="7" t="str">
        <f>CONCATENATE(tbl_geral[[#This Row],[Máquina]],"_",tbl_geral[[#This Row],[Status]],)</f>
        <v>BARL_PRENSA</v>
      </c>
      <c r="K359" s="9">
        <f>COUNTIF($J$2:J359,J359)</f>
        <v>10</v>
      </c>
      <c r="L359" s="7" t="str">
        <f>CONCATENATE(tbl_geral[[#This Row],[Cod.Unico]],"_",tbl_geral[[#This Row],[Numerador]])</f>
        <v>BARL_PRENSA_10</v>
      </c>
      <c r="M359" s="12">
        <f t="shared" si="5"/>
        <v>47</v>
      </c>
      <c r="N359" s="12">
        <f>COUNTIF(J$2:$J359,J359)/100</f>
        <v>0.1</v>
      </c>
      <c r="O359" s="12">
        <f>SUM(tbl_geral[[#This Row],[Cod.Unico3]]+tbl_geral[[#This Row],[Cod.Unico4]])</f>
        <v>47.1</v>
      </c>
      <c r="P359" s="12" t="str">
        <f>SUBSTITUTE(tbl_geral[[#This Row],[Cod.Unico5]],",",".")</f>
        <v>47.1</v>
      </c>
      <c r="Q359" s="12" t="s">
        <v>433</v>
      </c>
    </row>
    <row r="360" spans="1:17" x14ac:dyDescent="0.25">
      <c r="A360" s="3" t="s">
        <v>227</v>
      </c>
      <c r="B360" s="4">
        <v>8</v>
      </c>
      <c r="C360" s="3" t="s">
        <v>10</v>
      </c>
      <c r="D360" s="4">
        <v>817</v>
      </c>
      <c r="E360" s="3" t="s">
        <v>271</v>
      </c>
      <c r="F360" s="3" t="s">
        <v>421</v>
      </c>
      <c r="G360" s="3" t="s">
        <v>1809</v>
      </c>
      <c r="H360" s="3" t="s">
        <v>13</v>
      </c>
      <c r="I360" s="3"/>
      <c r="J360" s="7" t="str">
        <f>CONCATENATE(tbl_geral[[#This Row],[Máquina]],"_",tbl_geral[[#This Row],[Status]],)</f>
        <v>BARL_PRENSA</v>
      </c>
      <c r="K360" s="9">
        <f>COUNTIF($J$2:J360,J360)</f>
        <v>11</v>
      </c>
      <c r="L360" s="7" t="str">
        <f>CONCATENATE(tbl_geral[[#This Row],[Cod.Unico]],"_",tbl_geral[[#This Row],[Numerador]])</f>
        <v>BARL_PRENSA_11</v>
      </c>
      <c r="M360" s="12">
        <f t="shared" si="5"/>
        <v>47</v>
      </c>
      <c r="N360" s="12">
        <f>COUNTIF(J$2:$J360,J360)/100</f>
        <v>0.11</v>
      </c>
      <c r="O360" s="12">
        <f>SUM(tbl_geral[[#This Row],[Cod.Unico3]]+tbl_geral[[#This Row],[Cod.Unico4]])</f>
        <v>47.11</v>
      </c>
      <c r="P360" s="12" t="str">
        <f>SUBSTITUTE(tbl_geral[[#This Row],[Cod.Unico5]],",",".")</f>
        <v>47.11</v>
      </c>
      <c r="Q360" s="12" t="s">
        <v>434</v>
      </c>
    </row>
    <row r="361" spans="1:17" x14ac:dyDescent="0.25">
      <c r="A361" s="3" t="s">
        <v>227</v>
      </c>
      <c r="B361" s="4">
        <v>16</v>
      </c>
      <c r="C361" s="3" t="s">
        <v>286</v>
      </c>
      <c r="D361" s="4">
        <v>1605</v>
      </c>
      <c r="E361" s="3" t="s">
        <v>287</v>
      </c>
      <c r="F361" s="3" t="s">
        <v>421</v>
      </c>
      <c r="G361" s="3" t="s">
        <v>1810</v>
      </c>
      <c r="H361" s="3" t="s">
        <v>13</v>
      </c>
      <c r="I361" s="3"/>
      <c r="J361" s="7" t="str">
        <f>CONCATENATE(tbl_geral[[#This Row],[Máquina]],"_",tbl_geral[[#This Row],[Status]],)</f>
        <v>BARL_PRENSA</v>
      </c>
      <c r="K361" s="9">
        <f>COUNTIF($J$2:J361,J361)</f>
        <v>12</v>
      </c>
      <c r="L361" s="7" t="str">
        <f>CONCATENATE(tbl_geral[[#This Row],[Cod.Unico]],"_",tbl_geral[[#This Row],[Numerador]])</f>
        <v>BARL_PRENSA_12</v>
      </c>
      <c r="M361" s="12">
        <f t="shared" si="5"/>
        <v>47</v>
      </c>
      <c r="N361" s="12">
        <f>COUNTIF(J$2:$J361,J361)/100</f>
        <v>0.12</v>
      </c>
      <c r="O361" s="12">
        <f>SUM(tbl_geral[[#This Row],[Cod.Unico3]]+tbl_geral[[#This Row],[Cod.Unico4]])</f>
        <v>47.12</v>
      </c>
      <c r="P361" s="12" t="str">
        <f>SUBSTITUTE(tbl_geral[[#This Row],[Cod.Unico5]],",",".")</f>
        <v>47.12</v>
      </c>
      <c r="Q361" s="12" t="s">
        <v>435</v>
      </c>
    </row>
    <row r="362" spans="1:17" x14ac:dyDescent="0.25">
      <c r="A362" s="3" t="s">
        <v>227</v>
      </c>
      <c r="B362" s="4">
        <v>8</v>
      </c>
      <c r="C362" s="3" t="s">
        <v>10</v>
      </c>
      <c r="D362" s="4">
        <v>817</v>
      </c>
      <c r="E362" s="3" t="s">
        <v>271</v>
      </c>
      <c r="F362" s="3" t="s">
        <v>421</v>
      </c>
      <c r="G362" s="3" t="s">
        <v>1811</v>
      </c>
      <c r="H362" s="3" t="s">
        <v>13</v>
      </c>
      <c r="I362" s="3"/>
      <c r="J362" s="7" t="str">
        <f>CONCATENATE(tbl_geral[[#This Row],[Máquina]],"_",tbl_geral[[#This Row],[Status]],)</f>
        <v>BARL_PRENSA</v>
      </c>
      <c r="K362" s="9">
        <f>COUNTIF($J$2:J362,J362)</f>
        <v>13</v>
      </c>
      <c r="L362" s="7" t="str">
        <f>CONCATENATE(tbl_geral[[#This Row],[Cod.Unico]],"_",tbl_geral[[#This Row],[Numerador]])</f>
        <v>BARL_PRENSA_13</v>
      </c>
      <c r="M362" s="12">
        <f t="shared" si="5"/>
        <v>47</v>
      </c>
      <c r="N362" s="12">
        <f>COUNTIF(J$2:$J362,J362)/100</f>
        <v>0.13</v>
      </c>
      <c r="O362" s="12">
        <f>SUM(tbl_geral[[#This Row],[Cod.Unico3]]+tbl_geral[[#This Row],[Cod.Unico4]])</f>
        <v>47.13</v>
      </c>
      <c r="P362" s="12" t="str">
        <f>SUBSTITUTE(tbl_geral[[#This Row],[Cod.Unico5]],",",".")</f>
        <v>47.13</v>
      </c>
      <c r="Q362" s="12" t="s">
        <v>436</v>
      </c>
    </row>
    <row r="363" spans="1:17" x14ac:dyDescent="0.25">
      <c r="A363" s="3" t="s">
        <v>227</v>
      </c>
      <c r="B363" s="4">
        <v>8</v>
      </c>
      <c r="C363" s="3" t="s">
        <v>10</v>
      </c>
      <c r="D363" s="4">
        <v>829</v>
      </c>
      <c r="E363" s="3" t="s">
        <v>93</v>
      </c>
      <c r="F363" s="3" t="s">
        <v>421</v>
      </c>
      <c r="G363" s="3" t="s">
        <v>1812</v>
      </c>
      <c r="H363" s="3" t="s">
        <v>13</v>
      </c>
      <c r="I363" s="3"/>
      <c r="J363" s="7" t="str">
        <f>CONCATENATE(tbl_geral[[#This Row],[Máquina]],"_",tbl_geral[[#This Row],[Status]],)</f>
        <v>BARL_PRENSA</v>
      </c>
      <c r="K363" s="9">
        <f>COUNTIF($J$2:J363,J363)</f>
        <v>14</v>
      </c>
      <c r="L363" s="7" t="str">
        <f>CONCATENATE(tbl_geral[[#This Row],[Cod.Unico]],"_",tbl_geral[[#This Row],[Numerador]])</f>
        <v>BARL_PRENSA_14</v>
      </c>
      <c r="M363" s="12">
        <f t="shared" si="5"/>
        <v>47</v>
      </c>
      <c r="N363" s="12">
        <f>COUNTIF(J$2:$J363,J363)/100</f>
        <v>0.14000000000000001</v>
      </c>
      <c r="O363" s="12">
        <f>SUM(tbl_geral[[#This Row],[Cod.Unico3]]+tbl_geral[[#This Row],[Cod.Unico4]])</f>
        <v>47.14</v>
      </c>
      <c r="P363" s="12" t="str">
        <f>SUBSTITUTE(tbl_geral[[#This Row],[Cod.Unico5]],",",".")</f>
        <v>47.14</v>
      </c>
      <c r="Q363" s="12" t="s">
        <v>437</v>
      </c>
    </row>
    <row r="364" spans="1:17" x14ac:dyDescent="0.25">
      <c r="A364" s="3" t="s">
        <v>227</v>
      </c>
      <c r="B364" s="4">
        <v>8</v>
      </c>
      <c r="C364" s="3" t="s">
        <v>10</v>
      </c>
      <c r="D364" s="4">
        <v>829</v>
      </c>
      <c r="E364" s="3" t="s">
        <v>93</v>
      </c>
      <c r="F364" s="3" t="s">
        <v>421</v>
      </c>
      <c r="G364" s="3" t="s">
        <v>1813</v>
      </c>
      <c r="H364" s="3" t="s">
        <v>13</v>
      </c>
      <c r="I364" s="3"/>
      <c r="J364" s="7" t="str">
        <f>CONCATENATE(tbl_geral[[#This Row],[Máquina]],"_",tbl_geral[[#This Row],[Status]],)</f>
        <v>BARL_PRENSA</v>
      </c>
      <c r="K364" s="9">
        <f>COUNTIF($J$2:J364,J364)</f>
        <v>15</v>
      </c>
      <c r="L364" s="7" t="str">
        <f>CONCATENATE(tbl_geral[[#This Row],[Cod.Unico]],"_",tbl_geral[[#This Row],[Numerador]])</f>
        <v>BARL_PRENSA_15</v>
      </c>
      <c r="M364" s="12">
        <f t="shared" si="5"/>
        <v>47</v>
      </c>
      <c r="N364" s="12">
        <f>COUNTIF(J$2:$J364,J364)/100</f>
        <v>0.15</v>
      </c>
      <c r="O364" s="12">
        <f>SUM(tbl_geral[[#This Row],[Cod.Unico3]]+tbl_geral[[#This Row],[Cod.Unico4]])</f>
        <v>47.15</v>
      </c>
      <c r="P364" s="12" t="str">
        <f>SUBSTITUTE(tbl_geral[[#This Row],[Cod.Unico5]],",",".")</f>
        <v>47.15</v>
      </c>
      <c r="Q364" s="12" t="s">
        <v>438</v>
      </c>
    </row>
    <row r="365" spans="1:17" x14ac:dyDescent="0.25">
      <c r="A365" s="3" t="s">
        <v>227</v>
      </c>
      <c r="B365" s="4">
        <v>5</v>
      </c>
      <c r="C365" s="3" t="s">
        <v>71</v>
      </c>
      <c r="D365" s="4">
        <v>501</v>
      </c>
      <c r="E365" s="3" t="s">
        <v>75</v>
      </c>
      <c r="F365" s="3" t="s">
        <v>421</v>
      </c>
      <c r="G365" s="3" t="s">
        <v>1814</v>
      </c>
      <c r="H365" s="3" t="s">
        <v>13</v>
      </c>
      <c r="I365" s="3"/>
      <c r="J365" s="7" t="str">
        <f>CONCATENATE(tbl_geral[[#This Row],[Máquina]],"_",tbl_geral[[#This Row],[Status]],)</f>
        <v>BARL_PRENSA</v>
      </c>
      <c r="K365" s="9">
        <f>COUNTIF($J$2:J365,J365)</f>
        <v>16</v>
      </c>
      <c r="L365" s="7" t="str">
        <f>CONCATENATE(tbl_geral[[#This Row],[Cod.Unico]],"_",tbl_geral[[#This Row],[Numerador]])</f>
        <v>BARL_PRENSA_16</v>
      </c>
      <c r="M365" s="12">
        <f t="shared" si="5"/>
        <v>47</v>
      </c>
      <c r="N365" s="12">
        <f>COUNTIF(J$2:$J365,J365)/100</f>
        <v>0.16</v>
      </c>
      <c r="O365" s="12">
        <f>SUM(tbl_geral[[#This Row],[Cod.Unico3]]+tbl_geral[[#This Row],[Cod.Unico4]])</f>
        <v>47.16</v>
      </c>
      <c r="P365" s="12" t="str">
        <f>SUBSTITUTE(tbl_geral[[#This Row],[Cod.Unico5]],",",".")</f>
        <v>47.16</v>
      </c>
      <c r="Q365" s="12" t="s">
        <v>439</v>
      </c>
    </row>
    <row r="366" spans="1:17" x14ac:dyDescent="0.25">
      <c r="A366" s="3" t="s">
        <v>227</v>
      </c>
      <c r="B366" s="4">
        <v>10</v>
      </c>
      <c r="C366" s="3" t="s">
        <v>440</v>
      </c>
      <c r="D366" s="4">
        <v>1001</v>
      </c>
      <c r="E366" s="3" t="s">
        <v>441</v>
      </c>
      <c r="F366" s="3" t="s">
        <v>421</v>
      </c>
      <c r="G366" s="3" t="s">
        <v>1815</v>
      </c>
      <c r="H366" s="3" t="s">
        <v>13</v>
      </c>
      <c r="I366" s="3"/>
      <c r="J366" s="7" t="str">
        <f>CONCATENATE(tbl_geral[[#This Row],[Máquina]],"_",tbl_geral[[#This Row],[Status]],)</f>
        <v>BARL_PRENSA</v>
      </c>
      <c r="K366" s="9">
        <f>COUNTIF($J$2:J366,J366)</f>
        <v>17</v>
      </c>
      <c r="L366" s="7" t="str">
        <f>CONCATENATE(tbl_geral[[#This Row],[Cod.Unico]],"_",tbl_geral[[#This Row],[Numerador]])</f>
        <v>BARL_PRENSA_17</v>
      </c>
      <c r="M366" s="12">
        <f t="shared" si="5"/>
        <v>47</v>
      </c>
      <c r="N366" s="12">
        <f>COUNTIF(J$2:$J366,J366)/100</f>
        <v>0.17</v>
      </c>
      <c r="O366" s="12">
        <f>SUM(tbl_geral[[#This Row],[Cod.Unico3]]+tbl_geral[[#This Row],[Cod.Unico4]])</f>
        <v>47.17</v>
      </c>
      <c r="P366" s="12" t="str">
        <f>SUBSTITUTE(tbl_geral[[#This Row],[Cod.Unico5]],",",".")</f>
        <v>47.17</v>
      </c>
      <c r="Q366" s="12" t="s">
        <v>442</v>
      </c>
    </row>
    <row r="367" spans="1:17" x14ac:dyDescent="0.25">
      <c r="A367" s="3" t="s">
        <v>227</v>
      </c>
      <c r="B367" s="4">
        <v>2</v>
      </c>
      <c r="C367" s="3" t="s">
        <v>84</v>
      </c>
      <c r="D367" s="4">
        <v>201</v>
      </c>
      <c r="E367" s="3" t="s">
        <v>100</v>
      </c>
      <c r="F367" s="3" t="s">
        <v>421</v>
      </c>
      <c r="G367" s="3" t="s">
        <v>1816</v>
      </c>
      <c r="H367" s="3" t="s">
        <v>13</v>
      </c>
      <c r="I367" s="3"/>
      <c r="J367" s="7" t="str">
        <f>CONCATENATE(tbl_geral[[#This Row],[Máquina]],"_",tbl_geral[[#This Row],[Status]],)</f>
        <v>BARL_PRENSA</v>
      </c>
      <c r="K367" s="9">
        <f>COUNTIF($J$2:J367,J367)</f>
        <v>18</v>
      </c>
      <c r="L367" s="7" t="str">
        <f>CONCATENATE(tbl_geral[[#This Row],[Cod.Unico]],"_",tbl_geral[[#This Row],[Numerador]])</f>
        <v>BARL_PRENSA_18</v>
      </c>
      <c r="M367" s="12">
        <f t="shared" si="5"/>
        <v>47</v>
      </c>
      <c r="N367" s="12">
        <f>COUNTIF(J$2:$J367,J367)/100</f>
        <v>0.18</v>
      </c>
      <c r="O367" s="12">
        <f>SUM(tbl_geral[[#This Row],[Cod.Unico3]]+tbl_geral[[#This Row],[Cod.Unico4]])</f>
        <v>47.18</v>
      </c>
      <c r="P367" s="12" t="str">
        <f>SUBSTITUTE(tbl_geral[[#This Row],[Cod.Unico5]],",",".")</f>
        <v>47.18</v>
      </c>
      <c r="Q367" s="12" t="s">
        <v>443</v>
      </c>
    </row>
    <row r="368" spans="1:17" x14ac:dyDescent="0.25">
      <c r="A368" s="3" t="s">
        <v>227</v>
      </c>
      <c r="B368" s="4">
        <v>8</v>
      </c>
      <c r="C368" s="3" t="s">
        <v>10</v>
      </c>
      <c r="D368" s="4">
        <v>807</v>
      </c>
      <c r="E368" s="3" t="s">
        <v>444</v>
      </c>
      <c r="F368" s="3" t="s">
        <v>421</v>
      </c>
      <c r="G368" s="3" t="s">
        <v>1817</v>
      </c>
      <c r="H368" s="3" t="s">
        <v>13</v>
      </c>
      <c r="I368" s="3"/>
      <c r="J368" s="7" t="str">
        <f>CONCATENATE(tbl_geral[[#This Row],[Máquina]],"_",tbl_geral[[#This Row],[Status]],)</f>
        <v>BARL_PRENSA</v>
      </c>
      <c r="K368" s="9">
        <f>COUNTIF($J$2:J368,J368)</f>
        <v>19</v>
      </c>
      <c r="L368" s="7" t="str">
        <f>CONCATENATE(tbl_geral[[#This Row],[Cod.Unico]],"_",tbl_geral[[#This Row],[Numerador]])</f>
        <v>BARL_PRENSA_19</v>
      </c>
      <c r="M368" s="12">
        <f t="shared" si="5"/>
        <v>47</v>
      </c>
      <c r="N368" s="12">
        <f>COUNTIF(J$2:$J368,J368)/100</f>
        <v>0.19</v>
      </c>
      <c r="O368" s="12">
        <f>SUM(tbl_geral[[#This Row],[Cod.Unico3]]+tbl_geral[[#This Row],[Cod.Unico4]])</f>
        <v>47.19</v>
      </c>
      <c r="P368" s="12" t="str">
        <f>SUBSTITUTE(tbl_geral[[#This Row],[Cod.Unico5]],",",".")</f>
        <v>47.19</v>
      </c>
      <c r="Q368" s="12" t="s">
        <v>445</v>
      </c>
    </row>
    <row r="369" spans="1:17" x14ac:dyDescent="0.25">
      <c r="A369" s="3" t="s">
        <v>227</v>
      </c>
      <c r="B369" s="4">
        <v>16</v>
      </c>
      <c r="C369" s="3" t="s">
        <v>286</v>
      </c>
      <c r="D369" s="4">
        <v>1605</v>
      </c>
      <c r="E369" s="3" t="s">
        <v>287</v>
      </c>
      <c r="F369" s="3" t="s">
        <v>421</v>
      </c>
      <c r="G369" s="3" t="s">
        <v>3158</v>
      </c>
      <c r="H369" s="3" t="s">
        <v>13</v>
      </c>
      <c r="I369" s="3"/>
      <c r="J369" s="7" t="str">
        <f>CONCATENATE(tbl_geral[[#This Row],[Máquina]],"_",tbl_geral[[#This Row],[Status]],)</f>
        <v>BARL_PRENSA</v>
      </c>
      <c r="K369" s="9">
        <f>COUNTIF($J$2:J369,J369)</f>
        <v>20</v>
      </c>
      <c r="L369" s="7" t="str">
        <f>CONCATENATE(tbl_geral[[#This Row],[Cod.Unico]],"_",tbl_geral[[#This Row],[Numerador]])</f>
        <v>BARL_PRENSA_20</v>
      </c>
      <c r="M369" s="12">
        <f t="shared" si="5"/>
        <v>47</v>
      </c>
      <c r="N369" s="12">
        <f>COUNTIF(J$2:$J369,J369)/100</f>
        <v>0.2</v>
      </c>
      <c r="O369" s="12">
        <f>SUM(tbl_geral[[#This Row],[Cod.Unico3]]+tbl_geral[[#This Row],[Cod.Unico4]])</f>
        <v>47.2</v>
      </c>
      <c r="P369" s="12" t="str">
        <f>SUBSTITUTE(tbl_geral[[#This Row],[Cod.Unico5]],",",".")</f>
        <v>47.2</v>
      </c>
      <c r="Q369" s="12" t="s">
        <v>446</v>
      </c>
    </row>
    <row r="370" spans="1:17" x14ac:dyDescent="0.25">
      <c r="A370" s="3" t="s">
        <v>227</v>
      </c>
      <c r="B370" s="4">
        <v>16</v>
      </c>
      <c r="C370" s="3" t="s">
        <v>286</v>
      </c>
      <c r="D370" s="4">
        <v>1605</v>
      </c>
      <c r="E370" s="3" t="s">
        <v>287</v>
      </c>
      <c r="F370" s="3" t="s">
        <v>421</v>
      </c>
      <c r="G370" s="3" t="s">
        <v>1818</v>
      </c>
      <c r="H370" s="3" t="s">
        <v>13</v>
      </c>
      <c r="I370" s="3"/>
      <c r="J370" s="7" t="str">
        <f>CONCATENATE(tbl_geral[[#This Row],[Máquina]],"_",tbl_geral[[#This Row],[Status]],)</f>
        <v>BARL_PRENSA</v>
      </c>
      <c r="K370" s="9">
        <f>COUNTIF($J$2:J370,J370)</f>
        <v>21</v>
      </c>
      <c r="L370" s="7" t="str">
        <f>CONCATENATE(tbl_geral[[#This Row],[Cod.Unico]],"_",tbl_geral[[#This Row],[Numerador]])</f>
        <v>BARL_PRENSA_21</v>
      </c>
      <c r="M370" s="12">
        <f t="shared" si="5"/>
        <v>47</v>
      </c>
      <c r="N370" s="12">
        <f>COUNTIF(J$2:$J370,J370)/100</f>
        <v>0.21</v>
      </c>
      <c r="O370" s="12">
        <f>SUM(tbl_geral[[#This Row],[Cod.Unico3]]+tbl_geral[[#This Row],[Cod.Unico4]])</f>
        <v>47.21</v>
      </c>
      <c r="P370" s="12" t="str">
        <f>SUBSTITUTE(tbl_geral[[#This Row],[Cod.Unico5]],",",".")</f>
        <v>47.21</v>
      </c>
      <c r="Q370" s="12" t="s">
        <v>447</v>
      </c>
    </row>
    <row r="371" spans="1:17" x14ac:dyDescent="0.25">
      <c r="A371" s="3" t="s">
        <v>227</v>
      </c>
      <c r="B371" s="4">
        <v>16</v>
      </c>
      <c r="C371" s="3" t="s">
        <v>286</v>
      </c>
      <c r="D371" s="4">
        <v>1605</v>
      </c>
      <c r="E371" s="3" t="s">
        <v>287</v>
      </c>
      <c r="F371" s="3" t="s">
        <v>421</v>
      </c>
      <c r="G371" s="3" t="s">
        <v>1819</v>
      </c>
      <c r="H371" s="3" t="s">
        <v>13</v>
      </c>
      <c r="I371" s="3"/>
      <c r="J371" s="7" t="str">
        <f>CONCATENATE(tbl_geral[[#This Row],[Máquina]],"_",tbl_geral[[#This Row],[Status]],)</f>
        <v>BARL_PRENSA</v>
      </c>
      <c r="K371" s="9">
        <f>COUNTIF($J$2:J371,J371)</f>
        <v>22</v>
      </c>
      <c r="L371" s="7" t="str">
        <f>CONCATENATE(tbl_geral[[#This Row],[Cod.Unico]],"_",tbl_geral[[#This Row],[Numerador]])</f>
        <v>BARL_PRENSA_22</v>
      </c>
      <c r="M371" s="12">
        <f t="shared" si="5"/>
        <v>47</v>
      </c>
      <c r="N371" s="12">
        <f>COUNTIF(J$2:$J371,J371)/100</f>
        <v>0.22</v>
      </c>
      <c r="O371" s="12">
        <f>SUM(tbl_geral[[#This Row],[Cod.Unico3]]+tbl_geral[[#This Row],[Cod.Unico4]])</f>
        <v>47.22</v>
      </c>
      <c r="P371" s="12" t="str">
        <f>SUBSTITUTE(tbl_geral[[#This Row],[Cod.Unico5]],",",".")</f>
        <v>47.22</v>
      </c>
      <c r="Q371" s="12" t="s">
        <v>448</v>
      </c>
    </row>
    <row r="372" spans="1:17" x14ac:dyDescent="0.25">
      <c r="A372" s="3" t="s">
        <v>227</v>
      </c>
      <c r="B372" s="4">
        <v>16</v>
      </c>
      <c r="C372" s="3" t="s">
        <v>286</v>
      </c>
      <c r="D372" s="4">
        <v>1605</v>
      </c>
      <c r="E372" s="3" t="s">
        <v>287</v>
      </c>
      <c r="F372" s="3" t="s">
        <v>421</v>
      </c>
      <c r="G372" s="3" t="s">
        <v>1820</v>
      </c>
      <c r="H372" s="3" t="s">
        <v>13</v>
      </c>
      <c r="I372" s="3"/>
      <c r="J372" s="7" t="str">
        <f>CONCATENATE(tbl_geral[[#This Row],[Máquina]],"_",tbl_geral[[#This Row],[Status]],)</f>
        <v>BARL_PRENSA</v>
      </c>
      <c r="K372" s="9">
        <f>COUNTIF($J$2:J372,J372)</f>
        <v>23</v>
      </c>
      <c r="L372" s="7" t="str">
        <f>CONCATENATE(tbl_geral[[#This Row],[Cod.Unico]],"_",tbl_geral[[#This Row],[Numerador]])</f>
        <v>BARL_PRENSA_23</v>
      </c>
      <c r="M372" s="12">
        <f t="shared" si="5"/>
        <v>47</v>
      </c>
      <c r="N372" s="12">
        <f>COUNTIF(J$2:$J372,J372)/100</f>
        <v>0.23</v>
      </c>
      <c r="O372" s="12">
        <f>SUM(tbl_geral[[#This Row],[Cod.Unico3]]+tbl_geral[[#This Row],[Cod.Unico4]])</f>
        <v>47.23</v>
      </c>
      <c r="P372" s="12" t="str">
        <f>SUBSTITUTE(tbl_geral[[#This Row],[Cod.Unico5]],",",".")</f>
        <v>47.23</v>
      </c>
      <c r="Q372" s="12" t="s">
        <v>449</v>
      </c>
    </row>
    <row r="373" spans="1:17" x14ac:dyDescent="0.25">
      <c r="A373" s="3" t="s">
        <v>227</v>
      </c>
      <c r="B373" s="4">
        <v>8</v>
      </c>
      <c r="C373" s="3" t="s">
        <v>10</v>
      </c>
      <c r="D373" s="4">
        <v>829</v>
      </c>
      <c r="E373" s="3" t="s">
        <v>93</v>
      </c>
      <c r="F373" s="3" t="s">
        <v>421</v>
      </c>
      <c r="G373" s="3" t="s">
        <v>1821</v>
      </c>
      <c r="H373" s="3" t="s">
        <v>13</v>
      </c>
      <c r="I373" s="3"/>
      <c r="J373" s="7" t="str">
        <f>CONCATENATE(tbl_geral[[#This Row],[Máquina]],"_",tbl_geral[[#This Row],[Status]],)</f>
        <v>BARL_PRENSA</v>
      </c>
      <c r="K373" s="9">
        <f>COUNTIF($J$2:J373,J373)</f>
        <v>24</v>
      </c>
      <c r="L373" s="7" t="str">
        <f>CONCATENATE(tbl_geral[[#This Row],[Cod.Unico]],"_",tbl_geral[[#This Row],[Numerador]])</f>
        <v>BARL_PRENSA_24</v>
      </c>
      <c r="M373" s="12">
        <f t="shared" si="5"/>
        <v>47</v>
      </c>
      <c r="N373" s="12">
        <f>COUNTIF(J$2:$J373,J373)/100</f>
        <v>0.24</v>
      </c>
      <c r="O373" s="12">
        <f>SUM(tbl_geral[[#This Row],[Cod.Unico3]]+tbl_geral[[#This Row],[Cod.Unico4]])</f>
        <v>47.24</v>
      </c>
      <c r="P373" s="12" t="str">
        <f>SUBSTITUTE(tbl_geral[[#This Row],[Cod.Unico5]],",",".")</f>
        <v>47.24</v>
      </c>
      <c r="Q373" s="12" t="s">
        <v>450</v>
      </c>
    </row>
    <row r="374" spans="1:17" x14ac:dyDescent="0.25">
      <c r="A374" s="3" t="s">
        <v>227</v>
      </c>
      <c r="B374" s="4">
        <v>8</v>
      </c>
      <c r="C374" s="3" t="s">
        <v>10</v>
      </c>
      <c r="D374" s="4">
        <v>829</v>
      </c>
      <c r="E374" s="3" t="s">
        <v>93</v>
      </c>
      <c r="F374" s="3" t="s">
        <v>421</v>
      </c>
      <c r="G374" s="3" t="s">
        <v>1822</v>
      </c>
      <c r="H374" s="3" t="s">
        <v>13</v>
      </c>
      <c r="I374" s="3"/>
      <c r="J374" s="7" t="str">
        <f>CONCATENATE(tbl_geral[[#This Row],[Máquina]],"_",tbl_geral[[#This Row],[Status]],)</f>
        <v>BARL_PRENSA</v>
      </c>
      <c r="K374" s="9">
        <f>COUNTIF($J$2:J374,J374)</f>
        <v>25</v>
      </c>
      <c r="L374" s="7" t="str">
        <f>CONCATENATE(tbl_geral[[#This Row],[Cod.Unico]],"_",tbl_geral[[#This Row],[Numerador]])</f>
        <v>BARL_PRENSA_25</v>
      </c>
      <c r="M374" s="12">
        <f t="shared" si="5"/>
        <v>47</v>
      </c>
      <c r="N374" s="12">
        <f>COUNTIF(J$2:$J374,J374)/100</f>
        <v>0.25</v>
      </c>
      <c r="O374" s="12">
        <f>SUM(tbl_geral[[#This Row],[Cod.Unico3]]+tbl_geral[[#This Row],[Cod.Unico4]])</f>
        <v>47.25</v>
      </c>
      <c r="P374" s="12" t="str">
        <f>SUBSTITUTE(tbl_geral[[#This Row],[Cod.Unico5]],",",".")</f>
        <v>47.25</v>
      </c>
      <c r="Q374" s="12" t="s">
        <v>451</v>
      </c>
    </row>
    <row r="375" spans="1:17" x14ac:dyDescent="0.25">
      <c r="A375" s="3" t="s">
        <v>227</v>
      </c>
      <c r="B375" s="4">
        <v>8</v>
      </c>
      <c r="C375" s="3" t="s">
        <v>10</v>
      </c>
      <c r="D375" s="4">
        <v>829</v>
      </c>
      <c r="E375" s="3" t="s">
        <v>93</v>
      </c>
      <c r="F375" s="3" t="s">
        <v>421</v>
      </c>
      <c r="G375" s="3" t="s">
        <v>1823</v>
      </c>
      <c r="H375" s="3" t="s">
        <v>13</v>
      </c>
      <c r="I375" s="3"/>
      <c r="J375" s="7" t="str">
        <f>CONCATENATE(tbl_geral[[#This Row],[Máquina]],"_",tbl_geral[[#This Row],[Status]],)</f>
        <v>BARL_PRENSA</v>
      </c>
      <c r="K375" s="9">
        <f>COUNTIF($J$2:J375,J375)</f>
        <v>26</v>
      </c>
      <c r="L375" s="7" t="str">
        <f>CONCATENATE(tbl_geral[[#This Row],[Cod.Unico]],"_",tbl_geral[[#This Row],[Numerador]])</f>
        <v>BARL_PRENSA_26</v>
      </c>
      <c r="M375" s="12">
        <f t="shared" si="5"/>
        <v>47</v>
      </c>
      <c r="N375" s="12">
        <f>COUNTIF(J$2:$J375,J375)/100</f>
        <v>0.26</v>
      </c>
      <c r="O375" s="12">
        <f>SUM(tbl_geral[[#This Row],[Cod.Unico3]]+tbl_geral[[#This Row],[Cod.Unico4]])</f>
        <v>47.26</v>
      </c>
      <c r="P375" s="12" t="str">
        <f>SUBSTITUTE(tbl_geral[[#This Row],[Cod.Unico5]],",",".")</f>
        <v>47.26</v>
      </c>
      <c r="Q375" s="12" t="s">
        <v>452</v>
      </c>
    </row>
    <row r="376" spans="1:17" x14ac:dyDescent="0.25">
      <c r="A376" s="3" t="s">
        <v>227</v>
      </c>
      <c r="B376" s="4">
        <v>2</v>
      </c>
      <c r="C376" s="3" t="s">
        <v>84</v>
      </c>
      <c r="D376" s="4">
        <v>203</v>
      </c>
      <c r="E376" s="3" t="s">
        <v>85</v>
      </c>
      <c r="F376" s="3" t="s">
        <v>453</v>
      </c>
      <c r="G376" s="3" t="s">
        <v>1824</v>
      </c>
      <c r="H376" s="3" t="s">
        <v>13</v>
      </c>
      <c r="I376" s="3"/>
      <c r="J376" s="7" t="str">
        <f>CONCATENATE(tbl_geral[[#This Row],[Máquina]],"_",tbl_geral[[#This Row],[Status]],)</f>
        <v>BARL_PERFILADORA 1</v>
      </c>
      <c r="K376" s="9">
        <f>COUNTIF($J$2:J376,J376)</f>
        <v>1</v>
      </c>
      <c r="L376" s="7" t="str">
        <f>CONCATENATE(tbl_geral[[#This Row],[Cod.Unico]],"_",tbl_geral[[#This Row],[Numerador]])</f>
        <v>BARL_PERFILADORA 1_1</v>
      </c>
      <c r="M376" s="12">
        <f t="shared" si="5"/>
        <v>48</v>
      </c>
      <c r="N376" s="12">
        <f>COUNTIF(J$2:$J376,J376)/100</f>
        <v>0.01</v>
      </c>
      <c r="O376" s="12">
        <f>SUM(tbl_geral[[#This Row],[Cod.Unico3]]+tbl_geral[[#This Row],[Cod.Unico4]])</f>
        <v>48.01</v>
      </c>
      <c r="P376" s="12" t="str">
        <f>SUBSTITUTE(tbl_geral[[#This Row],[Cod.Unico5]],",",".")</f>
        <v>48.01</v>
      </c>
      <c r="Q376" s="12" t="s">
        <v>454</v>
      </c>
    </row>
    <row r="377" spans="1:17" x14ac:dyDescent="0.25">
      <c r="A377" s="3" t="s">
        <v>227</v>
      </c>
      <c r="B377" s="4">
        <v>8</v>
      </c>
      <c r="C377" s="3" t="s">
        <v>10</v>
      </c>
      <c r="D377" s="4">
        <v>829</v>
      </c>
      <c r="E377" s="3" t="s">
        <v>93</v>
      </c>
      <c r="F377" s="3" t="s">
        <v>453</v>
      </c>
      <c r="G377" s="3" t="s">
        <v>1825</v>
      </c>
      <c r="H377" s="3" t="s">
        <v>13</v>
      </c>
      <c r="I377" s="3"/>
      <c r="J377" s="7" t="str">
        <f>CONCATENATE(tbl_geral[[#This Row],[Máquina]],"_",tbl_geral[[#This Row],[Status]],)</f>
        <v>BARL_PERFILADORA 1</v>
      </c>
      <c r="K377" s="9">
        <f>COUNTIF($J$2:J377,J377)</f>
        <v>2</v>
      </c>
      <c r="L377" s="7" t="str">
        <f>CONCATENATE(tbl_geral[[#This Row],[Cod.Unico]],"_",tbl_geral[[#This Row],[Numerador]])</f>
        <v>BARL_PERFILADORA 1_2</v>
      </c>
      <c r="M377" s="12">
        <f t="shared" si="5"/>
        <v>48</v>
      </c>
      <c r="N377" s="12">
        <f>COUNTIF(J$2:$J377,J377)/100</f>
        <v>0.02</v>
      </c>
      <c r="O377" s="12">
        <f>SUM(tbl_geral[[#This Row],[Cod.Unico3]]+tbl_geral[[#This Row],[Cod.Unico4]])</f>
        <v>48.02</v>
      </c>
      <c r="P377" s="12" t="str">
        <f>SUBSTITUTE(tbl_geral[[#This Row],[Cod.Unico5]],",",".")</f>
        <v>48.02</v>
      </c>
      <c r="Q377" s="12" t="s">
        <v>455</v>
      </c>
    </row>
    <row r="378" spans="1:17" x14ac:dyDescent="0.25">
      <c r="A378" s="3" t="s">
        <v>227</v>
      </c>
      <c r="B378" s="4">
        <v>8</v>
      </c>
      <c r="C378" s="3" t="s">
        <v>10</v>
      </c>
      <c r="D378" s="4">
        <v>819</v>
      </c>
      <c r="E378" s="3" t="s">
        <v>102</v>
      </c>
      <c r="F378" s="3" t="s">
        <v>453</v>
      </c>
      <c r="G378" s="3" t="s">
        <v>1826</v>
      </c>
      <c r="H378" s="3" t="s">
        <v>13</v>
      </c>
      <c r="I378" s="3"/>
      <c r="J378" s="7" t="str">
        <f>CONCATENATE(tbl_geral[[#This Row],[Máquina]],"_",tbl_geral[[#This Row],[Status]],)</f>
        <v>BARL_PERFILADORA 1</v>
      </c>
      <c r="K378" s="9">
        <f>COUNTIF($J$2:J378,J378)</f>
        <v>3</v>
      </c>
      <c r="L378" s="7" t="str">
        <f>CONCATENATE(tbl_geral[[#This Row],[Cod.Unico]],"_",tbl_geral[[#This Row],[Numerador]])</f>
        <v>BARL_PERFILADORA 1_3</v>
      </c>
      <c r="M378" s="12">
        <f t="shared" si="5"/>
        <v>48</v>
      </c>
      <c r="N378" s="12">
        <f>COUNTIF(J$2:$J378,J378)/100</f>
        <v>0.03</v>
      </c>
      <c r="O378" s="12">
        <f>SUM(tbl_geral[[#This Row],[Cod.Unico3]]+tbl_geral[[#This Row],[Cod.Unico4]])</f>
        <v>48.03</v>
      </c>
      <c r="P378" s="12" t="str">
        <f>SUBSTITUTE(tbl_geral[[#This Row],[Cod.Unico5]],",",".")</f>
        <v>48.03</v>
      </c>
      <c r="Q378" s="12" t="s">
        <v>456</v>
      </c>
    </row>
    <row r="379" spans="1:17" x14ac:dyDescent="0.25">
      <c r="A379" s="3" t="s">
        <v>227</v>
      </c>
      <c r="B379" s="4">
        <v>8</v>
      </c>
      <c r="C379" s="3" t="s">
        <v>10</v>
      </c>
      <c r="D379" s="4">
        <v>829</v>
      </c>
      <c r="E379" s="3" t="s">
        <v>93</v>
      </c>
      <c r="F379" s="3" t="s">
        <v>453</v>
      </c>
      <c r="G379" s="3" t="s">
        <v>1827</v>
      </c>
      <c r="H379" s="3" t="s">
        <v>13</v>
      </c>
      <c r="I379" s="3"/>
      <c r="J379" s="7" t="str">
        <f>CONCATENATE(tbl_geral[[#This Row],[Máquina]],"_",tbl_geral[[#This Row],[Status]],)</f>
        <v>BARL_PERFILADORA 1</v>
      </c>
      <c r="K379" s="9">
        <f>COUNTIF($J$2:J379,J379)</f>
        <v>4</v>
      </c>
      <c r="L379" s="7" t="str">
        <f>CONCATENATE(tbl_geral[[#This Row],[Cod.Unico]],"_",tbl_geral[[#This Row],[Numerador]])</f>
        <v>BARL_PERFILADORA 1_4</v>
      </c>
      <c r="M379" s="12">
        <f t="shared" si="5"/>
        <v>48</v>
      </c>
      <c r="N379" s="12">
        <f>COUNTIF(J$2:$J379,J379)/100</f>
        <v>0.04</v>
      </c>
      <c r="O379" s="12">
        <f>SUM(tbl_geral[[#This Row],[Cod.Unico3]]+tbl_geral[[#This Row],[Cod.Unico4]])</f>
        <v>48.04</v>
      </c>
      <c r="P379" s="12" t="str">
        <f>SUBSTITUTE(tbl_geral[[#This Row],[Cod.Unico5]],",",".")</f>
        <v>48.04</v>
      </c>
      <c r="Q379" s="12" t="s">
        <v>457</v>
      </c>
    </row>
    <row r="380" spans="1:17" x14ac:dyDescent="0.25">
      <c r="A380" s="3" t="s">
        <v>227</v>
      </c>
      <c r="B380" s="4">
        <v>8</v>
      </c>
      <c r="C380" s="3" t="s">
        <v>10</v>
      </c>
      <c r="D380" s="4">
        <v>825</v>
      </c>
      <c r="E380" s="3" t="s">
        <v>322</v>
      </c>
      <c r="F380" s="3" t="s">
        <v>453</v>
      </c>
      <c r="G380" s="3" t="s">
        <v>1828</v>
      </c>
      <c r="H380" s="3" t="s">
        <v>13</v>
      </c>
      <c r="I380" s="3"/>
      <c r="J380" s="7" t="str">
        <f>CONCATENATE(tbl_geral[[#This Row],[Máquina]],"_",tbl_geral[[#This Row],[Status]],)</f>
        <v>BARL_PERFILADORA 1</v>
      </c>
      <c r="K380" s="9">
        <f>COUNTIF($J$2:J380,J380)</f>
        <v>5</v>
      </c>
      <c r="L380" s="7" t="str">
        <f>CONCATENATE(tbl_geral[[#This Row],[Cod.Unico]],"_",tbl_geral[[#This Row],[Numerador]])</f>
        <v>BARL_PERFILADORA 1_5</v>
      </c>
      <c r="M380" s="12">
        <f t="shared" si="5"/>
        <v>48</v>
      </c>
      <c r="N380" s="12">
        <f>COUNTIF(J$2:$J380,J380)/100</f>
        <v>0.05</v>
      </c>
      <c r="O380" s="12">
        <f>SUM(tbl_geral[[#This Row],[Cod.Unico3]]+tbl_geral[[#This Row],[Cod.Unico4]])</f>
        <v>48.05</v>
      </c>
      <c r="P380" s="12" t="str">
        <f>SUBSTITUTE(tbl_geral[[#This Row],[Cod.Unico5]],",",".")</f>
        <v>48.05</v>
      </c>
      <c r="Q380" s="12" t="s">
        <v>458</v>
      </c>
    </row>
    <row r="381" spans="1:17" x14ac:dyDescent="0.25">
      <c r="A381" s="3" t="s">
        <v>227</v>
      </c>
      <c r="B381" s="4">
        <v>2</v>
      </c>
      <c r="C381" s="3" t="s">
        <v>84</v>
      </c>
      <c r="D381" s="4">
        <v>202</v>
      </c>
      <c r="E381" s="3" t="s">
        <v>88</v>
      </c>
      <c r="F381" s="3" t="s">
        <v>453</v>
      </c>
      <c r="G381" s="3" t="s">
        <v>1829</v>
      </c>
      <c r="H381" s="3" t="s">
        <v>13</v>
      </c>
      <c r="I381" s="3"/>
      <c r="J381" s="7" t="str">
        <f>CONCATENATE(tbl_geral[[#This Row],[Máquina]],"_",tbl_geral[[#This Row],[Status]],)</f>
        <v>BARL_PERFILADORA 1</v>
      </c>
      <c r="K381" s="9">
        <f>COUNTIF($J$2:J381,J381)</f>
        <v>6</v>
      </c>
      <c r="L381" s="7" t="str">
        <f>CONCATENATE(tbl_geral[[#This Row],[Cod.Unico]],"_",tbl_geral[[#This Row],[Numerador]])</f>
        <v>BARL_PERFILADORA 1_6</v>
      </c>
      <c r="M381" s="12">
        <f t="shared" si="5"/>
        <v>48</v>
      </c>
      <c r="N381" s="12">
        <f>COUNTIF(J$2:$J381,J381)/100</f>
        <v>0.06</v>
      </c>
      <c r="O381" s="12">
        <f>SUM(tbl_geral[[#This Row],[Cod.Unico3]]+tbl_geral[[#This Row],[Cod.Unico4]])</f>
        <v>48.06</v>
      </c>
      <c r="P381" s="12" t="str">
        <f>SUBSTITUTE(tbl_geral[[#This Row],[Cod.Unico5]],",",".")</f>
        <v>48.06</v>
      </c>
      <c r="Q381" s="12" t="s">
        <v>459</v>
      </c>
    </row>
    <row r="382" spans="1:17" x14ac:dyDescent="0.25">
      <c r="A382" s="3" t="s">
        <v>227</v>
      </c>
      <c r="B382" s="4">
        <v>8</v>
      </c>
      <c r="C382" s="3" t="s">
        <v>10</v>
      </c>
      <c r="D382" s="4">
        <v>829</v>
      </c>
      <c r="E382" s="3" t="s">
        <v>93</v>
      </c>
      <c r="F382" s="3" t="s">
        <v>453</v>
      </c>
      <c r="G382" s="3" t="s">
        <v>1830</v>
      </c>
      <c r="H382" s="3" t="s">
        <v>13</v>
      </c>
      <c r="I382" s="3"/>
      <c r="J382" s="7" t="str">
        <f>CONCATENATE(tbl_geral[[#This Row],[Máquina]],"_",tbl_geral[[#This Row],[Status]],)</f>
        <v>BARL_PERFILADORA 1</v>
      </c>
      <c r="K382" s="9">
        <f>COUNTIF($J$2:J382,J382)</f>
        <v>7</v>
      </c>
      <c r="L382" s="7" t="str">
        <f>CONCATENATE(tbl_geral[[#This Row],[Cod.Unico]],"_",tbl_geral[[#This Row],[Numerador]])</f>
        <v>BARL_PERFILADORA 1_7</v>
      </c>
      <c r="M382" s="12">
        <f t="shared" si="5"/>
        <v>48</v>
      </c>
      <c r="N382" s="12">
        <f>COUNTIF(J$2:$J382,J382)/100</f>
        <v>7.0000000000000007E-2</v>
      </c>
      <c r="O382" s="12">
        <f>SUM(tbl_geral[[#This Row],[Cod.Unico3]]+tbl_geral[[#This Row],[Cod.Unico4]])</f>
        <v>48.07</v>
      </c>
      <c r="P382" s="12" t="str">
        <f>SUBSTITUTE(tbl_geral[[#This Row],[Cod.Unico5]],",",".")</f>
        <v>48.07</v>
      </c>
      <c r="Q382" s="12" t="s">
        <v>460</v>
      </c>
    </row>
    <row r="383" spans="1:17" x14ac:dyDescent="0.25">
      <c r="A383" s="3" t="s">
        <v>227</v>
      </c>
      <c r="B383" s="4">
        <v>16</v>
      </c>
      <c r="C383" s="3" t="s">
        <v>286</v>
      </c>
      <c r="D383" s="4">
        <v>1601</v>
      </c>
      <c r="E383" s="3" t="s">
        <v>461</v>
      </c>
      <c r="F383" s="3" t="s">
        <v>453</v>
      </c>
      <c r="G383" s="3" t="s">
        <v>1831</v>
      </c>
      <c r="H383" s="3" t="s">
        <v>13</v>
      </c>
      <c r="I383" s="3"/>
      <c r="J383" s="7" t="str">
        <f>CONCATENATE(tbl_geral[[#This Row],[Máquina]],"_",tbl_geral[[#This Row],[Status]],)</f>
        <v>BARL_PERFILADORA 1</v>
      </c>
      <c r="K383" s="9">
        <f>COUNTIF($J$2:J383,J383)</f>
        <v>8</v>
      </c>
      <c r="L383" s="7" t="str">
        <f>CONCATENATE(tbl_geral[[#This Row],[Cod.Unico]],"_",tbl_geral[[#This Row],[Numerador]])</f>
        <v>BARL_PERFILADORA 1_8</v>
      </c>
      <c r="M383" s="12">
        <f t="shared" si="5"/>
        <v>48</v>
      </c>
      <c r="N383" s="12">
        <f>COUNTIF(J$2:$J383,J383)/100</f>
        <v>0.08</v>
      </c>
      <c r="O383" s="12">
        <f>SUM(tbl_geral[[#This Row],[Cod.Unico3]]+tbl_geral[[#This Row],[Cod.Unico4]])</f>
        <v>48.08</v>
      </c>
      <c r="P383" s="12" t="str">
        <f>SUBSTITUTE(tbl_geral[[#This Row],[Cod.Unico5]],",",".")</f>
        <v>48.08</v>
      </c>
      <c r="Q383" s="12" t="s">
        <v>462</v>
      </c>
    </row>
    <row r="384" spans="1:17" x14ac:dyDescent="0.25">
      <c r="A384" s="3" t="s">
        <v>227</v>
      </c>
      <c r="B384" s="4">
        <v>8</v>
      </c>
      <c r="C384" s="3" t="s">
        <v>10</v>
      </c>
      <c r="D384" s="4">
        <v>829</v>
      </c>
      <c r="E384" s="3" t="s">
        <v>93</v>
      </c>
      <c r="F384" s="3" t="s">
        <v>453</v>
      </c>
      <c r="G384" s="3" t="s">
        <v>1832</v>
      </c>
      <c r="H384" s="3" t="s">
        <v>13</v>
      </c>
      <c r="I384" s="3"/>
      <c r="J384" s="7" t="str">
        <f>CONCATENATE(tbl_geral[[#This Row],[Máquina]],"_",tbl_geral[[#This Row],[Status]],)</f>
        <v>BARL_PERFILADORA 1</v>
      </c>
      <c r="K384" s="9">
        <f>COUNTIF($J$2:J384,J384)</f>
        <v>9</v>
      </c>
      <c r="L384" s="7" t="str">
        <f>CONCATENATE(tbl_geral[[#This Row],[Cod.Unico]],"_",tbl_geral[[#This Row],[Numerador]])</f>
        <v>BARL_PERFILADORA 1_9</v>
      </c>
      <c r="M384" s="12">
        <f t="shared" si="5"/>
        <v>48</v>
      </c>
      <c r="N384" s="12">
        <f>COUNTIF(J$2:$J384,J384)/100</f>
        <v>0.09</v>
      </c>
      <c r="O384" s="12">
        <f>SUM(tbl_geral[[#This Row],[Cod.Unico3]]+tbl_geral[[#This Row],[Cod.Unico4]])</f>
        <v>48.09</v>
      </c>
      <c r="P384" s="12" t="str">
        <f>SUBSTITUTE(tbl_geral[[#This Row],[Cod.Unico5]],",",".")</f>
        <v>48.09</v>
      </c>
      <c r="Q384" s="12" t="s">
        <v>463</v>
      </c>
    </row>
    <row r="385" spans="1:17" x14ac:dyDescent="0.25">
      <c r="A385" s="3" t="s">
        <v>227</v>
      </c>
      <c r="B385" s="4">
        <v>8</v>
      </c>
      <c r="C385" s="3" t="s">
        <v>10</v>
      </c>
      <c r="D385" s="4">
        <v>829</v>
      </c>
      <c r="E385" s="3" t="s">
        <v>93</v>
      </c>
      <c r="F385" s="3" t="s">
        <v>453</v>
      </c>
      <c r="G385" s="3" t="s">
        <v>3106</v>
      </c>
      <c r="H385" s="3" t="s">
        <v>13</v>
      </c>
      <c r="I385" s="3"/>
      <c r="J385" s="7" t="str">
        <f>CONCATENATE(tbl_geral[[#This Row],[Máquina]],"_",tbl_geral[[#This Row],[Status]],)</f>
        <v>BARL_PERFILADORA 1</v>
      </c>
      <c r="K385" s="9">
        <f>COUNTIF($J$2:J385,J385)</f>
        <v>10</v>
      </c>
      <c r="L385" s="7" t="str">
        <f>CONCATENATE(tbl_geral[[#This Row],[Cod.Unico]],"_",tbl_geral[[#This Row],[Numerador]])</f>
        <v>BARL_PERFILADORA 1_10</v>
      </c>
      <c r="M385" s="12">
        <f t="shared" si="5"/>
        <v>48</v>
      </c>
      <c r="N385" s="12">
        <f>COUNTIF(J$2:$J385,J385)/100</f>
        <v>0.1</v>
      </c>
      <c r="O385" s="12">
        <f>SUM(tbl_geral[[#This Row],[Cod.Unico3]]+tbl_geral[[#This Row],[Cod.Unico4]])</f>
        <v>48.1</v>
      </c>
      <c r="P385" s="12" t="str">
        <f>SUBSTITUTE(tbl_geral[[#This Row],[Cod.Unico5]],",",".")</f>
        <v>48.1</v>
      </c>
      <c r="Q385" s="12" t="s">
        <v>464</v>
      </c>
    </row>
    <row r="386" spans="1:17" x14ac:dyDescent="0.25">
      <c r="A386" s="3" t="s">
        <v>227</v>
      </c>
      <c r="B386" s="4">
        <v>8</v>
      </c>
      <c r="C386" s="3" t="s">
        <v>10</v>
      </c>
      <c r="D386" s="4">
        <v>829</v>
      </c>
      <c r="E386" s="3" t="s">
        <v>93</v>
      </c>
      <c r="F386" s="3" t="s">
        <v>453</v>
      </c>
      <c r="G386" s="3" t="s">
        <v>1833</v>
      </c>
      <c r="H386" s="3" t="s">
        <v>13</v>
      </c>
      <c r="I386" s="3"/>
      <c r="J386" s="7" t="str">
        <f>CONCATENATE(tbl_geral[[#This Row],[Máquina]],"_",tbl_geral[[#This Row],[Status]],)</f>
        <v>BARL_PERFILADORA 1</v>
      </c>
      <c r="K386" s="9">
        <f>COUNTIF($J$2:J386,J386)</f>
        <v>11</v>
      </c>
      <c r="L386" s="7" t="str">
        <f>CONCATENATE(tbl_geral[[#This Row],[Cod.Unico]],"_",tbl_geral[[#This Row],[Numerador]])</f>
        <v>BARL_PERFILADORA 1_11</v>
      </c>
      <c r="M386" s="12">
        <f t="shared" si="5"/>
        <v>48</v>
      </c>
      <c r="N386" s="12">
        <f>COUNTIF(J$2:$J386,J386)/100</f>
        <v>0.11</v>
      </c>
      <c r="O386" s="12">
        <f>SUM(tbl_geral[[#This Row],[Cod.Unico3]]+tbl_geral[[#This Row],[Cod.Unico4]])</f>
        <v>48.11</v>
      </c>
      <c r="P386" s="12" t="str">
        <f>SUBSTITUTE(tbl_geral[[#This Row],[Cod.Unico5]],",",".")</f>
        <v>48.11</v>
      </c>
      <c r="Q386" s="12" t="s">
        <v>465</v>
      </c>
    </row>
    <row r="387" spans="1:17" x14ac:dyDescent="0.25">
      <c r="A387" s="3" t="s">
        <v>227</v>
      </c>
      <c r="B387" s="4">
        <v>8</v>
      </c>
      <c r="C387" s="3" t="s">
        <v>10</v>
      </c>
      <c r="D387" s="4">
        <v>829</v>
      </c>
      <c r="E387" s="3" t="s">
        <v>93</v>
      </c>
      <c r="F387" s="3" t="s">
        <v>453</v>
      </c>
      <c r="G387" s="3" t="s">
        <v>1834</v>
      </c>
      <c r="H387" s="3" t="s">
        <v>13</v>
      </c>
      <c r="I387" s="3"/>
      <c r="J387" s="7" t="str">
        <f>CONCATENATE(tbl_geral[[#This Row],[Máquina]],"_",tbl_geral[[#This Row],[Status]],)</f>
        <v>BARL_PERFILADORA 1</v>
      </c>
      <c r="K387" s="9">
        <f>COUNTIF($J$2:J387,J387)</f>
        <v>12</v>
      </c>
      <c r="L387" s="7" t="str">
        <f>CONCATENATE(tbl_geral[[#This Row],[Cod.Unico]],"_",tbl_geral[[#This Row],[Numerador]])</f>
        <v>BARL_PERFILADORA 1_12</v>
      </c>
      <c r="M387" s="12">
        <f t="shared" si="5"/>
        <v>48</v>
      </c>
      <c r="N387" s="12">
        <f>COUNTIF(J$2:$J387,J387)/100</f>
        <v>0.12</v>
      </c>
      <c r="O387" s="12">
        <f>SUM(tbl_geral[[#This Row],[Cod.Unico3]]+tbl_geral[[#This Row],[Cod.Unico4]])</f>
        <v>48.12</v>
      </c>
      <c r="P387" s="12" t="str">
        <f>SUBSTITUTE(tbl_geral[[#This Row],[Cod.Unico5]],",",".")</f>
        <v>48.12</v>
      </c>
      <c r="Q387" s="12" t="s">
        <v>466</v>
      </c>
    </row>
    <row r="388" spans="1:17" x14ac:dyDescent="0.25">
      <c r="A388" s="3" t="s">
        <v>227</v>
      </c>
      <c r="B388" s="4">
        <v>8</v>
      </c>
      <c r="C388" s="3" t="s">
        <v>10</v>
      </c>
      <c r="D388" s="4">
        <v>809</v>
      </c>
      <c r="E388" s="3" t="s">
        <v>119</v>
      </c>
      <c r="F388" s="3" t="s">
        <v>453</v>
      </c>
      <c r="G388" s="3" t="s">
        <v>1835</v>
      </c>
      <c r="H388" s="3" t="s">
        <v>13</v>
      </c>
      <c r="I388" s="3"/>
      <c r="J388" s="7" t="str">
        <f>CONCATENATE(tbl_geral[[#This Row],[Máquina]],"_",tbl_geral[[#This Row],[Status]],)</f>
        <v>BARL_PERFILADORA 1</v>
      </c>
      <c r="K388" s="9">
        <f>COUNTIF($J$2:J388,J388)</f>
        <v>13</v>
      </c>
      <c r="L388" s="7" t="str">
        <f>CONCATENATE(tbl_geral[[#This Row],[Cod.Unico]],"_",tbl_geral[[#This Row],[Numerador]])</f>
        <v>BARL_PERFILADORA 1_13</v>
      </c>
      <c r="M388" s="12">
        <f t="shared" ref="M388:M451" si="6">IF(J388=J387,M387,M387+1)</f>
        <v>48</v>
      </c>
      <c r="N388" s="12">
        <f>COUNTIF(J$2:$J388,J388)/100</f>
        <v>0.13</v>
      </c>
      <c r="O388" s="12">
        <f>SUM(tbl_geral[[#This Row],[Cod.Unico3]]+tbl_geral[[#This Row],[Cod.Unico4]])</f>
        <v>48.13</v>
      </c>
      <c r="P388" s="12" t="str">
        <f>SUBSTITUTE(tbl_geral[[#This Row],[Cod.Unico5]],",",".")</f>
        <v>48.13</v>
      </c>
      <c r="Q388" s="12" t="s">
        <v>467</v>
      </c>
    </row>
    <row r="389" spans="1:17" x14ac:dyDescent="0.25">
      <c r="A389" s="3" t="s">
        <v>227</v>
      </c>
      <c r="B389" s="4">
        <v>8</v>
      </c>
      <c r="C389" s="3" t="s">
        <v>10</v>
      </c>
      <c r="D389" s="4">
        <v>819</v>
      </c>
      <c r="E389" s="3" t="s">
        <v>102</v>
      </c>
      <c r="F389" s="3" t="s">
        <v>468</v>
      </c>
      <c r="G389" s="3" t="s">
        <v>1836</v>
      </c>
      <c r="H389" s="3" t="s">
        <v>13</v>
      </c>
      <c r="I389" s="3"/>
      <c r="J389" s="7" t="str">
        <f>CONCATENATE(tbl_geral[[#This Row],[Máquina]],"_",tbl_geral[[#This Row],[Status]],)</f>
        <v>BARL_PÓRTICO 2</v>
      </c>
      <c r="K389" s="9">
        <f>COUNTIF($J$2:J389,J389)</f>
        <v>1</v>
      </c>
      <c r="L389" s="7" t="str">
        <f>CONCATENATE(tbl_geral[[#This Row],[Cod.Unico]],"_",tbl_geral[[#This Row],[Numerador]])</f>
        <v>BARL_PÓRTICO 2_1</v>
      </c>
      <c r="M389" s="12">
        <f t="shared" si="6"/>
        <v>49</v>
      </c>
      <c r="N389" s="12">
        <f>COUNTIF(J$2:$J389,J389)/100</f>
        <v>0.01</v>
      </c>
      <c r="O389" s="12">
        <f>SUM(tbl_geral[[#This Row],[Cod.Unico3]]+tbl_geral[[#This Row],[Cod.Unico4]])</f>
        <v>49.01</v>
      </c>
      <c r="P389" s="12" t="str">
        <f>SUBSTITUTE(tbl_geral[[#This Row],[Cod.Unico5]],",",".")</f>
        <v>49.01</v>
      </c>
      <c r="Q389" s="12" t="s">
        <v>469</v>
      </c>
    </row>
    <row r="390" spans="1:17" x14ac:dyDescent="0.25">
      <c r="A390" s="3" t="s">
        <v>227</v>
      </c>
      <c r="B390" s="4">
        <v>8</v>
      </c>
      <c r="C390" s="3" t="s">
        <v>10</v>
      </c>
      <c r="D390" s="4">
        <v>829</v>
      </c>
      <c r="E390" s="3" t="s">
        <v>93</v>
      </c>
      <c r="F390" s="3" t="s">
        <v>468</v>
      </c>
      <c r="G390" s="3" t="s">
        <v>1837</v>
      </c>
      <c r="H390" s="3" t="s">
        <v>13</v>
      </c>
      <c r="I390" s="3"/>
      <c r="J390" s="7" t="str">
        <f>CONCATENATE(tbl_geral[[#This Row],[Máquina]],"_",tbl_geral[[#This Row],[Status]],)</f>
        <v>BARL_PÓRTICO 2</v>
      </c>
      <c r="K390" s="9">
        <f>COUNTIF($J$2:J390,J390)</f>
        <v>2</v>
      </c>
      <c r="L390" s="7" t="str">
        <f>CONCATENATE(tbl_geral[[#This Row],[Cod.Unico]],"_",tbl_geral[[#This Row],[Numerador]])</f>
        <v>BARL_PÓRTICO 2_2</v>
      </c>
      <c r="M390" s="12">
        <f t="shared" si="6"/>
        <v>49</v>
      </c>
      <c r="N390" s="12">
        <f>COUNTIF(J$2:$J390,J390)/100</f>
        <v>0.02</v>
      </c>
      <c r="O390" s="12">
        <f>SUM(tbl_geral[[#This Row],[Cod.Unico3]]+tbl_geral[[#This Row],[Cod.Unico4]])</f>
        <v>49.02</v>
      </c>
      <c r="P390" s="12" t="str">
        <f>SUBSTITUTE(tbl_geral[[#This Row],[Cod.Unico5]],",",".")</f>
        <v>49.02</v>
      </c>
      <c r="Q390" s="12" t="s">
        <v>470</v>
      </c>
    </row>
    <row r="391" spans="1:17" x14ac:dyDescent="0.25">
      <c r="A391" s="3" t="s">
        <v>227</v>
      </c>
      <c r="B391" s="4">
        <v>8</v>
      </c>
      <c r="C391" s="3" t="s">
        <v>10</v>
      </c>
      <c r="D391" s="4">
        <v>829</v>
      </c>
      <c r="E391" s="3" t="s">
        <v>93</v>
      </c>
      <c r="F391" s="3" t="s">
        <v>468</v>
      </c>
      <c r="G391" s="3" t="s">
        <v>1838</v>
      </c>
      <c r="H391" s="3" t="s">
        <v>13</v>
      </c>
      <c r="I391" s="3"/>
      <c r="J391" s="7" t="str">
        <f>CONCATENATE(tbl_geral[[#This Row],[Máquina]],"_",tbl_geral[[#This Row],[Status]],)</f>
        <v>BARL_PÓRTICO 2</v>
      </c>
      <c r="K391" s="9">
        <f>COUNTIF($J$2:J391,J391)</f>
        <v>3</v>
      </c>
      <c r="L391" s="7" t="str">
        <f>CONCATENATE(tbl_geral[[#This Row],[Cod.Unico]],"_",tbl_geral[[#This Row],[Numerador]])</f>
        <v>BARL_PÓRTICO 2_3</v>
      </c>
      <c r="M391" s="12">
        <f t="shared" si="6"/>
        <v>49</v>
      </c>
      <c r="N391" s="12">
        <f>COUNTIF(J$2:$J391,J391)/100</f>
        <v>0.03</v>
      </c>
      <c r="O391" s="12">
        <f>SUM(tbl_geral[[#This Row],[Cod.Unico3]]+tbl_geral[[#This Row],[Cod.Unico4]])</f>
        <v>49.03</v>
      </c>
      <c r="P391" s="12" t="str">
        <f>SUBSTITUTE(tbl_geral[[#This Row],[Cod.Unico5]],",",".")</f>
        <v>49.03</v>
      </c>
      <c r="Q391" s="12" t="s">
        <v>471</v>
      </c>
    </row>
    <row r="392" spans="1:17" x14ac:dyDescent="0.25">
      <c r="A392" s="3" t="s">
        <v>227</v>
      </c>
      <c r="B392" s="4">
        <v>8</v>
      </c>
      <c r="C392" s="3" t="s">
        <v>10</v>
      </c>
      <c r="D392" s="4">
        <v>829</v>
      </c>
      <c r="E392" s="3" t="s">
        <v>93</v>
      </c>
      <c r="F392" s="3" t="s">
        <v>468</v>
      </c>
      <c r="G392" s="3" t="s">
        <v>1839</v>
      </c>
      <c r="H392" s="3" t="s">
        <v>13</v>
      </c>
      <c r="I392" s="3"/>
      <c r="J392" s="7" t="str">
        <f>CONCATENATE(tbl_geral[[#This Row],[Máquina]],"_",tbl_geral[[#This Row],[Status]],)</f>
        <v>BARL_PÓRTICO 2</v>
      </c>
      <c r="K392" s="9">
        <f>COUNTIF($J$2:J392,J392)</f>
        <v>4</v>
      </c>
      <c r="L392" s="7" t="str">
        <f>CONCATENATE(tbl_geral[[#This Row],[Cod.Unico]],"_",tbl_geral[[#This Row],[Numerador]])</f>
        <v>BARL_PÓRTICO 2_4</v>
      </c>
      <c r="M392" s="12">
        <f t="shared" si="6"/>
        <v>49</v>
      </c>
      <c r="N392" s="12">
        <f>COUNTIF(J$2:$J392,J392)/100</f>
        <v>0.04</v>
      </c>
      <c r="O392" s="12">
        <f>SUM(tbl_geral[[#This Row],[Cod.Unico3]]+tbl_geral[[#This Row],[Cod.Unico4]])</f>
        <v>49.04</v>
      </c>
      <c r="P392" s="12" t="str">
        <f>SUBSTITUTE(tbl_geral[[#This Row],[Cod.Unico5]],",",".")</f>
        <v>49.04</v>
      </c>
      <c r="Q392" s="12" t="s">
        <v>472</v>
      </c>
    </row>
    <row r="393" spans="1:17" x14ac:dyDescent="0.25">
      <c r="A393" s="3" t="s">
        <v>227</v>
      </c>
      <c r="B393" s="4">
        <v>8</v>
      </c>
      <c r="C393" s="3" t="s">
        <v>10</v>
      </c>
      <c r="D393" s="4">
        <v>829</v>
      </c>
      <c r="E393" s="3" t="s">
        <v>93</v>
      </c>
      <c r="F393" s="3" t="s">
        <v>468</v>
      </c>
      <c r="G393" s="3" t="s">
        <v>1840</v>
      </c>
      <c r="H393" s="3" t="s">
        <v>13</v>
      </c>
      <c r="I393" s="3"/>
      <c r="J393" s="7" t="str">
        <f>CONCATENATE(tbl_geral[[#This Row],[Máquina]],"_",tbl_geral[[#This Row],[Status]],)</f>
        <v>BARL_PÓRTICO 2</v>
      </c>
      <c r="K393" s="9">
        <f>COUNTIF($J$2:J393,J393)</f>
        <v>5</v>
      </c>
      <c r="L393" s="7" t="str">
        <f>CONCATENATE(tbl_geral[[#This Row],[Cod.Unico]],"_",tbl_geral[[#This Row],[Numerador]])</f>
        <v>BARL_PÓRTICO 2_5</v>
      </c>
      <c r="M393" s="12">
        <f t="shared" si="6"/>
        <v>49</v>
      </c>
      <c r="N393" s="12">
        <f>COUNTIF(J$2:$J393,J393)/100</f>
        <v>0.05</v>
      </c>
      <c r="O393" s="12">
        <f>SUM(tbl_geral[[#This Row],[Cod.Unico3]]+tbl_geral[[#This Row],[Cod.Unico4]])</f>
        <v>49.05</v>
      </c>
      <c r="P393" s="12" t="str">
        <f>SUBSTITUTE(tbl_geral[[#This Row],[Cod.Unico5]],",",".")</f>
        <v>49.05</v>
      </c>
      <c r="Q393" s="12" t="s">
        <v>473</v>
      </c>
    </row>
    <row r="394" spans="1:17" x14ac:dyDescent="0.25">
      <c r="A394" s="3" t="s">
        <v>227</v>
      </c>
      <c r="B394" s="4">
        <v>8</v>
      </c>
      <c r="C394" s="3" t="s">
        <v>10</v>
      </c>
      <c r="D394" s="4">
        <v>829</v>
      </c>
      <c r="E394" s="3" t="s">
        <v>93</v>
      </c>
      <c r="F394" s="3" t="s">
        <v>468</v>
      </c>
      <c r="G394" s="3" t="s">
        <v>1841</v>
      </c>
      <c r="H394" s="3" t="s">
        <v>13</v>
      </c>
      <c r="I394" s="3"/>
      <c r="J394" s="7" t="str">
        <f>CONCATENATE(tbl_geral[[#This Row],[Máquina]],"_",tbl_geral[[#This Row],[Status]],)</f>
        <v>BARL_PÓRTICO 2</v>
      </c>
      <c r="K394" s="9">
        <f>COUNTIF($J$2:J394,J394)</f>
        <v>6</v>
      </c>
      <c r="L394" s="7" t="str">
        <f>CONCATENATE(tbl_geral[[#This Row],[Cod.Unico]],"_",tbl_geral[[#This Row],[Numerador]])</f>
        <v>BARL_PÓRTICO 2_6</v>
      </c>
      <c r="M394" s="12">
        <f t="shared" si="6"/>
        <v>49</v>
      </c>
      <c r="N394" s="12">
        <f>COUNTIF(J$2:$J394,J394)/100</f>
        <v>0.06</v>
      </c>
      <c r="O394" s="12">
        <f>SUM(tbl_geral[[#This Row],[Cod.Unico3]]+tbl_geral[[#This Row],[Cod.Unico4]])</f>
        <v>49.06</v>
      </c>
      <c r="P394" s="12" t="str">
        <f>SUBSTITUTE(tbl_geral[[#This Row],[Cod.Unico5]],",",".")</f>
        <v>49.06</v>
      </c>
      <c r="Q394" s="12" t="s">
        <v>474</v>
      </c>
    </row>
    <row r="395" spans="1:17" x14ac:dyDescent="0.25">
      <c r="A395" s="3" t="s">
        <v>227</v>
      </c>
      <c r="B395" s="4">
        <v>2</v>
      </c>
      <c r="C395" s="3" t="s">
        <v>84</v>
      </c>
      <c r="D395" s="4">
        <v>203</v>
      </c>
      <c r="E395" s="3" t="s">
        <v>85</v>
      </c>
      <c r="F395" s="3" t="s">
        <v>468</v>
      </c>
      <c r="G395" s="3" t="s">
        <v>1842</v>
      </c>
      <c r="H395" s="3" t="s">
        <v>13</v>
      </c>
      <c r="I395" s="3"/>
      <c r="J395" s="7" t="str">
        <f>CONCATENATE(tbl_geral[[#This Row],[Máquina]],"_",tbl_geral[[#This Row],[Status]],)</f>
        <v>BARL_PÓRTICO 2</v>
      </c>
      <c r="K395" s="9">
        <f>COUNTIF($J$2:J395,J395)</f>
        <v>7</v>
      </c>
      <c r="L395" s="7" t="str">
        <f>CONCATENATE(tbl_geral[[#This Row],[Cod.Unico]],"_",tbl_geral[[#This Row],[Numerador]])</f>
        <v>BARL_PÓRTICO 2_7</v>
      </c>
      <c r="M395" s="12">
        <f t="shared" si="6"/>
        <v>49</v>
      </c>
      <c r="N395" s="12">
        <f>COUNTIF(J$2:$J395,J395)/100</f>
        <v>7.0000000000000007E-2</v>
      </c>
      <c r="O395" s="12">
        <f>SUM(tbl_geral[[#This Row],[Cod.Unico3]]+tbl_geral[[#This Row],[Cod.Unico4]])</f>
        <v>49.07</v>
      </c>
      <c r="P395" s="12" t="str">
        <f>SUBSTITUTE(tbl_geral[[#This Row],[Cod.Unico5]],",",".")</f>
        <v>49.07</v>
      </c>
      <c r="Q395" s="12" t="s">
        <v>475</v>
      </c>
    </row>
    <row r="396" spans="1:17" x14ac:dyDescent="0.25">
      <c r="A396" s="3" t="s">
        <v>227</v>
      </c>
      <c r="B396" s="4">
        <v>2</v>
      </c>
      <c r="C396" s="3" t="s">
        <v>84</v>
      </c>
      <c r="D396" s="4">
        <v>202</v>
      </c>
      <c r="E396" s="3" t="s">
        <v>88</v>
      </c>
      <c r="F396" s="3" t="s">
        <v>468</v>
      </c>
      <c r="G396" s="3" t="s">
        <v>1843</v>
      </c>
      <c r="H396" s="3" t="s">
        <v>13</v>
      </c>
      <c r="I396" s="3"/>
      <c r="J396" s="7" t="str">
        <f>CONCATENATE(tbl_geral[[#This Row],[Máquina]],"_",tbl_geral[[#This Row],[Status]],)</f>
        <v>BARL_PÓRTICO 2</v>
      </c>
      <c r="K396" s="9">
        <f>COUNTIF($J$2:J396,J396)</f>
        <v>8</v>
      </c>
      <c r="L396" s="7" t="str">
        <f>CONCATENATE(tbl_geral[[#This Row],[Cod.Unico]],"_",tbl_geral[[#This Row],[Numerador]])</f>
        <v>BARL_PÓRTICO 2_8</v>
      </c>
      <c r="M396" s="12">
        <f t="shared" si="6"/>
        <v>49</v>
      </c>
      <c r="N396" s="12">
        <f>COUNTIF(J$2:$J396,J396)/100</f>
        <v>0.08</v>
      </c>
      <c r="O396" s="12">
        <f>SUM(tbl_geral[[#This Row],[Cod.Unico3]]+tbl_geral[[#This Row],[Cod.Unico4]])</f>
        <v>49.08</v>
      </c>
      <c r="P396" s="12" t="str">
        <f>SUBSTITUTE(tbl_geral[[#This Row],[Cod.Unico5]],",",".")</f>
        <v>49.08</v>
      </c>
      <c r="Q396" s="12" t="s">
        <v>476</v>
      </c>
    </row>
    <row r="397" spans="1:17" x14ac:dyDescent="0.25">
      <c r="A397" s="3" t="s">
        <v>227</v>
      </c>
      <c r="B397" s="4">
        <v>8</v>
      </c>
      <c r="C397" s="3" t="s">
        <v>10</v>
      </c>
      <c r="D397" s="4">
        <v>829</v>
      </c>
      <c r="E397" s="3" t="s">
        <v>93</v>
      </c>
      <c r="F397" s="3" t="s">
        <v>468</v>
      </c>
      <c r="G397" s="3" t="s">
        <v>1844</v>
      </c>
      <c r="H397" s="3" t="s">
        <v>13</v>
      </c>
      <c r="I397" s="3"/>
      <c r="J397" s="7" t="str">
        <f>CONCATENATE(tbl_geral[[#This Row],[Máquina]],"_",tbl_geral[[#This Row],[Status]],)</f>
        <v>BARL_PÓRTICO 2</v>
      </c>
      <c r="K397" s="9">
        <f>COUNTIF($J$2:J397,J397)</f>
        <v>9</v>
      </c>
      <c r="L397" s="7" t="str">
        <f>CONCATENATE(tbl_geral[[#This Row],[Cod.Unico]],"_",tbl_geral[[#This Row],[Numerador]])</f>
        <v>BARL_PÓRTICO 2_9</v>
      </c>
      <c r="M397" s="12">
        <f t="shared" si="6"/>
        <v>49</v>
      </c>
      <c r="N397" s="12">
        <f>COUNTIF(J$2:$J397,J397)/100</f>
        <v>0.09</v>
      </c>
      <c r="O397" s="12">
        <f>SUM(tbl_geral[[#This Row],[Cod.Unico3]]+tbl_geral[[#This Row],[Cod.Unico4]])</f>
        <v>49.09</v>
      </c>
      <c r="P397" s="12" t="str">
        <f>SUBSTITUTE(tbl_geral[[#This Row],[Cod.Unico5]],",",".")</f>
        <v>49.09</v>
      </c>
      <c r="Q397" s="12" t="s">
        <v>477</v>
      </c>
    </row>
    <row r="398" spans="1:17" x14ac:dyDescent="0.25">
      <c r="A398" s="3" t="s">
        <v>227</v>
      </c>
      <c r="B398" s="4">
        <v>8</v>
      </c>
      <c r="C398" s="3" t="s">
        <v>10</v>
      </c>
      <c r="D398" s="4">
        <v>824</v>
      </c>
      <c r="E398" s="3" t="s">
        <v>269</v>
      </c>
      <c r="F398" s="3" t="s">
        <v>468</v>
      </c>
      <c r="G398" s="3" t="s">
        <v>3107</v>
      </c>
      <c r="H398" s="3" t="s">
        <v>13</v>
      </c>
      <c r="I398" s="3"/>
      <c r="J398" s="7" t="str">
        <f>CONCATENATE(tbl_geral[[#This Row],[Máquina]],"_",tbl_geral[[#This Row],[Status]],)</f>
        <v>BARL_PÓRTICO 2</v>
      </c>
      <c r="K398" s="9">
        <f>COUNTIF($J$2:J398,J398)</f>
        <v>10</v>
      </c>
      <c r="L398" s="7" t="str">
        <f>CONCATENATE(tbl_geral[[#This Row],[Cod.Unico]],"_",tbl_geral[[#This Row],[Numerador]])</f>
        <v>BARL_PÓRTICO 2_10</v>
      </c>
      <c r="M398" s="12">
        <f t="shared" si="6"/>
        <v>49</v>
      </c>
      <c r="N398" s="12">
        <f>COUNTIF(J$2:$J398,J398)/100</f>
        <v>0.1</v>
      </c>
      <c r="O398" s="12">
        <f>SUM(tbl_geral[[#This Row],[Cod.Unico3]]+tbl_geral[[#This Row],[Cod.Unico4]])</f>
        <v>49.1</v>
      </c>
      <c r="P398" s="12" t="str">
        <f>SUBSTITUTE(tbl_geral[[#This Row],[Cod.Unico5]],",",".")</f>
        <v>49.1</v>
      </c>
      <c r="Q398" s="12" t="s">
        <v>478</v>
      </c>
    </row>
    <row r="399" spans="1:17" x14ac:dyDescent="0.25">
      <c r="A399" s="3" t="s">
        <v>227</v>
      </c>
      <c r="B399" s="4">
        <v>8</v>
      </c>
      <c r="C399" s="3" t="s">
        <v>10</v>
      </c>
      <c r="D399" s="4">
        <v>805</v>
      </c>
      <c r="E399" s="3" t="s">
        <v>369</v>
      </c>
      <c r="F399" s="3" t="s">
        <v>468</v>
      </c>
      <c r="G399" s="3" t="s">
        <v>1845</v>
      </c>
      <c r="H399" s="3" t="s">
        <v>13</v>
      </c>
      <c r="I399" s="3"/>
      <c r="J399" s="7" t="str">
        <f>CONCATENATE(tbl_geral[[#This Row],[Máquina]],"_",tbl_geral[[#This Row],[Status]],)</f>
        <v>BARL_PÓRTICO 2</v>
      </c>
      <c r="K399" s="9">
        <f>COUNTIF($J$2:J399,J399)</f>
        <v>11</v>
      </c>
      <c r="L399" s="7" t="str">
        <f>CONCATENATE(tbl_geral[[#This Row],[Cod.Unico]],"_",tbl_geral[[#This Row],[Numerador]])</f>
        <v>BARL_PÓRTICO 2_11</v>
      </c>
      <c r="M399" s="12">
        <f t="shared" si="6"/>
        <v>49</v>
      </c>
      <c r="N399" s="12">
        <f>COUNTIF(J$2:$J399,J399)/100</f>
        <v>0.11</v>
      </c>
      <c r="O399" s="12">
        <f>SUM(tbl_geral[[#This Row],[Cod.Unico3]]+tbl_geral[[#This Row],[Cod.Unico4]])</f>
        <v>49.11</v>
      </c>
      <c r="P399" s="12" t="str">
        <f>SUBSTITUTE(tbl_geral[[#This Row],[Cod.Unico5]],",",".")</f>
        <v>49.11</v>
      </c>
      <c r="Q399" s="12" t="s">
        <v>479</v>
      </c>
    </row>
    <row r="400" spans="1:17" x14ac:dyDescent="0.25">
      <c r="A400" s="3" t="s">
        <v>227</v>
      </c>
      <c r="B400" s="4">
        <v>2</v>
      </c>
      <c r="C400" s="3" t="s">
        <v>84</v>
      </c>
      <c r="D400" s="4">
        <v>203</v>
      </c>
      <c r="E400" s="3" t="s">
        <v>85</v>
      </c>
      <c r="F400" s="3" t="s">
        <v>480</v>
      </c>
      <c r="G400" s="3" t="s">
        <v>1846</v>
      </c>
      <c r="H400" s="3" t="s">
        <v>13</v>
      </c>
      <c r="I400" s="3"/>
      <c r="J400" s="7" t="str">
        <f>CONCATENATE(tbl_geral[[#This Row],[Máquina]],"_",tbl_geral[[#This Row],[Status]],)</f>
        <v>BARL_PERFILADORA 2</v>
      </c>
      <c r="K400" s="9">
        <f>COUNTIF($J$2:J400,J400)</f>
        <v>1</v>
      </c>
      <c r="L400" s="7" t="str">
        <f>CONCATENATE(tbl_geral[[#This Row],[Cod.Unico]],"_",tbl_geral[[#This Row],[Numerador]])</f>
        <v>BARL_PERFILADORA 2_1</v>
      </c>
      <c r="M400" s="12">
        <f t="shared" si="6"/>
        <v>50</v>
      </c>
      <c r="N400" s="12">
        <f>COUNTIF(J$2:$J400,J400)/100</f>
        <v>0.01</v>
      </c>
      <c r="O400" s="12">
        <f>SUM(tbl_geral[[#This Row],[Cod.Unico3]]+tbl_geral[[#This Row],[Cod.Unico4]])</f>
        <v>50.01</v>
      </c>
      <c r="P400" s="12" t="str">
        <f>SUBSTITUTE(tbl_geral[[#This Row],[Cod.Unico5]],",",".")</f>
        <v>50.01</v>
      </c>
      <c r="Q400" s="12" t="s">
        <v>481</v>
      </c>
    </row>
    <row r="401" spans="1:17" x14ac:dyDescent="0.25">
      <c r="A401" s="3" t="s">
        <v>227</v>
      </c>
      <c r="B401" s="4">
        <v>8</v>
      </c>
      <c r="C401" s="3" t="s">
        <v>10</v>
      </c>
      <c r="D401" s="4">
        <v>809</v>
      </c>
      <c r="E401" s="3" t="s">
        <v>119</v>
      </c>
      <c r="F401" s="3" t="s">
        <v>480</v>
      </c>
      <c r="G401" s="3" t="s">
        <v>1847</v>
      </c>
      <c r="H401" s="3" t="s">
        <v>13</v>
      </c>
      <c r="I401" s="3"/>
      <c r="J401" s="7" t="str">
        <f>CONCATENATE(tbl_geral[[#This Row],[Máquina]],"_",tbl_geral[[#This Row],[Status]],)</f>
        <v>BARL_PERFILADORA 2</v>
      </c>
      <c r="K401" s="9">
        <f>COUNTIF($J$2:J401,J401)</f>
        <v>2</v>
      </c>
      <c r="L401" s="7" t="str">
        <f>CONCATENATE(tbl_geral[[#This Row],[Cod.Unico]],"_",tbl_geral[[#This Row],[Numerador]])</f>
        <v>BARL_PERFILADORA 2_2</v>
      </c>
      <c r="M401" s="12">
        <f t="shared" si="6"/>
        <v>50</v>
      </c>
      <c r="N401" s="12">
        <f>COUNTIF(J$2:$J401,J401)/100</f>
        <v>0.02</v>
      </c>
      <c r="O401" s="12">
        <f>SUM(tbl_geral[[#This Row],[Cod.Unico3]]+tbl_geral[[#This Row],[Cod.Unico4]])</f>
        <v>50.02</v>
      </c>
      <c r="P401" s="12" t="str">
        <f>SUBSTITUTE(tbl_geral[[#This Row],[Cod.Unico5]],",",".")</f>
        <v>50.02</v>
      </c>
      <c r="Q401" s="12" t="s">
        <v>482</v>
      </c>
    </row>
    <row r="402" spans="1:17" x14ac:dyDescent="0.25">
      <c r="A402" s="3" t="s">
        <v>227</v>
      </c>
      <c r="B402" s="4">
        <v>8</v>
      </c>
      <c r="C402" s="3" t="s">
        <v>10</v>
      </c>
      <c r="D402" s="4">
        <v>829</v>
      </c>
      <c r="E402" s="3" t="s">
        <v>93</v>
      </c>
      <c r="F402" s="3" t="s">
        <v>480</v>
      </c>
      <c r="G402" s="3" t="s">
        <v>1848</v>
      </c>
      <c r="H402" s="3" t="s">
        <v>13</v>
      </c>
      <c r="I402" s="3"/>
      <c r="J402" s="7" t="str">
        <f>CONCATENATE(tbl_geral[[#This Row],[Máquina]],"_",tbl_geral[[#This Row],[Status]],)</f>
        <v>BARL_PERFILADORA 2</v>
      </c>
      <c r="K402" s="9">
        <f>COUNTIF($J$2:J402,J402)</f>
        <v>3</v>
      </c>
      <c r="L402" s="7" t="str">
        <f>CONCATENATE(tbl_geral[[#This Row],[Cod.Unico]],"_",tbl_geral[[#This Row],[Numerador]])</f>
        <v>BARL_PERFILADORA 2_3</v>
      </c>
      <c r="M402" s="12">
        <f t="shared" si="6"/>
        <v>50</v>
      </c>
      <c r="N402" s="12">
        <f>COUNTIF(J$2:$J402,J402)/100</f>
        <v>0.03</v>
      </c>
      <c r="O402" s="12">
        <f>SUM(tbl_geral[[#This Row],[Cod.Unico3]]+tbl_geral[[#This Row],[Cod.Unico4]])</f>
        <v>50.03</v>
      </c>
      <c r="P402" s="12" t="str">
        <f>SUBSTITUTE(tbl_geral[[#This Row],[Cod.Unico5]],",",".")</f>
        <v>50.03</v>
      </c>
      <c r="Q402" s="12" t="s">
        <v>483</v>
      </c>
    </row>
    <row r="403" spans="1:17" x14ac:dyDescent="0.25">
      <c r="A403" s="3" t="s">
        <v>227</v>
      </c>
      <c r="B403" s="4">
        <v>8</v>
      </c>
      <c r="C403" s="3" t="s">
        <v>10</v>
      </c>
      <c r="D403" s="4">
        <v>825</v>
      </c>
      <c r="E403" s="3" t="s">
        <v>322</v>
      </c>
      <c r="F403" s="3" t="s">
        <v>480</v>
      </c>
      <c r="G403" s="3" t="s">
        <v>1849</v>
      </c>
      <c r="H403" s="3" t="s">
        <v>13</v>
      </c>
      <c r="I403" s="3"/>
      <c r="J403" s="7" t="str">
        <f>CONCATENATE(tbl_geral[[#This Row],[Máquina]],"_",tbl_geral[[#This Row],[Status]],)</f>
        <v>BARL_PERFILADORA 2</v>
      </c>
      <c r="K403" s="9">
        <f>COUNTIF($J$2:J403,J403)</f>
        <v>4</v>
      </c>
      <c r="L403" s="7" t="str">
        <f>CONCATENATE(tbl_geral[[#This Row],[Cod.Unico]],"_",tbl_geral[[#This Row],[Numerador]])</f>
        <v>BARL_PERFILADORA 2_4</v>
      </c>
      <c r="M403" s="12">
        <f t="shared" si="6"/>
        <v>50</v>
      </c>
      <c r="N403" s="12">
        <f>COUNTIF(J$2:$J403,J403)/100</f>
        <v>0.04</v>
      </c>
      <c r="O403" s="12">
        <f>SUM(tbl_geral[[#This Row],[Cod.Unico3]]+tbl_geral[[#This Row],[Cod.Unico4]])</f>
        <v>50.04</v>
      </c>
      <c r="P403" s="12" t="str">
        <f>SUBSTITUTE(tbl_geral[[#This Row],[Cod.Unico5]],",",".")</f>
        <v>50.04</v>
      </c>
      <c r="Q403" s="12" t="s">
        <v>484</v>
      </c>
    </row>
    <row r="404" spans="1:17" x14ac:dyDescent="0.25">
      <c r="A404" s="3" t="s">
        <v>227</v>
      </c>
      <c r="B404" s="4">
        <v>8</v>
      </c>
      <c r="C404" s="3" t="s">
        <v>10</v>
      </c>
      <c r="D404" s="4">
        <v>829</v>
      </c>
      <c r="E404" s="3" t="s">
        <v>93</v>
      </c>
      <c r="F404" s="3" t="s">
        <v>480</v>
      </c>
      <c r="G404" s="3" t="s">
        <v>1850</v>
      </c>
      <c r="H404" s="3" t="s">
        <v>13</v>
      </c>
      <c r="I404" s="3"/>
      <c r="J404" s="7" t="str">
        <f>CONCATENATE(tbl_geral[[#This Row],[Máquina]],"_",tbl_geral[[#This Row],[Status]],)</f>
        <v>BARL_PERFILADORA 2</v>
      </c>
      <c r="K404" s="9">
        <f>COUNTIF($J$2:J404,J404)</f>
        <v>5</v>
      </c>
      <c r="L404" s="7" t="str">
        <f>CONCATENATE(tbl_geral[[#This Row],[Cod.Unico]],"_",tbl_geral[[#This Row],[Numerador]])</f>
        <v>BARL_PERFILADORA 2_5</v>
      </c>
      <c r="M404" s="12">
        <f t="shared" si="6"/>
        <v>50</v>
      </c>
      <c r="N404" s="12">
        <f>COUNTIF(J$2:$J404,J404)/100</f>
        <v>0.05</v>
      </c>
      <c r="O404" s="12">
        <f>SUM(tbl_geral[[#This Row],[Cod.Unico3]]+tbl_geral[[#This Row],[Cod.Unico4]])</f>
        <v>50.05</v>
      </c>
      <c r="P404" s="12" t="str">
        <f>SUBSTITUTE(tbl_geral[[#This Row],[Cod.Unico5]],",",".")</f>
        <v>50.05</v>
      </c>
      <c r="Q404" s="12" t="s">
        <v>485</v>
      </c>
    </row>
    <row r="405" spans="1:17" x14ac:dyDescent="0.25">
      <c r="A405" s="3" t="s">
        <v>227</v>
      </c>
      <c r="B405" s="4">
        <v>2</v>
      </c>
      <c r="C405" s="3" t="s">
        <v>84</v>
      </c>
      <c r="D405" s="4">
        <v>202</v>
      </c>
      <c r="E405" s="3" t="s">
        <v>88</v>
      </c>
      <c r="F405" s="3" t="s">
        <v>480</v>
      </c>
      <c r="G405" s="3" t="s">
        <v>1851</v>
      </c>
      <c r="H405" s="3" t="s">
        <v>13</v>
      </c>
      <c r="I405" s="3"/>
      <c r="J405" s="7" t="str">
        <f>CONCATENATE(tbl_geral[[#This Row],[Máquina]],"_",tbl_geral[[#This Row],[Status]],)</f>
        <v>BARL_PERFILADORA 2</v>
      </c>
      <c r="K405" s="9">
        <f>COUNTIF($J$2:J405,J405)</f>
        <v>6</v>
      </c>
      <c r="L405" s="7" t="str">
        <f>CONCATENATE(tbl_geral[[#This Row],[Cod.Unico]],"_",tbl_geral[[#This Row],[Numerador]])</f>
        <v>BARL_PERFILADORA 2_6</v>
      </c>
      <c r="M405" s="12">
        <f t="shared" si="6"/>
        <v>50</v>
      </c>
      <c r="N405" s="12">
        <f>COUNTIF(J$2:$J405,J405)/100</f>
        <v>0.06</v>
      </c>
      <c r="O405" s="12">
        <f>SUM(tbl_geral[[#This Row],[Cod.Unico3]]+tbl_geral[[#This Row],[Cod.Unico4]])</f>
        <v>50.06</v>
      </c>
      <c r="P405" s="12" t="str">
        <f>SUBSTITUTE(tbl_geral[[#This Row],[Cod.Unico5]],",",".")</f>
        <v>50.06</v>
      </c>
      <c r="Q405" s="12" t="s">
        <v>486</v>
      </c>
    </row>
    <row r="406" spans="1:17" x14ac:dyDescent="0.25">
      <c r="A406" s="3" t="s">
        <v>227</v>
      </c>
      <c r="B406" s="4">
        <v>8</v>
      </c>
      <c r="C406" s="3" t="s">
        <v>10</v>
      </c>
      <c r="D406" s="4">
        <v>829</v>
      </c>
      <c r="E406" s="3" t="s">
        <v>93</v>
      </c>
      <c r="F406" s="3" t="s">
        <v>480</v>
      </c>
      <c r="G406" s="3" t="s">
        <v>1852</v>
      </c>
      <c r="H406" s="3" t="s">
        <v>13</v>
      </c>
      <c r="I406" s="3"/>
      <c r="J406" s="7" t="str">
        <f>CONCATENATE(tbl_geral[[#This Row],[Máquina]],"_",tbl_geral[[#This Row],[Status]],)</f>
        <v>BARL_PERFILADORA 2</v>
      </c>
      <c r="K406" s="9">
        <f>COUNTIF($J$2:J406,J406)</f>
        <v>7</v>
      </c>
      <c r="L406" s="7" t="str">
        <f>CONCATENATE(tbl_geral[[#This Row],[Cod.Unico]],"_",tbl_geral[[#This Row],[Numerador]])</f>
        <v>BARL_PERFILADORA 2_7</v>
      </c>
      <c r="M406" s="12">
        <f t="shared" si="6"/>
        <v>50</v>
      </c>
      <c r="N406" s="12">
        <f>COUNTIF(J$2:$J406,J406)/100</f>
        <v>7.0000000000000007E-2</v>
      </c>
      <c r="O406" s="12">
        <f>SUM(tbl_geral[[#This Row],[Cod.Unico3]]+tbl_geral[[#This Row],[Cod.Unico4]])</f>
        <v>50.07</v>
      </c>
      <c r="P406" s="12" t="str">
        <f>SUBSTITUTE(tbl_geral[[#This Row],[Cod.Unico5]],",",".")</f>
        <v>50.07</v>
      </c>
      <c r="Q406" s="12" t="s">
        <v>487</v>
      </c>
    </row>
    <row r="407" spans="1:17" x14ac:dyDescent="0.25">
      <c r="A407" s="3" t="s">
        <v>227</v>
      </c>
      <c r="B407" s="4">
        <v>16</v>
      </c>
      <c r="C407" s="3" t="s">
        <v>286</v>
      </c>
      <c r="D407" s="4">
        <v>1601</v>
      </c>
      <c r="E407" s="3" t="s">
        <v>461</v>
      </c>
      <c r="F407" s="3" t="s">
        <v>480</v>
      </c>
      <c r="G407" s="3" t="s">
        <v>1853</v>
      </c>
      <c r="H407" s="3" t="s">
        <v>13</v>
      </c>
      <c r="I407" s="3"/>
      <c r="J407" s="7" t="str">
        <f>CONCATENATE(tbl_geral[[#This Row],[Máquina]],"_",tbl_geral[[#This Row],[Status]],)</f>
        <v>BARL_PERFILADORA 2</v>
      </c>
      <c r="K407" s="9">
        <f>COUNTIF($J$2:J407,J407)</f>
        <v>8</v>
      </c>
      <c r="L407" s="7" t="str">
        <f>CONCATENATE(tbl_geral[[#This Row],[Cod.Unico]],"_",tbl_geral[[#This Row],[Numerador]])</f>
        <v>BARL_PERFILADORA 2_8</v>
      </c>
      <c r="M407" s="12">
        <f t="shared" si="6"/>
        <v>50</v>
      </c>
      <c r="N407" s="12">
        <f>COUNTIF(J$2:$J407,J407)/100</f>
        <v>0.08</v>
      </c>
      <c r="O407" s="12">
        <f>SUM(tbl_geral[[#This Row],[Cod.Unico3]]+tbl_geral[[#This Row],[Cod.Unico4]])</f>
        <v>50.08</v>
      </c>
      <c r="P407" s="12" t="str">
        <f>SUBSTITUTE(tbl_geral[[#This Row],[Cod.Unico5]],",",".")</f>
        <v>50.08</v>
      </c>
      <c r="Q407" s="12" t="s">
        <v>488</v>
      </c>
    </row>
    <row r="408" spans="1:17" x14ac:dyDescent="0.25">
      <c r="A408" s="3" t="s">
        <v>227</v>
      </c>
      <c r="B408" s="4">
        <v>8</v>
      </c>
      <c r="C408" s="3" t="s">
        <v>10</v>
      </c>
      <c r="D408" s="4">
        <v>829</v>
      </c>
      <c r="E408" s="3" t="s">
        <v>93</v>
      </c>
      <c r="F408" s="3" t="s">
        <v>480</v>
      </c>
      <c r="G408" s="3" t="s">
        <v>1854</v>
      </c>
      <c r="H408" s="3" t="s">
        <v>13</v>
      </c>
      <c r="I408" s="3"/>
      <c r="J408" s="7" t="str">
        <f>CONCATENATE(tbl_geral[[#This Row],[Máquina]],"_",tbl_geral[[#This Row],[Status]],)</f>
        <v>BARL_PERFILADORA 2</v>
      </c>
      <c r="K408" s="9">
        <f>COUNTIF($J$2:J408,J408)</f>
        <v>9</v>
      </c>
      <c r="L408" s="7" t="str">
        <f>CONCATENATE(tbl_geral[[#This Row],[Cod.Unico]],"_",tbl_geral[[#This Row],[Numerador]])</f>
        <v>BARL_PERFILADORA 2_9</v>
      </c>
      <c r="M408" s="12">
        <f t="shared" si="6"/>
        <v>50</v>
      </c>
      <c r="N408" s="12">
        <f>COUNTIF(J$2:$J408,J408)/100</f>
        <v>0.09</v>
      </c>
      <c r="O408" s="12">
        <f>SUM(tbl_geral[[#This Row],[Cod.Unico3]]+tbl_geral[[#This Row],[Cod.Unico4]])</f>
        <v>50.09</v>
      </c>
      <c r="P408" s="12" t="str">
        <f>SUBSTITUTE(tbl_geral[[#This Row],[Cod.Unico5]],",",".")</f>
        <v>50.09</v>
      </c>
      <c r="Q408" s="12" t="s">
        <v>489</v>
      </c>
    </row>
    <row r="409" spans="1:17" x14ac:dyDescent="0.25">
      <c r="A409" s="3" t="s">
        <v>227</v>
      </c>
      <c r="B409" s="4">
        <v>8</v>
      </c>
      <c r="C409" s="3" t="s">
        <v>10</v>
      </c>
      <c r="D409" s="4">
        <v>829</v>
      </c>
      <c r="E409" s="3" t="s">
        <v>93</v>
      </c>
      <c r="F409" s="3" t="s">
        <v>480</v>
      </c>
      <c r="G409" s="3" t="s">
        <v>3108</v>
      </c>
      <c r="H409" s="3" t="s">
        <v>13</v>
      </c>
      <c r="I409" s="3"/>
      <c r="J409" s="7" t="str">
        <f>CONCATENATE(tbl_geral[[#This Row],[Máquina]],"_",tbl_geral[[#This Row],[Status]],)</f>
        <v>BARL_PERFILADORA 2</v>
      </c>
      <c r="K409" s="9">
        <f>COUNTIF($J$2:J409,J409)</f>
        <v>10</v>
      </c>
      <c r="L409" s="7" t="str">
        <f>CONCATENATE(tbl_geral[[#This Row],[Cod.Unico]],"_",tbl_geral[[#This Row],[Numerador]])</f>
        <v>BARL_PERFILADORA 2_10</v>
      </c>
      <c r="M409" s="12">
        <f t="shared" si="6"/>
        <v>50</v>
      </c>
      <c r="N409" s="12">
        <f>COUNTIF(J$2:$J409,J409)/100</f>
        <v>0.1</v>
      </c>
      <c r="O409" s="12">
        <f>SUM(tbl_geral[[#This Row],[Cod.Unico3]]+tbl_geral[[#This Row],[Cod.Unico4]])</f>
        <v>50.1</v>
      </c>
      <c r="P409" s="12" t="str">
        <f>SUBSTITUTE(tbl_geral[[#This Row],[Cod.Unico5]],",",".")</f>
        <v>50.1</v>
      </c>
      <c r="Q409" s="12" t="s">
        <v>490</v>
      </c>
    </row>
    <row r="410" spans="1:17" x14ac:dyDescent="0.25">
      <c r="A410" s="3" t="s">
        <v>227</v>
      </c>
      <c r="B410" s="4">
        <v>8</v>
      </c>
      <c r="C410" s="3" t="s">
        <v>10</v>
      </c>
      <c r="D410" s="4">
        <v>829</v>
      </c>
      <c r="E410" s="3" t="s">
        <v>93</v>
      </c>
      <c r="F410" s="3" t="s">
        <v>480</v>
      </c>
      <c r="G410" s="3" t="s">
        <v>1855</v>
      </c>
      <c r="H410" s="3" t="s">
        <v>13</v>
      </c>
      <c r="I410" s="3"/>
      <c r="J410" s="7" t="str">
        <f>CONCATENATE(tbl_geral[[#This Row],[Máquina]],"_",tbl_geral[[#This Row],[Status]],)</f>
        <v>BARL_PERFILADORA 2</v>
      </c>
      <c r="K410" s="9">
        <f>COUNTIF($J$2:J410,J410)</f>
        <v>11</v>
      </c>
      <c r="L410" s="7" t="str">
        <f>CONCATENATE(tbl_geral[[#This Row],[Cod.Unico]],"_",tbl_geral[[#This Row],[Numerador]])</f>
        <v>BARL_PERFILADORA 2_11</v>
      </c>
      <c r="M410" s="12">
        <f t="shared" si="6"/>
        <v>50</v>
      </c>
      <c r="N410" s="12">
        <f>COUNTIF(J$2:$J410,J410)/100</f>
        <v>0.11</v>
      </c>
      <c r="O410" s="12">
        <f>SUM(tbl_geral[[#This Row],[Cod.Unico3]]+tbl_geral[[#This Row],[Cod.Unico4]])</f>
        <v>50.11</v>
      </c>
      <c r="P410" s="12" t="str">
        <f>SUBSTITUTE(tbl_geral[[#This Row],[Cod.Unico5]],",",".")</f>
        <v>50.11</v>
      </c>
      <c r="Q410" s="12" t="s">
        <v>491</v>
      </c>
    </row>
    <row r="411" spans="1:17" x14ac:dyDescent="0.25">
      <c r="A411" s="3" t="s">
        <v>227</v>
      </c>
      <c r="B411" s="4">
        <v>8</v>
      </c>
      <c r="C411" s="3" t="s">
        <v>10</v>
      </c>
      <c r="D411" s="4">
        <v>829</v>
      </c>
      <c r="E411" s="3" t="s">
        <v>93</v>
      </c>
      <c r="F411" s="3" t="s">
        <v>480</v>
      </c>
      <c r="G411" s="3" t="s">
        <v>1856</v>
      </c>
      <c r="H411" s="3" t="s">
        <v>13</v>
      </c>
      <c r="I411" s="3"/>
      <c r="J411" s="7" t="str">
        <f>CONCATENATE(tbl_geral[[#This Row],[Máquina]],"_",tbl_geral[[#This Row],[Status]],)</f>
        <v>BARL_PERFILADORA 2</v>
      </c>
      <c r="K411" s="9">
        <f>COUNTIF($J$2:J411,J411)</f>
        <v>12</v>
      </c>
      <c r="L411" s="7" t="str">
        <f>CONCATENATE(tbl_geral[[#This Row],[Cod.Unico]],"_",tbl_geral[[#This Row],[Numerador]])</f>
        <v>BARL_PERFILADORA 2_12</v>
      </c>
      <c r="M411" s="12">
        <f t="shared" si="6"/>
        <v>50</v>
      </c>
      <c r="N411" s="12">
        <f>COUNTIF(J$2:$J411,J411)/100</f>
        <v>0.12</v>
      </c>
      <c r="O411" s="12">
        <f>SUM(tbl_geral[[#This Row],[Cod.Unico3]]+tbl_geral[[#This Row],[Cod.Unico4]])</f>
        <v>50.12</v>
      </c>
      <c r="P411" s="12" t="str">
        <f>SUBSTITUTE(tbl_geral[[#This Row],[Cod.Unico5]],",",".")</f>
        <v>50.12</v>
      </c>
      <c r="Q411" s="12" t="s">
        <v>492</v>
      </c>
    </row>
    <row r="412" spans="1:17" x14ac:dyDescent="0.25">
      <c r="A412" s="3" t="s">
        <v>227</v>
      </c>
      <c r="B412" s="4">
        <v>8</v>
      </c>
      <c r="C412" s="3" t="s">
        <v>10</v>
      </c>
      <c r="D412" s="4">
        <v>829</v>
      </c>
      <c r="E412" s="3" t="s">
        <v>93</v>
      </c>
      <c r="F412" s="3" t="s">
        <v>480</v>
      </c>
      <c r="G412" s="3" t="s">
        <v>1857</v>
      </c>
      <c r="H412" s="3" t="s">
        <v>13</v>
      </c>
      <c r="I412" s="3"/>
      <c r="J412" s="7" t="str">
        <f>CONCATENATE(tbl_geral[[#This Row],[Máquina]],"_",tbl_geral[[#This Row],[Status]],)</f>
        <v>BARL_PERFILADORA 2</v>
      </c>
      <c r="K412" s="9">
        <f>COUNTIF($J$2:J412,J412)</f>
        <v>13</v>
      </c>
      <c r="L412" s="7" t="str">
        <f>CONCATENATE(tbl_geral[[#This Row],[Cod.Unico]],"_",tbl_geral[[#This Row],[Numerador]])</f>
        <v>BARL_PERFILADORA 2_13</v>
      </c>
      <c r="M412" s="12">
        <f t="shared" si="6"/>
        <v>50</v>
      </c>
      <c r="N412" s="12">
        <f>COUNTIF(J$2:$J412,J412)/100</f>
        <v>0.13</v>
      </c>
      <c r="O412" s="12">
        <f>SUM(tbl_geral[[#This Row],[Cod.Unico3]]+tbl_geral[[#This Row],[Cod.Unico4]])</f>
        <v>50.13</v>
      </c>
      <c r="P412" s="12" t="str">
        <f>SUBSTITUTE(tbl_geral[[#This Row],[Cod.Unico5]],",",".")</f>
        <v>50.13</v>
      </c>
      <c r="Q412" s="12" t="s">
        <v>493</v>
      </c>
    </row>
    <row r="413" spans="1:17" x14ac:dyDescent="0.25">
      <c r="A413" s="3" t="s">
        <v>227</v>
      </c>
      <c r="B413" s="4">
        <v>8</v>
      </c>
      <c r="C413" s="3" t="s">
        <v>10</v>
      </c>
      <c r="D413" s="4">
        <v>819</v>
      </c>
      <c r="E413" s="3" t="s">
        <v>102</v>
      </c>
      <c r="F413" s="3" t="s">
        <v>494</v>
      </c>
      <c r="G413" s="3" t="s">
        <v>1858</v>
      </c>
      <c r="H413" s="3" t="s">
        <v>13</v>
      </c>
      <c r="I413" s="3"/>
      <c r="J413" s="7" t="str">
        <f>CONCATENATE(tbl_geral[[#This Row],[Máquina]],"_",tbl_geral[[#This Row],[Status]],)</f>
        <v>BARL_PÓRTICO 3</v>
      </c>
      <c r="K413" s="9">
        <f>COUNTIF($J$2:J413,J413)</f>
        <v>1</v>
      </c>
      <c r="L413" s="7" t="str">
        <f>CONCATENATE(tbl_geral[[#This Row],[Cod.Unico]],"_",tbl_geral[[#This Row],[Numerador]])</f>
        <v>BARL_PÓRTICO 3_1</v>
      </c>
      <c r="M413" s="12">
        <f t="shared" si="6"/>
        <v>51</v>
      </c>
      <c r="N413" s="12">
        <f>COUNTIF(J$2:$J413,J413)/100</f>
        <v>0.01</v>
      </c>
      <c r="O413" s="12">
        <f>SUM(tbl_geral[[#This Row],[Cod.Unico3]]+tbl_geral[[#This Row],[Cod.Unico4]])</f>
        <v>51.01</v>
      </c>
      <c r="P413" s="12" t="str">
        <f>SUBSTITUTE(tbl_geral[[#This Row],[Cod.Unico5]],",",".")</f>
        <v>51.01</v>
      </c>
      <c r="Q413" s="12" t="s">
        <v>495</v>
      </c>
    </row>
    <row r="414" spans="1:17" x14ac:dyDescent="0.25">
      <c r="A414" s="3" t="s">
        <v>227</v>
      </c>
      <c r="B414" s="4">
        <v>8</v>
      </c>
      <c r="C414" s="3" t="s">
        <v>10</v>
      </c>
      <c r="D414" s="4">
        <v>829</v>
      </c>
      <c r="E414" s="3" t="s">
        <v>93</v>
      </c>
      <c r="F414" s="3" t="s">
        <v>494</v>
      </c>
      <c r="G414" s="3" t="s">
        <v>1859</v>
      </c>
      <c r="H414" s="3" t="s">
        <v>13</v>
      </c>
      <c r="I414" s="3"/>
      <c r="J414" s="7" t="str">
        <f>CONCATENATE(tbl_geral[[#This Row],[Máquina]],"_",tbl_geral[[#This Row],[Status]],)</f>
        <v>BARL_PÓRTICO 3</v>
      </c>
      <c r="K414" s="9">
        <f>COUNTIF($J$2:J414,J414)</f>
        <v>2</v>
      </c>
      <c r="L414" s="7" t="str">
        <f>CONCATENATE(tbl_geral[[#This Row],[Cod.Unico]],"_",tbl_geral[[#This Row],[Numerador]])</f>
        <v>BARL_PÓRTICO 3_2</v>
      </c>
      <c r="M414" s="12">
        <f t="shared" si="6"/>
        <v>51</v>
      </c>
      <c r="N414" s="12">
        <f>COUNTIF(J$2:$J414,J414)/100</f>
        <v>0.02</v>
      </c>
      <c r="O414" s="12">
        <f>SUM(tbl_geral[[#This Row],[Cod.Unico3]]+tbl_geral[[#This Row],[Cod.Unico4]])</f>
        <v>51.02</v>
      </c>
      <c r="P414" s="12" t="str">
        <f>SUBSTITUTE(tbl_geral[[#This Row],[Cod.Unico5]],",",".")</f>
        <v>51.02</v>
      </c>
      <c r="Q414" s="12" t="s">
        <v>496</v>
      </c>
    </row>
    <row r="415" spans="1:17" x14ac:dyDescent="0.25">
      <c r="A415" s="3" t="s">
        <v>227</v>
      </c>
      <c r="B415" s="4">
        <v>8</v>
      </c>
      <c r="C415" s="3" t="s">
        <v>10</v>
      </c>
      <c r="D415" s="4">
        <v>829</v>
      </c>
      <c r="E415" s="3" t="s">
        <v>93</v>
      </c>
      <c r="F415" s="3" t="s">
        <v>494</v>
      </c>
      <c r="G415" s="3" t="s">
        <v>1860</v>
      </c>
      <c r="H415" s="3" t="s">
        <v>13</v>
      </c>
      <c r="I415" s="3"/>
      <c r="J415" s="7" t="str">
        <f>CONCATENATE(tbl_geral[[#This Row],[Máquina]],"_",tbl_geral[[#This Row],[Status]],)</f>
        <v>BARL_PÓRTICO 3</v>
      </c>
      <c r="K415" s="9">
        <f>COUNTIF($J$2:J415,J415)</f>
        <v>3</v>
      </c>
      <c r="L415" s="7" t="str">
        <f>CONCATENATE(tbl_geral[[#This Row],[Cod.Unico]],"_",tbl_geral[[#This Row],[Numerador]])</f>
        <v>BARL_PÓRTICO 3_3</v>
      </c>
      <c r="M415" s="12">
        <f t="shared" si="6"/>
        <v>51</v>
      </c>
      <c r="N415" s="12">
        <f>COUNTIF(J$2:$J415,J415)/100</f>
        <v>0.03</v>
      </c>
      <c r="O415" s="12">
        <f>SUM(tbl_geral[[#This Row],[Cod.Unico3]]+tbl_geral[[#This Row],[Cod.Unico4]])</f>
        <v>51.03</v>
      </c>
      <c r="P415" s="12" t="str">
        <f>SUBSTITUTE(tbl_geral[[#This Row],[Cod.Unico5]],",",".")</f>
        <v>51.03</v>
      </c>
      <c r="Q415" s="12" t="s">
        <v>497</v>
      </c>
    </row>
    <row r="416" spans="1:17" x14ac:dyDescent="0.25">
      <c r="A416" s="3" t="s">
        <v>227</v>
      </c>
      <c r="B416" s="4">
        <v>8</v>
      </c>
      <c r="C416" s="3" t="s">
        <v>10</v>
      </c>
      <c r="D416" s="4">
        <v>829</v>
      </c>
      <c r="E416" s="3" t="s">
        <v>93</v>
      </c>
      <c r="F416" s="3" t="s">
        <v>494</v>
      </c>
      <c r="G416" s="3" t="s">
        <v>1861</v>
      </c>
      <c r="H416" s="3" t="s">
        <v>13</v>
      </c>
      <c r="I416" s="3"/>
      <c r="J416" s="7" t="str">
        <f>CONCATENATE(tbl_geral[[#This Row],[Máquina]],"_",tbl_geral[[#This Row],[Status]],)</f>
        <v>BARL_PÓRTICO 3</v>
      </c>
      <c r="K416" s="9">
        <f>COUNTIF($J$2:J416,J416)</f>
        <v>4</v>
      </c>
      <c r="L416" s="7" t="str">
        <f>CONCATENATE(tbl_geral[[#This Row],[Cod.Unico]],"_",tbl_geral[[#This Row],[Numerador]])</f>
        <v>BARL_PÓRTICO 3_4</v>
      </c>
      <c r="M416" s="12">
        <f t="shared" si="6"/>
        <v>51</v>
      </c>
      <c r="N416" s="12">
        <f>COUNTIF(J$2:$J416,J416)/100</f>
        <v>0.04</v>
      </c>
      <c r="O416" s="12">
        <f>SUM(tbl_geral[[#This Row],[Cod.Unico3]]+tbl_geral[[#This Row],[Cod.Unico4]])</f>
        <v>51.04</v>
      </c>
      <c r="P416" s="12" t="str">
        <f>SUBSTITUTE(tbl_geral[[#This Row],[Cod.Unico5]],",",".")</f>
        <v>51.04</v>
      </c>
      <c r="Q416" s="12" t="s">
        <v>498</v>
      </c>
    </row>
    <row r="417" spans="1:17" x14ac:dyDescent="0.25">
      <c r="A417" s="3" t="s">
        <v>227</v>
      </c>
      <c r="B417" s="4">
        <v>8</v>
      </c>
      <c r="C417" s="3" t="s">
        <v>10</v>
      </c>
      <c r="D417" s="4">
        <v>829</v>
      </c>
      <c r="E417" s="3" t="s">
        <v>93</v>
      </c>
      <c r="F417" s="3" t="s">
        <v>494</v>
      </c>
      <c r="G417" s="3" t="s">
        <v>1862</v>
      </c>
      <c r="H417" s="3" t="s">
        <v>13</v>
      </c>
      <c r="I417" s="3"/>
      <c r="J417" s="7" t="str">
        <f>CONCATENATE(tbl_geral[[#This Row],[Máquina]],"_",tbl_geral[[#This Row],[Status]],)</f>
        <v>BARL_PÓRTICO 3</v>
      </c>
      <c r="K417" s="9">
        <f>COUNTIF($J$2:J417,J417)</f>
        <v>5</v>
      </c>
      <c r="L417" s="7" t="str">
        <f>CONCATENATE(tbl_geral[[#This Row],[Cod.Unico]],"_",tbl_geral[[#This Row],[Numerador]])</f>
        <v>BARL_PÓRTICO 3_5</v>
      </c>
      <c r="M417" s="12">
        <f t="shared" si="6"/>
        <v>51</v>
      </c>
      <c r="N417" s="12">
        <f>COUNTIF(J$2:$J417,J417)/100</f>
        <v>0.05</v>
      </c>
      <c r="O417" s="12">
        <f>SUM(tbl_geral[[#This Row],[Cod.Unico3]]+tbl_geral[[#This Row],[Cod.Unico4]])</f>
        <v>51.05</v>
      </c>
      <c r="P417" s="12" t="str">
        <f>SUBSTITUTE(tbl_geral[[#This Row],[Cod.Unico5]],",",".")</f>
        <v>51.05</v>
      </c>
      <c r="Q417" s="12" t="s">
        <v>499</v>
      </c>
    </row>
    <row r="418" spans="1:17" x14ac:dyDescent="0.25">
      <c r="A418" s="3" t="s">
        <v>227</v>
      </c>
      <c r="B418" s="4">
        <v>8</v>
      </c>
      <c r="C418" s="3" t="s">
        <v>10</v>
      </c>
      <c r="D418" s="4">
        <v>829</v>
      </c>
      <c r="E418" s="3" t="s">
        <v>93</v>
      </c>
      <c r="F418" s="3" t="s">
        <v>494</v>
      </c>
      <c r="G418" s="3" t="s">
        <v>1863</v>
      </c>
      <c r="H418" s="3" t="s">
        <v>13</v>
      </c>
      <c r="I418" s="3"/>
      <c r="J418" s="7" t="str">
        <f>CONCATENATE(tbl_geral[[#This Row],[Máquina]],"_",tbl_geral[[#This Row],[Status]],)</f>
        <v>BARL_PÓRTICO 3</v>
      </c>
      <c r="K418" s="9">
        <f>COUNTIF($J$2:J418,J418)</f>
        <v>6</v>
      </c>
      <c r="L418" s="7" t="str">
        <f>CONCATENATE(tbl_geral[[#This Row],[Cod.Unico]],"_",tbl_geral[[#This Row],[Numerador]])</f>
        <v>BARL_PÓRTICO 3_6</v>
      </c>
      <c r="M418" s="12">
        <f t="shared" si="6"/>
        <v>51</v>
      </c>
      <c r="N418" s="12">
        <f>COUNTIF(J$2:$J418,J418)/100</f>
        <v>0.06</v>
      </c>
      <c r="O418" s="12">
        <f>SUM(tbl_geral[[#This Row],[Cod.Unico3]]+tbl_geral[[#This Row],[Cod.Unico4]])</f>
        <v>51.06</v>
      </c>
      <c r="P418" s="12" t="str">
        <f>SUBSTITUTE(tbl_geral[[#This Row],[Cod.Unico5]],",",".")</f>
        <v>51.06</v>
      </c>
      <c r="Q418" s="12" t="s">
        <v>500</v>
      </c>
    </row>
    <row r="419" spans="1:17" x14ac:dyDescent="0.25">
      <c r="A419" s="3" t="s">
        <v>227</v>
      </c>
      <c r="B419" s="4">
        <v>2</v>
      </c>
      <c r="C419" s="3" t="s">
        <v>84</v>
      </c>
      <c r="D419" s="4">
        <v>203</v>
      </c>
      <c r="E419" s="3" t="s">
        <v>85</v>
      </c>
      <c r="F419" s="3" t="s">
        <v>494</v>
      </c>
      <c r="G419" s="3" t="s">
        <v>1864</v>
      </c>
      <c r="H419" s="3" t="s">
        <v>13</v>
      </c>
      <c r="I419" s="3"/>
      <c r="J419" s="7" t="str">
        <f>CONCATENATE(tbl_geral[[#This Row],[Máquina]],"_",tbl_geral[[#This Row],[Status]],)</f>
        <v>BARL_PÓRTICO 3</v>
      </c>
      <c r="K419" s="9">
        <f>COUNTIF($J$2:J419,J419)</f>
        <v>7</v>
      </c>
      <c r="L419" s="7" t="str">
        <f>CONCATENATE(tbl_geral[[#This Row],[Cod.Unico]],"_",tbl_geral[[#This Row],[Numerador]])</f>
        <v>BARL_PÓRTICO 3_7</v>
      </c>
      <c r="M419" s="12">
        <f t="shared" si="6"/>
        <v>51</v>
      </c>
      <c r="N419" s="12">
        <f>COUNTIF(J$2:$J419,J419)/100</f>
        <v>7.0000000000000007E-2</v>
      </c>
      <c r="O419" s="12">
        <f>SUM(tbl_geral[[#This Row],[Cod.Unico3]]+tbl_geral[[#This Row],[Cod.Unico4]])</f>
        <v>51.07</v>
      </c>
      <c r="P419" s="12" t="str">
        <f>SUBSTITUTE(tbl_geral[[#This Row],[Cod.Unico5]],",",".")</f>
        <v>51.07</v>
      </c>
      <c r="Q419" s="12" t="s">
        <v>501</v>
      </c>
    </row>
    <row r="420" spans="1:17" x14ac:dyDescent="0.25">
      <c r="A420" s="3" t="s">
        <v>227</v>
      </c>
      <c r="B420" s="4">
        <v>2</v>
      </c>
      <c r="C420" s="3" t="s">
        <v>84</v>
      </c>
      <c r="D420" s="4">
        <v>202</v>
      </c>
      <c r="E420" s="3" t="s">
        <v>88</v>
      </c>
      <c r="F420" s="3" t="s">
        <v>494</v>
      </c>
      <c r="G420" s="3" t="s">
        <v>1865</v>
      </c>
      <c r="H420" s="3" t="s">
        <v>13</v>
      </c>
      <c r="I420" s="3"/>
      <c r="J420" s="7" t="str">
        <f>CONCATENATE(tbl_geral[[#This Row],[Máquina]],"_",tbl_geral[[#This Row],[Status]],)</f>
        <v>BARL_PÓRTICO 3</v>
      </c>
      <c r="K420" s="9">
        <f>COUNTIF($J$2:J420,J420)</f>
        <v>8</v>
      </c>
      <c r="L420" s="7" t="str">
        <f>CONCATENATE(tbl_geral[[#This Row],[Cod.Unico]],"_",tbl_geral[[#This Row],[Numerador]])</f>
        <v>BARL_PÓRTICO 3_8</v>
      </c>
      <c r="M420" s="12">
        <f t="shared" si="6"/>
        <v>51</v>
      </c>
      <c r="N420" s="12">
        <f>COUNTIF(J$2:$J420,J420)/100</f>
        <v>0.08</v>
      </c>
      <c r="O420" s="12">
        <f>SUM(tbl_geral[[#This Row],[Cod.Unico3]]+tbl_geral[[#This Row],[Cod.Unico4]])</f>
        <v>51.08</v>
      </c>
      <c r="P420" s="12" t="str">
        <f>SUBSTITUTE(tbl_geral[[#This Row],[Cod.Unico5]],",",".")</f>
        <v>51.08</v>
      </c>
      <c r="Q420" s="12" t="s">
        <v>502</v>
      </c>
    </row>
    <row r="421" spans="1:17" x14ac:dyDescent="0.25">
      <c r="A421" s="3" t="s">
        <v>227</v>
      </c>
      <c r="B421" s="4">
        <v>8</v>
      </c>
      <c r="C421" s="3" t="s">
        <v>10</v>
      </c>
      <c r="D421" s="4">
        <v>829</v>
      </c>
      <c r="E421" s="3" t="s">
        <v>93</v>
      </c>
      <c r="F421" s="3" t="s">
        <v>494</v>
      </c>
      <c r="G421" s="3" t="s">
        <v>1866</v>
      </c>
      <c r="H421" s="3" t="s">
        <v>13</v>
      </c>
      <c r="I421" s="3"/>
      <c r="J421" s="7" t="str">
        <f>CONCATENATE(tbl_geral[[#This Row],[Máquina]],"_",tbl_geral[[#This Row],[Status]],)</f>
        <v>BARL_PÓRTICO 3</v>
      </c>
      <c r="K421" s="9">
        <f>COUNTIF($J$2:J421,J421)</f>
        <v>9</v>
      </c>
      <c r="L421" s="7" t="str">
        <f>CONCATENATE(tbl_geral[[#This Row],[Cod.Unico]],"_",tbl_geral[[#This Row],[Numerador]])</f>
        <v>BARL_PÓRTICO 3_9</v>
      </c>
      <c r="M421" s="12">
        <f t="shared" si="6"/>
        <v>51</v>
      </c>
      <c r="N421" s="12">
        <f>COUNTIF(J$2:$J421,J421)/100</f>
        <v>0.09</v>
      </c>
      <c r="O421" s="12">
        <f>SUM(tbl_geral[[#This Row],[Cod.Unico3]]+tbl_geral[[#This Row],[Cod.Unico4]])</f>
        <v>51.09</v>
      </c>
      <c r="P421" s="12" t="str">
        <f>SUBSTITUTE(tbl_geral[[#This Row],[Cod.Unico5]],",",".")</f>
        <v>51.09</v>
      </c>
      <c r="Q421" s="12" t="s">
        <v>503</v>
      </c>
    </row>
    <row r="422" spans="1:17" x14ac:dyDescent="0.25">
      <c r="A422" s="3" t="s">
        <v>227</v>
      </c>
      <c r="B422" s="4">
        <v>8</v>
      </c>
      <c r="C422" s="3" t="s">
        <v>10</v>
      </c>
      <c r="D422" s="4">
        <v>824</v>
      </c>
      <c r="E422" s="3" t="s">
        <v>269</v>
      </c>
      <c r="F422" s="3" t="s">
        <v>494</v>
      </c>
      <c r="G422" s="3" t="s">
        <v>3109</v>
      </c>
      <c r="H422" s="3" t="s">
        <v>13</v>
      </c>
      <c r="I422" s="3"/>
      <c r="J422" s="7" t="str">
        <f>CONCATENATE(tbl_geral[[#This Row],[Máquina]],"_",tbl_geral[[#This Row],[Status]],)</f>
        <v>BARL_PÓRTICO 3</v>
      </c>
      <c r="K422" s="9">
        <f>COUNTIF($J$2:J422,J422)</f>
        <v>10</v>
      </c>
      <c r="L422" s="7" t="str">
        <f>CONCATENATE(tbl_geral[[#This Row],[Cod.Unico]],"_",tbl_geral[[#This Row],[Numerador]])</f>
        <v>BARL_PÓRTICO 3_10</v>
      </c>
      <c r="M422" s="12">
        <f t="shared" si="6"/>
        <v>51</v>
      </c>
      <c r="N422" s="12">
        <f>COUNTIF(J$2:$J422,J422)/100</f>
        <v>0.1</v>
      </c>
      <c r="O422" s="12">
        <f>SUM(tbl_geral[[#This Row],[Cod.Unico3]]+tbl_geral[[#This Row],[Cod.Unico4]])</f>
        <v>51.1</v>
      </c>
      <c r="P422" s="12" t="str">
        <f>SUBSTITUTE(tbl_geral[[#This Row],[Cod.Unico5]],",",".")</f>
        <v>51.1</v>
      </c>
      <c r="Q422" s="12" t="s">
        <v>504</v>
      </c>
    </row>
    <row r="423" spans="1:17" x14ac:dyDescent="0.25">
      <c r="A423" s="3" t="s">
        <v>227</v>
      </c>
      <c r="B423" s="4">
        <v>8</v>
      </c>
      <c r="C423" s="3" t="s">
        <v>10</v>
      </c>
      <c r="D423" s="4">
        <v>829</v>
      </c>
      <c r="E423" s="3" t="s">
        <v>93</v>
      </c>
      <c r="F423" s="3" t="s">
        <v>494</v>
      </c>
      <c r="G423" s="3" t="s">
        <v>1867</v>
      </c>
      <c r="H423" s="3" t="s">
        <v>13</v>
      </c>
      <c r="I423" s="3"/>
      <c r="J423" s="7" t="str">
        <f>CONCATENATE(tbl_geral[[#This Row],[Máquina]],"_",tbl_geral[[#This Row],[Status]],)</f>
        <v>BARL_PÓRTICO 3</v>
      </c>
      <c r="K423" s="9">
        <f>COUNTIF($J$2:J423,J423)</f>
        <v>11</v>
      </c>
      <c r="L423" s="7" t="str">
        <f>CONCATENATE(tbl_geral[[#This Row],[Cod.Unico]],"_",tbl_geral[[#This Row],[Numerador]])</f>
        <v>BARL_PÓRTICO 3_11</v>
      </c>
      <c r="M423" s="12">
        <f t="shared" si="6"/>
        <v>51</v>
      </c>
      <c r="N423" s="12">
        <f>COUNTIF(J$2:$J423,J423)/100</f>
        <v>0.11</v>
      </c>
      <c r="O423" s="12">
        <f>SUM(tbl_geral[[#This Row],[Cod.Unico3]]+tbl_geral[[#This Row],[Cod.Unico4]])</f>
        <v>51.11</v>
      </c>
      <c r="P423" s="12" t="str">
        <f>SUBSTITUTE(tbl_geral[[#This Row],[Cod.Unico5]],",",".")</f>
        <v>51.11</v>
      </c>
      <c r="Q423" s="12" t="s">
        <v>505</v>
      </c>
    </row>
    <row r="424" spans="1:17" x14ac:dyDescent="0.25">
      <c r="A424" s="3" t="s">
        <v>227</v>
      </c>
      <c r="B424" s="4">
        <v>16</v>
      </c>
      <c r="C424" s="3" t="s">
        <v>286</v>
      </c>
      <c r="D424" s="4">
        <v>1605</v>
      </c>
      <c r="E424" s="3" t="s">
        <v>287</v>
      </c>
      <c r="F424" s="3" t="s">
        <v>506</v>
      </c>
      <c r="G424" s="3" t="s">
        <v>1868</v>
      </c>
      <c r="H424" s="3" t="s">
        <v>13</v>
      </c>
      <c r="I424" s="3"/>
      <c r="J424" s="7" t="str">
        <f>CONCATENATE(tbl_geral[[#This Row],[Máquina]],"_",tbl_geral[[#This Row],[Status]],)</f>
        <v>BARL_APLICADORA SELADOR</v>
      </c>
      <c r="K424" s="9">
        <f>COUNTIF($J$2:J424,J424)</f>
        <v>1</v>
      </c>
      <c r="L424" s="7" t="str">
        <f>CONCATENATE(tbl_geral[[#This Row],[Cod.Unico]],"_",tbl_geral[[#This Row],[Numerador]])</f>
        <v>BARL_APLICADORA SELADOR_1</v>
      </c>
      <c r="M424" s="12">
        <f t="shared" si="6"/>
        <v>52</v>
      </c>
      <c r="N424" s="12">
        <f>COUNTIF(J$2:$J424,J424)/100</f>
        <v>0.01</v>
      </c>
      <c r="O424" s="12">
        <f>SUM(tbl_geral[[#This Row],[Cod.Unico3]]+tbl_geral[[#This Row],[Cod.Unico4]])</f>
        <v>52.01</v>
      </c>
      <c r="P424" s="12" t="str">
        <f>SUBSTITUTE(tbl_geral[[#This Row],[Cod.Unico5]],",",".")</f>
        <v>52.01</v>
      </c>
      <c r="Q424" s="12" t="s">
        <v>507</v>
      </c>
    </row>
    <row r="425" spans="1:17" x14ac:dyDescent="0.25">
      <c r="A425" s="3" t="s">
        <v>227</v>
      </c>
      <c r="B425" s="4">
        <v>2</v>
      </c>
      <c r="C425" s="3" t="s">
        <v>84</v>
      </c>
      <c r="D425" s="4">
        <v>203</v>
      </c>
      <c r="E425" s="3" t="s">
        <v>85</v>
      </c>
      <c r="F425" s="3" t="s">
        <v>506</v>
      </c>
      <c r="G425" s="3" t="s">
        <v>1869</v>
      </c>
      <c r="H425" s="3" t="s">
        <v>13</v>
      </c>
      <c r="I425" s="3"/>
      <c r="J425" s="7" t="str">
        <f>CONCATENATE(tbl_geral[[#This Row],[Máquina]],"_",tbl_geral[[#This Row],[Status]],)</f>
        <v>BARL_APLICADORA SELADOR</v>
      </c>
      <c r="K425" s="9">
        <f>COUNTIF($J$2:J425,J425)</f>
        <v>2</v>
      </c>
      <c r="L425" s="7" t="str">
        <f>CONCATENATE(tbl_geral[[#This Row],[Cod.Unico]],"_",tbl_geral[[#This Row],[Numerador]])</f>
        <v>BARL_APLICADORA SELADOR_2</v>
      </c>
      <c r="M425" s="12">
        <f t="shared" si="6"/>
        <v>52</v>
      </c>
      <c r="N425" s="12">
        <f>COUNTIF(J$2:$J425,J425)/100</f>
        <v>0.02</v>
      </c>
      <c r="O425" s="12">
        <f>SUM(tbl_geral[[#This Row],[Cod.Unico3]]+tbl_geral[[#This Row],[Cod.Unico4]])</f>
        <v>52.02</v>
      </c>
      <c r="P425" s="12" t="str">
        <f>SUBSTITUTE(tbl_geral[[#This Row],[Cod.Unico5]],",",".")</f>
        <v>52.02</v>
      </c>
      <c r="Q425" s="12" t="s">
        <v>508</v>
      </c>
    </row>
    <row r="426" spans="1:17" x14ac:dyDescent="0.25">
      <c r="A426" s="3" t="s">
        <v>227</v>
      </c>
      <c r="B426" s="4">
        <v>2</v>
      </c>
      <c r="C426" s="3" t="s">
        <v>84</v>
      </c>
      <c r="D426" s="4">
        <v>202</v>
      </c>
      <c r="E426" s="3" t="s">
        <v>88</v>
      </c>
      <c r="F426" s="3" t="s">
        <v>506</v>
      </c>
      <c r="G426" s="3" t="s">
        <v>1870</v>
      </c>
      <c r="H426" s="3" t="s">
        <v>13</v>
      </c>
      <c r="I426" s="3"/>
      <c r="J426" s="7" t="str">
        <f>CONCATENATE(tbl_geral[[#This Row],[Máquina]],"_",tbl_geral[[#This Row],[Status]],)</f>
        <v>BARL_APLICADORA SELADOR</v>
      </c>
      <c r="K426" s="9">
        <f>COUNTIF($J$2:J426,J426)</f>
        <v>3</v>
      </c>
      <c r="L426" s="7" t="str">
        <f>CONCATENATE(tbl_geral[[#This Row],[Cod.Unico]],"_",tbl_geral[[#This Row],[Numerador]])</f>
        <v>BARL_APLICADORA SELADOR_3</v>
      </c>
      <c r="M426" s="12">
        <f t="shared" si="6"/>
        <v>52</v>
      </c>
      <c r="N426" s="12">
        <f>COUNTIF(J$2:$J426,J426)/100</f>
        <v>0.03</v>
      </c>
      <c r="O426" s="12">
        <f>SUM(tbl_geral[[#This Row],[Cod.Unico3]]+tbl_geral[[#This Row],[Cod.Unico4]])</f>
        <v>52.03</v>
      </c>
      <c r="P426" s="12" t="str">
        <f>SUBSTITUTE(tbl_geral[[#This Row],[Cod.Unico5]],",",".")</f>
        <v>52.03</v>
      </c>
      <c r="Q426" s="12" t="s">
        <v>509</v>
      </c>
    </row>
    <row r="427" spans="1:17" x14ac:dyDescent="0.25">
      <c r="A427" s="3" t="s">
        <v>227</v>
      </c>
      <c r="B427" s="4">
        <v>8</v>
      </c>
      <c r="C427" s="3" t="s">
        <v>10</v>
      </c>
      <c r="D427" s="4">
        <v>809</v>
      </c>
      <c r="E427" s="3" t="s">
        <v>119</v>
      </c>
      <c r="F427" s="3" t="s">
        <v>506</v>
      </c>
      <c r="G427" s="3" t="s">
        <v>1871</v>
      </c>
      <c r="H427" s="3" t="s">
        <v>13</v>
      </c>
      <c r="I427" s="3"/>
      <c r="J427" s="7" t="str">
        <f>CONCATENATE(tbl_geral[[#This Row],[Máquina]],"_",tbl_geral[[#This Row],[Status]],)</f>
        <v>BARL_APLICADORA SELADOR</v>
      </c>
      <c r="K427" s="9">
        <f>COUNTIF($J$2:J427,J427)</f>
        <v>4</v>
      </c>
      <c r="L427" s="7" t="str">
        <f>CONCATENATE(tbl_geral[[#This Row],[Cod.Unico]],"_",tbl_geral[[#This Row],[Numerador]])</f>
        <v>BARL_APLICADORA SELADOR_4</v>
      </c>
      <c r="M427" s="12">
        <f t="shared" si="6"/>
        <v>52</v>
      </c>
      <c r="N427" s="12">
        <f>COUNTIF(J$2:$J427,J427)/100</f>
        <v>0.04</v>
      </c>
      <c r="O427" s="12">
        <f>SUM(tbl_geral[[#This Row],[Cod.Unico3]]+tbl_geral[[#This Row],[Cod.Unico4]])</f>
        <v>52.04</v>
      </c>
      <c r="P427" s="12" t="str">
        <f>SUBSTITUTE(tbl_geral[[#This Row],[Cod.Unico5]],",",".")</f>
        <v>52.04</v>
      </c>
      <c r="Q427" s="12" t="s">
        <v>510</v>
      </c>
    </row>
    <row r="428" spans="1:17" x14ac:dyDescent="0.25">
      <c r="A428" s="3" t="s">
        <v>227</v>
      </c>
      <c r="B428" s="4">
        <v>8</v>
      </c>
      <c r="C428" s="3" t="s">
        <v>10</v>
      </c>
      <c r="D428" s="4">
        <v>809</v>
      </c>
      <c r="E428" s="3" t="s">
        <v>119</v>
      </c>
      <c r="F428" s="3" t="s">
        <v>506</v>
      </c>
      <c r="G428" s="3" t="s">
        <v>1872</v>
      </c>
      <c r="H428" s="3" t="s">
        <v>13</v>
      </c>
      <c r="I428" s="3"/>
      <c r="J428" s="7" t="str">
        <f>CONCATENATE(tbl_geral[[#This Row],[Máquina]],"_",tbl_geral[[#This Row],[Status]],)</f>
        <v>BARL_APLICADORA SELADOR</v>
      </c>
      <c r="K428" s="9">
        <f>COUNTIF($J$2:J428,J428)</f>
        <v>5</v>
      </c>
      <c r="L428" s="7" t="str">
        <f>CONCATENATE(tbl_geral[[#This Row],[Cod.Unico]],"_",tbl_geral[[#This Row],[Numerador]])</f>
        <v>BARL_APLICADORA SELADOR_5</v>
      </c>
      <c r="M428" s="12">
        <f t="shared" si="6"/>
        <v>52</v>
      </c>
      <c r="N428" s="12">
        <f>COUNTIF(J$2:$J428,J428)/100</f>
        <v>0.05</v>
      </c>
      <c r="O428" s="12">
        <f>SUM(tbl_geral[[#This Row],[Cod.Unico3]]+tbl_geral[[#This Row],[Cod.Unico4]])</f>
        <v>52.05</v>
      </c>
      <c r="P428" s="12" t="str">
        <f>SUBSTITUTE(tbl_geral[[#This Row],[Cod.Unico5]],",",".")</f>
        <v>52.05</v>
      </c>
      <c r="Q428" s="12" t="s">
        <v>511</v>
      </c>
    </row>
    <row r="429" spans="1:17" x14ac:dyDescent="0.25">
      <c r="A429" s="3" t="s">
        <v>227</v>
      </c>
      <c r="B429" s="4">
        <v>16</v>
      </c>
      <c r="C429" s="3" t="s">
        <v>286</v>
      </c>
      <c r="D429" s="4">
        <v>1606</v>
      </c>
      <c r="E429" s="3" t="s">
        <v>294</v>
      </c>
      <c r="F429" s="3" t="s">
        <v>506</v>
      </c>
      <c r="G429" s="3" t="s">
        <v>1873</v>
      </c>
      <c r="H429" s="3" t="s">
        <v>13</v>
      </c>
      <c r="I429" s="3"/>
      <c r="J429" s="7" t="str">
        <f>CONCATENATE(tbl_geral[[#This Row],[Máquina]],"_",tbl_geral[[#This Row],[Status]],)</f>
        <v>BARL_APLICADORA SELADOR</v>
      </c>
      <c r="K429" s="9">
        <f>COUNTIF($J$2:J429,J429)</f>
        <v>6</v>
      </c>
      <c r="L429" s="7" t="str">
        <f>CONCATENATE(tbl_geral[[#This Row],[Cod.Unico]],"_",tbl_geral[[#This Row],[Numerador]])</f>
        <v>BARL_APLICADORA SELADOR_6</v>
      </c>
      <c r="M429" s="12">
        <f t="shared" si="6"/>
        <v>52</v>
      </c>
      <c r="N429" s="12">
        <f>COUNTIF(J$2:$J429,J429)/100</f>
        <v>0.06</v>
      </c>
      <c r="O429" s="12">
        <f>SUM(tbl_geral[[#This Row],[Cod.Unico3]]+tbl_geral[[#This Row],[Cod.Unico4]])</f>
        <v>52.06</v>
      </c>
      <c r="P429" s="12" t="str">
        <f>SUBSTITUTE(tbl_geral[[#This Row],[Cod.Unico5]],",",".")</f>
        <v>52.06</v>
      </c>
      <c r="Q429" s="12" t="s">
        <v>512</v>
      </c>
    </row>
    <row r="430" spans="1:17" x14ac:dyDescent="0.25">
      <c r="A430" s="3" t="s">
        <v>227</v>
      </c>
      <c r="B430" s="4">
        <v>8</v>
      </c>
      <c r="C430" s="3" t="s">
        <v>10</v>
      </c>
      <c r="D430" s="4">
        <v>829</v>
      </c>
      <c r="E430" s="3" t="s">
        <v>93</v>
      </c>
      <c r="F430" s="3" t="s">
        <v>506</v>
      </c>
      <c r="G430" s="3" t="s">
        <v>1874</v>
      </c>
      <c r="H430" s="3" t="s">
        <v>13</v>
      </c>
      <c r="I430" s="3"/>
      <c r="J430" s="7" t="str">
        <f>CONCATENATE(tbl_geral[[#This Row],[Máquina]],"_",tbl_geral[[#This Row],[Status]],)</f>
        <v>BARL_APLICADORA SELADOR</v>
      </c>
      <c r="K430" s="9">
        <f>COUNTIF($J$2:J430,J430)</f>
        <v>7</v>
      </c>
      <c r="L430" s="7" t="str">
        <f>CONCATENATE(tbl_geral[[#This Row],[Cod.Unico]],"_",tbl_geral[[#This Row],[Numerador]])</f>
        <v>BARL_APLICADORA SELADOR_7</v>
      </c>
      <c r="M430" s="12">
        <f t="shared" si="6"/>
        <v>52</v>
      </c>
      <c r="N430" s="12">
        <f>COUNTIF(J$2:$J430,J430)/100</f>
        <v>7.0000000000000007E-2</v>
      </c>
      <c r="O430" s="12">
        <f>SUM(tbl_geral[[#This Row],[Cod.Unico3]]+tbl_geral[[#This Row],[Cod.Unico4]])</f>
        <v>52.07</v>
      </c>
      <c r="P430" s="12" t="str">
        <f>SUBSTITUTE(tbl_geral[[#This Row],[Cod.Unico5]],",",".")</f>
        <v>52.07</v>
      </c>
      <c r="Q430" s="12" t="s">
        <v>513</v>
      </c>
    </row>
    <row r="431" spans="1:17" x14ac:dyDescent="0.25">
      <c r="A431" s="3" t="s">
        <v>227</v>
      </c>
      <c r="B431" s="4">
        <v>8</v>
      </c>
      <c r="C431" s="3" t="s">
        <v>10</v>
      </c>
      <c r="D431" s="4">
        <v>829</v>
      </c>
      <c r="E431" s="3" t="s">
        <v>93</v>
      </c>
      <c r="F431" s="3" t="s">
        <v>506</v>
      </c>
      <c r="G431" s="3" t="s">
        <v>1875</v>
      </c>
      <c r="H431" s="3" t="s">
        <v>13</v>
      </c>
      <c r="I431" s="3"/>
      <c r="J431" s="7" t="str">
        <f>CONCATENATE(tbl_geral[[#This Row],[Máquina]],"_",tbl_geral[[#This Row],[Status]],)</f>
        <v>BARL_APLICADORA SELADOR</v>
      </c>
      <c r="K431" s="9">
        <f>COUNTIF($J$2:J431,J431)</f>
        <v>8</v>
      </c>
      <c r="L431" s="7" t="str">
        <f>CONCATENATE(tbl_geral[[#This Row],[Cod.Unico]],"_",tbl_geral[[#This Row],[Numerador]])</f>
        <v>BARL_APLICADORA SELADOR_8</v>
      </c>
      <c r="M431" s="12">
        <f t="shared" si="6"/>
        <v>52</v>
      </c>
      <c r="N431" s="12">
        <f>COUNTIF(J$2:$J431,J431)/100</f>
        <v>0.08</v>
      </c>
      <c r="O431" s="12">
        <f>SUM(tbl_geral[[#This Row],[Cod.Unico3]]+tbl_geral[[#This Row],[Cod.Unico4]])</f>
        <v>52.08</v>
      </c>
      <c r="P431" s="12" t="str">
        <f>SUBSTITUTE(tbl_geral[[#This Row],[Cod.Unico5]],",",".")</f>
        <v>52.08</v>
      </c>
      <c r="Q431" s="12" t="s">
        <v>514</v>
      </c>
    </row>
    <row r="432" spans="1:17" x14ac:dyDescent="0.25">
      <c r="A432" s="3" t="s">
        <v>227</v>
      </c>
      <c r="B432" s="4">
        <v>8</v>
      </c>
      <c r="C432" s="3" t="s">
        <v>10</v>
      </c>
      <c r="D432" s="4">
        <v>809</v>
      </c>
      <c r="E432" s="3" t="s">
        <v>119</v>
      </c>
      <c r="F432" s="3" t="s">
        <v>506</v>
      </c>
      <c r="G432" s="3" t="s">
        <v>1876</v>
      </c>
      <c r="H432" s="3" t="s">
        <v>13</v>
      </c>
      <c r="I432" s="3"/>
      <c r="J432" s="7" t="str">
        <f>CONCATENATE(tbl_geral[[#This Row],[Máquina]],"_",tbl_geral[[#This Row],[Status]],)</f>
        <v>BARL_APLICADORA SELADOR</v>
      </c>
      <c r="K432" s="9">
        <f>COUNTIF($J$2:J432,J432)</f>
        <v>9</v>
      </c>
      <c r="L432" s="7" t="str">
        <f>CONCATENATE(tbl_geral[[#This Row],[Cod.Unico]],"_",tbl_geral[[#This Row],[Numerador]])</f>
        <v>BARL_APLICADORA SELADOR_9</v>
      </c>
      <c r="M432" s="12">
        <f t="shared" si="6"/>
        <v>52</v>
      </c>
      <c r="N432" s="12">
        <f>COUNTIF(J$2:$J432,J432)/100</f>
        <v>0.09</v>
      </c>
      <c r="O432" s="12">
        <f>SUM(tbl_geral[[#This Row],[Cod.Unico3]]+tbl_geral[[#This Row],[Cod.Unico4]])</f>
        <v>52.09</v>
      </c>
      <c r="P432" s="12" t="str">
        <f>SUBSTITUTE(tbl_geral[[#This Row],[Cod.Unico5]],",",".")</f>
        <v>52.09</v>
      </c>
      <c r="Q432" s="12" t="s">
        <v>515</v>
      </c>
    </row>
    <row r="433" spans="1:17" x14ac:dyDescent="0.25">
      <c r="A433" s="3" t="s">
        <v>227</v>
      </c>
      <c r="B433" s="4">
        <v>8</v>
      </c>
      <c r="C433" s="3" t="s">
        <v>10</v>
      </c>
      <c r="D433" s="4">
        <v>809</v>
      </c>
      <c r="E433" s="3" t="s">
        <v>119</v>
      </c>
      <c r="F433" s="3" t="s">
        <v>506</v>
      </c>
      <c r="G433" s="3" t="s">
        <v>3110</v>
      </c>
      <c r="H433" s="3" t="s">
        <v>13</v>
      </c>
      <c r="I433" s="3"/>
      <c r="J433" s="7" t="str">
        <f>CONCATENATE(tbl_geral[[#This Row],[Máquina]],"_",tbl_geral[[#This Row],[Status]],)</f>
        <v>BARL_APLICADORA SELADOR</v>
      </c>
      <c r="K433" s="9">
        <f>COUNTIF($J$2:J433,J433)</f>
        <v>10</v>
      </c>
      <c r="L433" s="7" t="str">
        <f>CONCATENATE(tbl_geral[[#This Row],[Cod.Unico]],"_",tbl_geral[[#This Row],[Numerador]])</f>
        <v>BARL_APLICADORA SELADOR_10</v>
      </c>
      <c r="M433" s="12">
        <f t="shared" si="6"/>
        <v>52</v>
      </c>
      <c r="N433" s="12">
        <f>COUNTIF(J$2:$J433,J433)/100</f>
        <v>0.1</v>
      </c>
      <c r="O433" s="12">
        <f>SUM(tbl_geral[[#This Row],[Cod.Unico3]]+tbl_geral[[#This Row],[Cod.Unico4]])</f>
        <v>52.1</v>
      </c>
      <c r="P433" s="12" t="str">
        <f>SUBSTITUTE(tbl_geral[[#This Row],[Cod.Unico5]],",",".")</f>
        <v>52.1</v>
      </c>
      <c r="Q433" s="12" t="s">
        <v>516</v>
      </c>
    </row>
    <row r="434" spans="1:17" x14ac:dyDescent="0.25">
      <c r="A434" s="3" t="s">
        <v>227</v>
      </c>
      <c r="B434" s="4">
        <v>8</v>
      </c>
      <c r="C434" s="3" t="s">
        <v>10</v>
      </c>
      <c r="D434" s="4">
        <v>829</v>
      </c>
      <c r="E434" s="3" t="s">
        <v>93</v>
      </c>
      <c r="F434" s="3" t="s">
        <v>506</v>
      </c>
      <c r="G434" s="3" t="s">
        <v>1877</v>
      </c>
      <c r="H434" s="3" t="s">
        <v>13</v>
      </c>
      <c r="I434" s="3"/>
      <c r="J434" s="7" t="str">
        <f>CONCATENATE(tbl_geral[[#This Row],[Máquina]],"_",tbl_geral[[#This Row],[Status]],)</f>
        <v>BARL_APLICADORA SELADOR</v>
      </c>
      <c r="K434" s="9">
        <f>COUNTIF($J$2:J434,J434)</f>
        <v>11</v>
      </c>
      <c r="L434" s="7" t="str">
        <f>CONCATENATE(tbl_geral[[#This Row],[Cod.Unico]],"_",tbl_geral[[#This Row],[Numerador]])</f>
        <v>BARL_APLICADORA SELADOR_11</v>
      </c>
      <c r="M434" s="12">
        <f t="shared" si="6"/>
        <v>52</v>
      </c>
      <c r="N434" s="12">
        <f>COUNTIF(J$2:$J434,J434)/100</f>
        <v>0.11</v>
      </c>
      <c r="O434" s="12">
        <f>SUM(tbl_geral[[#This Row],[Cod.Unico3]]+tbl_geral[[#This Row],[Cod.Unico4]])</f>
        <v>52.11</v>
      </c>
      <c r="P434" s="12" t="str">
        <f>SUBSTITUTE(tbl_geral[[#This Row],[Cod.Unico5]],",",".")</f>
        <v>52.11</v>
      </c>
      <c r="Q434" s="12" t="s">
        <v>517</v>
      </c>
    </row>
    <row r="435" spans="1:17" x14ac:dyDescent="0.25">
      <c r="A435" s="3" t="s">
        <v>227</v>
      </c>
      <c r="B435" s="4">
        <v>16</v>
      </c>
      <c r="C435" s="3" t="s">
        <v>286</v>
      </c>
      <c r="D435" s="4">
        <v>1605</v>
      </c>
      <c r="E435" s="3" t="s">
        <v>287</v>
      </c>
      <c r="F435" s="3" t="s">
        <v>506</v>
      </c>
      <c r="G435" s="3" t="s">
        <v>1878</v>
      </c>
      <c r="H435" s="3" t="s">
        <v>13</v>
      </c>
      <c r="I435" s="3"/>
      <c r="J435" s="7" t="str">
        <f>CONCATENATE(tbl_geral[[#This Row],[Máquina]],"_",tbl_geral[[#This Row],[Status]],)</f>
        <v>BARL_APLICADORA SELADOR</v>
      </c>
      <c r="K435" s="9">
        <f>COUNTIF($J$2:J435,J435)</f>
        <v>12</v>
      </c>
      <c r="L435" s="7" t="str">
        <f>CONCATENATE(tbl_geral[[#This Row],[Cod.Unico]],"_",tbl_geral[[#This Row],[Numerador]])</f>
        <v>BARL_APLICADORA SELADOR_12</v>
      </c>
      <c r="M435" s="12">
        <f t="shared" si="6"/>
        <v>52</v>
      </c>
      <c r="N435" s="12">
        <f>COUNTIF(J$2:$J435,J435)/100</f>
        <v>0.12</v>
      </c>
      <c r="O435" s="12">
        <f>SUM(tbl_geral[[#This Row],[Cod.Unico3]]+tbl_geral[[#This Row],[Cod.Unico4]])</f>
        <v>52.12</v>
      </c>
      <c r="P435" s="12" t="str">
        <f>SUBSTITUTE(tbl_geral[[#This Row],[Cod.Unico5]],",",".")</f>
        <v>52.12</v>
      </c>
      <c r="Q435" s="12" t="s">
        <v>518</v>
      </c>
    </row>
    <row r="436" spans="1:17" x14ac:dyDescent="0.25">
      <c r="A436" s="3" t="s">
        <v>227</v>
      </c>
      <c r="B436" s="4">
        <v>8</v>
      </c>
      <c r="C436" s="3" t="s">
        <v>10</v>
      </c>
      <c r="D436" s="4">
        <v>829</v>
      </c>
      <c r="E436" s="3" t="s">
        <v>93</v>
      </c>
      <c r="F436" s="3" t="s">
        <v>506</v>
      </c>
      <c r="G436" s="3" t="s">
        <v>1879</v>
      </c>
      <c r="H436" s="3" t="s">
        <v>13</v>
      </c>
      <c r="I436" s="3"/>
      <c r="J436" s="7" t="str">
        <f>CONCATENATE(tbl_geral[[#This Row],[Máquina]],"_",tbl_geral[[#This Row],[Status]],)</f>
        <v>BARL_APLICADORA SELADOR</v>
      </c>
      <c r="K436" s="9">
        <f>COUNTIF($J$2:J436,J436)</f>
        <v>13</v>
      </c>
      <c r="L436" s="7" t="str">
        <f>CONCATENATE(tbl_geral[[#This Row],[Cod.Unico]],"_",tbl_geral[[#This Row],[Numerador]])</f>
        <v>BARL_APLICADORA SELADOR_13</v>
      </c>
      <c r="M436" s="12">
        <f t="shared" si="6"/>
        <v>52</v>
      </c>
      <c r="N436" s="12">
        <f>COUNTIF(J$2:$J436,J436)/100</f>
        <v>0.13</v>
      </c>
      <c r="O436" s="12">
        <f>SUM(tbl_geral[[#This Row],[Cod.Unico3]]+tbl_geral[[#This Row],[Cod.Unico4]])</f>
        <v>52.13</v>
      </c>
      <c r="P436" s="12" t="str">
        <f>SUBSTITUTE(tbl_geral[[#This Row],[Cod.Unico5]],",",".")</f>
        <v>52.13</v>
      </c>
      <c r="Q436" s="12" t="s">
        <v>519</v>
      </c>
    </row>
    <row r="437" spans="1:17" x14ac:dyDescent="0.25">
      <c r="A437" s="3" t="s">
        <v>227</v>
      </c>
      <c r="B437" s="4">
        <v>8</v>
      </c>
      <c r="C437" s="3" t="s">
        <v>10</v>
      </c>
      <c r="D437" s="4">
        <v>829</v>
      </c>
      <c r="E437" s="3" t="s">
        <v>93</v>
      </c>
      <c r="F437" s="3" t="s">
        <v>506</v>
      </c>
      <c r="G437" s="3" t="s">
        <v>1880</v>
      </c>
      <c r="H437" s="3" t="s">
        <v>13</v>
      </c>
      <c r="I437" s="3"/>
      <c r="J437" s="7" t="str">
        <f>CONCATENATE(tbl_geral[[#This Row],[Máquina]],"_",tbl_geral[[#This Row],[Status]],)</f>
        <v>BARL_APLICADORA SELADOR</v>
      </c>
      <c r="K437" s="9">
        <f>COUNTIF($J$2:J437,J437)</f>
        <v>14</v>
      </c>
      <c r="L437" s="7" t="str">
        <f>CONCATENATE(tbl_geral[[#This Row],[Cod.Unico]],"_",tbl_geral[[#This Row],[Numerador]])</f>
        <v>BARL_APLICADORA SELADOR_14</v>
      </c>
      <c r="M437" s="12">
        <f t="shared" si="6"/>
        <v>52</v>
      </c>
      <c r="N437" s="12">
        <f>COUNTIF(J$2:$J437,J437)/100</f>
        <v>0.14000000000000001</v>
      </c>
      <c r="O437" s="12">
        <f>SUM(tbl_geral[[#This Row],[Cod.Unico3]]+tbl_geral[[#This Row],[Cod.Unico4]])</f>
        <v>52.14</v>
      </c>
      <c r="P437" s="12" t="str">
        <f>SUBSTITUTE(tbl_geral[[#This Row],[Cod.Unico5]],",",".")</f>
        <v>52.14</v>
      </c>
      <c r="Q437" s="12" t="s">
        <v>520</v>
      </c>
    </row>
    <row r="438" spans="1:17" x14ac:dyDescent="0.25">
      <c r="A438" s="3" t="s">
        <v>227</v>
      </c>
      <c r="B438" s="4">
        <v>8</v>
      </c>
      <c r="C438" s="3" t="s">
        <v>10</v>
      </c>
      <c r="D438" s="4">
        <v>817</v>
      </c>
      <c r="E438" s="3" t="s">
        <v>271</v>
      </c>
      <c r="F438" s="3" t="s">
        <v>506</v>
      </c>
      <c r="G438" s="3" t="s">
        <v>1881</v>
      </c>
      <c r="H438" s="3" t="s">
        <v>13</v>
      </c>
      <c r="I438" s="3"/>
      <c r="J438" s="7" t="str">
        <f>CONCATENATE(tbl_geral[[#This Row],[Máquina]],"_",tbl_geral[[#This Row],[Status]],)</f>
        <v>BARL_APLICADORA SELADOR</v>
      </c>
      <c r="K438" s="9">
        <f>COUNTIF($J$2:J438,J438)</f>
        <v>15</v>
      </c>
      <c r="L438" s="7" t="str">
        <f>CONCATENATE(tbl_geral[[#This Row],[Cod.Unico]],"_",tbl_geral[[#This Row],[Numerador]])</f>
        <v>BARL_APLICADORA SELADOR_15</v>
      </c>
      <c r="M438" s="12">
        <f t="shared" si="6"/>
        <v>52</v>
      </c>
      <c r="N438" s="12">
        <f>COUNTIF(J$2:$J438,J438)/100</f>
        <v>0.15</v>
      </c>
      <c r="O438" s="12">
        <f>SUM(tbl_geral[[#This Row],[Cod.Unico3]]+tbl_geral[[#This Row],[Cod.Unico4]])</f>
        <v>52.15</v>
      </c>
      <c r="P438" s="12" t="str">
        <f>SUBSTITUTE(tbl_geral[[#This Row],[Cod.Unico5]],",",".")</f>
        <v>52.15</v>
      </c>
      <c r="Q438" s="12" t="s">
        <v>521</v>
      </c>
    </row>
    <row r="439" spans="1:17" x14ac:dyDescent="0.25">
      <c r="A439" s="3" t="s">
        <v>227</v>
      </c>
      <c r="B439" s="4">
        <v>8</v>
      </c>
      <c r="C439" s="3" t="s">
        <v>10</v>
      </c>
      <c r="D439" s="4">
        <v>817</v>
      </c>
      <c r="E439" s="3" t="s">
        <v>271</v>
      </c>
      <c r="F439" s="3" t="s">
        <v>506</v>
      </c>
      <c r="G439" s="3" t="s">
        <v>1882</v>
      </c>
      <c r="H439" s="3" t="s">
        <v>13</v>
      </c>
      <c r="I439" s="3"/>
      <c r="J439" s="7" t="str">
        <f>CONCATENATE(tbl_geral[[#This Row],[Máquina]],"_",tbl_geral[[#This Row],[Status]],)</f>
        <v>BARL_APLICADORA SELADOR</v>
      </c>
      <c r="K439" s="9">
        <f>COUNTIF($J$2:J439,J439)</f>
        <v>16</v>
      </c>
      <c r="L439" s="7" t="str">
        <f>CONCATENATE(tbl_geral[[#This Row],[Cod.Unico]],"_",tbl_geral[[#This Row],[Numerador]])</f>
        <v>BARL_APLICADORA SELADOR_16</v>
      </c>
      <c r="M439" s="12">
        <f t="shared" si="6"/>
        <v>52</v>
      </c>
      <c r="N439" s="12">
        <f>COUNTIF(J$2:$J439,J439)/100</f>
        <v>0.16</v>
      </c>
      <c r="O439" s="12">
        <f>SUM(tbl_geral[[#This Row],[Cod.Unico3]]+tbl_geral[[#This Row],[Cod.Unico4]])</f>
        <v>52.16</v>
      </c>
      <c r="P439" s="12" t="str">
        <f>SUBSTITUTE(tbl_geral[[#This Row],[Cod.Unico5]],",",".")</f>
        <v>52.16</v>
      </c>
      <c r="Q439" s="12" t="s">
        <v>522</v>
      </c>
    </row>
    <row r="440" spans="1:17" x14ac:dyDescent="0.25">
      <c r="A440" s="3" t="s">
        <v>227</v>
      </c>
      <c r="B440" s="4">
        <v>16</v>
      </c>
      <c r="C440" s="3" t="s">
        <v>286</v>
      </c>
      <c r="D440" s="4">
        <v>1605</v>
      </c>
      <c r="E440" s="3" t="s">
        <v>287</v>
      </c>
      <c r="F440" s="3" t="s">
        <v>506</v>
      </c>
      <c r="G440" s="3" t="s">
        <v>1883</v>
      </c>
      <c r="H440" s="3" t="s">
        <v>13</v>
      </c>
      <c r="I440" s="3"/>
      <c r="J440" s="7" t="str">
        <f>CONCATENATE(tbl_geral[[#This Row],[Máquina]],"_",tbl_geral[[#This Row],[Status]],)</f>
        <v>BARL_APLICADORA SELADOR</v>
      </c>
      <c r="K440" s="9">
        <f>COUNTIF($J$2:J440,J440)</f>
        <v>17</v>
      </c>
      <c r="L440" s="7" t="str">
        <f>CONCATENATE(tbl_geral[[#This Row],[Cod.Unico]],"_",tbl_geral[[#This Row],[Numerador]])</f>
        <v>BARL_APLICADORA SELADOR_17</v>
      </c>
      <c r="M440" s="12">
        <f t="shared" si="6"/>
        <v>52</v>
      </c>
      <c r="N440" s="12">
        <f>COUNTIF(J$2:$J440,J440)/100</f>
        <v>0.17</v>
      </c>
      <c r="O440" s="12">
        <f>SUM(tbl_geral[[#This Row],[Cod.Unico3]]+tbl_geral[[#This Row],[Cod.Unico4]])</f>
        <v>52.17</v>
      </c>
      <c r="P440" s="12" t="str">
        <f>SUBSTITUTE(tbl_geral[[#This Row],[Cod.Unico5]],",",".")</f>
        <v>52.17</v>
      </c>
      <c r="Q440" s="12" t="s">
        <v>523</v>
      </c>
    </row>
    <row r="441" spans="1:17" x14ac:dyDescent="0.25">
      <c r="A441" s="3" t="s">
        <v>227</v>
      </c>
      <c r="B441" s="4">
        <v>8</v>
      </c>
      <c r="C441" s="3" t="s">
        <v>10</v>
      </c>
      <c r="D441" s="4">
        <v>829</v>
      </c>
      <c r="E441" s="3" t="s">
        <v>93</v>
      </c>
      <c r="F441" s="3" t="s">
        <v>506</v>
      </c>
      <c r="G441" s="3" t="s">
        <v>1884</v>
      </c>
      <c r="H441" s="3" t="s">
        <v>13</v>
      </c>
      <c r="I441" s="3"/>
      <c r="J441" s="7" t="str">
        <f>CONCATENATE(tbl_geral[[#This Row],[Máquina]],"_",tbl_geral[[#This Row],[Status]],)</f>
        <v>BARL_APLICADORA SELADOR</v>
      </c>
      <c r="K441" s="9">
        <f>COUNTIF($J$2:J441,J441)</f>
        <v>18</v>
      </c>
      <c r="L441" s="7" t="str">
        <f>CONCATENATE(tbl_geral[[#This Row],[Cod.Unico]],"_",tbl_geral[[#This Row],[Numerador]])</f>
        <v>BARL_APLICADORA SELADOR_18</v>
      </c>
      <c r="M441" s="12">
        <f t="shared" si="6"/>
        <v>52</v>
      </c>
      <c r="N441" s="12">
        <f>COUNTIF(J$2:$J441,J441)/100</f>
        <v>0.18</v>
      </c>
      <c r="O441" s="12">
        <f>SUM(tbl_geral[[#This Row],[Cod.Unico3]]+tbl_geral[[#This Row],[Cod.Unico4]])</f>
        <v>52.18</v>
      </c>
      <c r="P441" s="12" t="str">
        <f>SUBSTITUTE(tbl_geral[[#This Row],[Cod.Unico5]],",",".")</f>
        <v>52.18</v>
      </c>
      <c r="Q441" s="12" t="s">
        <v>524</v>
      </c>
    </row>
    <row r="442" spans="1:17" x14ac:dyDescent="0.25">
      <c r="A442" s="3" t="s">
        <v>227</v>
      </c>
      <c r="B442" s="4">
        <v>8</v>
      </c>
      <c r="C442" s="3" t="s">
        <v>10</v>
      </c>
      <c r="D442" s="4">
        <v>829</v>
      </c>
      <c r="E442" s="3" t="s">
        <v>93</v>
      </c>
      <c r="F442" s="3" t="s">
        <v>506</v>
      </c>
      <c r="G442" s="3" t="s">
        <v>1885</v>
      </c>
      <c r="H442" s="3" t="s">
        <v>13</v>
      </c>
      <c r="I442" s="3"/>
      <c r="J442" s="7" t="str">
        <f>CONCATENATE(tbl_geral[[#This Row],[Máquina]],"_",tbl_geral[[#This Row],[Status]],)</f>
        <v>BARL_APLICADORA SELADOR</v>
      </c>
      <c r="K442" s="9">
        <f>COUNTIF($J$2:J442,J442)</f>
        <v>19</v>
      </c>
      <c r="L442" s="7" t="str">
        <f>CONCATENATE(tbl_geral[[#This Row],[Cod.Unico]],"_",tbl_geral[[#This Row],[Numerador]])</f>
        <v>BARL_APLICADORA SELADOR_19</v>
      </c>
      <c r="M442" s="12">
        <f t="shared" si="6"/>
        <v>52</v>
      </c>
      <c r="N442" s="12">
        <f>COUNTIF(J$2:$J442,J442)/100</f>
        <v>0.19</v>
      </c>
      <c r="O442" s="12">
        <f>SUM(tbl_geral[[#This Row],[Cod.Unico3]]+tbl_geral[[#This Row],[Cod.Unico4]])</f>
        <v>52.19</v>
      </c>
      <c r="P442" s="12" t="str">
        <f>SUBSTITUTE(tbl_geral[[#This Row],[Cod.Unico5]],",",".")</f>
        <v>52.19</v>
      </c>
      <c r="Q442" s="12" t="s">
        <v>525</v>
      </c>
    </row>
    <row r="443" spans="1:17" x14ac:dyDescent="0.25">
      <c r="A443" s="3" t="s">
        <v>227</v>
      </c>
      <c r="B443" s="4">
        <v>8</v>
      </c>
      <c r="C443" s="3" t="s">
        <v>10</v>
      </c>
      <c r="D443" s="4">
        <v>839</v>
      </c>
      <c r="E443" s="3" t="s">
        <v>309</v>
      </c>
      <c r="F443" s="3" t="s">
        <v>506</v>
      </c>
      <c r="G443" s="3" t="s">
        <v>3159</v>
      </c>
      <c r="H443" s="3" t="s">
        <v>13</v>
      </c>
      <c r="I443" s="3"/>
      <c r="J443" s="7" t="str">
        <f>CONCATENATE(tbl_geral[[#This Row],[Máquina]],"_",tbl_geral[[#This Row],[Status]],)</f>
        <v>BARL_APLICADORA SELADOR</v>
      </c>
      <c r="K443" s="9">
        <f>COUNTIF($J$2:J443,J443)</f>
        <v>20</v>
      </c>
      <c r="L443" s="7" t="str">
        <f>CONCATENATE(tbl_geral[[#This Row],[Cod.Unico]],"_",tbl_geral[[#This Row],[Numerador]])</f>
        <v>BARL_APLICADORA SELADOR_20</v>
      </c>
      <c r="M443" s="12">
        <f t="shared" si="6"/>
        <v>52</v>
      </c>
      <c r="N443" s="12">
        <f>COUNTIF(J$2:$J443,J443)/100</f>
        <v>0.2</v>
      </c>
      <c r="O443" s="12">
        <f>SUM(tbl_geral[[#This Row],[Cod.Unico3]]+tbl_geral[[#This Row],[Cod.Unico4]])</f>
        <v>52.2</v>
      </c>
      <c r="P443" s="12" t="str">
        <f>SUBSTITUTE(tbl_geral[[#This Row],[Cod.Unico5]],",",".")</f>
        <v>52.2</v>
      </c>
      <c r="Q443" s="12" t="s">
        <v>526</v>
      </c>
    </row>
    <row r="444" spans="1:17" x14ac:dyDescent="0.25">
      <c r="A444" s="3" t="s">
        <v>227</v>
      </c>
      <c r="B444" s="4">
        <v>8</v>
      </c>
      <c r="C444" s="3" t="s">
        <v>10</v>
      </c>
      <c r="D444" s="4">
        <v>824</v>
      </c>
      <c r="E444" s="3" t="s">
        <v>269</v>
      </c>
      <c r="F444" s="3" t="s">
        <v>506</v>
      </c>
      <c r="G444" s="3" t="s">
        <v>1886</v>
      </c>
      <c r="H444" s="3" t="s">
        <v>13</v>
      </c>
      <c r="I444" s="3"/>
      <c r="J444" s="7" t="str">
        <f>CONCATENATE(tbl_geral[[#This Row],[Máquina]],"_",tbl_geral[[#This Row],[Status]],)</f>
        <v>BARL_APLICADORA SELADOR</v>
      </c>
      <c r="K444" s="9">
        <f>COUNTIF($J$2:J444,J444)</f>
        <v>21</v>
      </c>
      <c r="L444" s="7" t="str">
        <f>CONCATENATE(tbl_geral[[#This Row],[Cod.Unico]],"_",tbl_geral[[#This Row],[Numerador]])</f>
        <v>BARL_APLICADORA SELADOR_21</v>
      </c>
      <c r="M444" s="12">
        <f t="shared" si="6"/>
        <v>52</v>
      </c>
      <c r="N444" s="12">
        <f>COUNTIF(J$2:$J444,J444)/100</f>
        <v>0.21</v>
      </c>
      <c r="O444" s="12">
        <f>SUM(tbl_geral[[#This Row],[Cod.Unico3]]+tbl_geral[[#This Row],[Cod.Unico4]])</f>
        <v>52.21</v>
      </c>
      <c r="P444" s="12" t="str">
        <f>SUBSTITUTE(tbl_geral[[#This Row],[Cod.Unico5]],",",".")</f>
        <v>52.21</v>
      </c>
      <c r="Q444" s="12" t="s">
        <v>527</v>
      </c>
    </row>
    <row r="445" spans="1:17" x14ac:dyDescent="0.25">
      <c r="A445" s="3" t="s">
        <v>227</v>
      </c>
      <c r="B445" s="4">
        <v>8</v>
      </c>
      <c r="C445" s="3" t="s">
        <v>10</v>
      </c>
      <c r="D445" s="4">
        <v>829</v>
      </c>
      <c r="E445" s="3" t="s">
        <v>93</v>
      </c>
      <c r="F445" s="3" t="s">
        <v>506</v>
      </c>
      <c r="G445" s="3" t="s">
        <v>1887</v>
      </c>
      <c r="H445" s="3" t="s">
        <v>13</v>
      </c>
      <c r="I445" s="3"/>
      <c r="J445" s="7" t="str">
        <f>CONCATENATE(tbl_geral[[#This Row],[Máquina]],"_",tbl_geral[[#This Row],[Status]],)</f>
        <v>BARL_APLICADORA SELADOR</v>
      </c>
      <c r="K445" s="9">
        <f>COUNTIF($J$2:J445,J445)</f>
        <v>22</v>
      </c>
      <c r="L445" s="7" t="str">
        <f>CONCATENATE(tbl_geral[[#This Row],[Cod.Unico]],"_",tbl_geral[[#This Row],[Numerador]])</f>
        <v>BARL_APLICADORA SELADOR_22</v>
      </c>
      <c r="M445" s="12">
        <f t="shared" si="6"/>
        <v>52</v>
      </c>
      <c r="N445" s="12">
        <f>COUNTIF(J$2:$J445,J445)/100</f>
        <v>0.22</v>
      </c>
      <c r="O445" s="12">
        <f>SUM(tbl_geral[[#This Row],[Cod.Unico3]]+tbl_geral[[#This Row],[Cod.Unico4]])</f>
        <v>52.22</v>
      </c>
      <c r="P445" s="12" t="str">
        <f>SUBSTITUTE(tbl_geral[[#This Row],[Cod.Unico5]],",",".")</f>
        <v>52.22</v>
      </c>
      <c r="Q445" s="12" t="s">
        <v>528</v>
      </c>
    </row>
    <row r="446" spans="1:17" x14ac:dyDescent="0.25">
      <c r="A446" s="3" t="s">
        <v>227</v>
      </c>
      <c r="B446" s="4">
        <v>8</v>
      </c>
      <c r="C446" s="3" t="s">
        <v>10</v>
      </c>
      <c r="D446" s="4">
        <v>829</v>
      </c>
      <c r="E446" s="3" t="s">
        <v>93</v>
      </c>
      <c r="F446" s="3" t="s">
        <v>506</v>
      </c>
      <c r="G446" s="3" t="s">
        <v>1888</v>
      </c>
      <c r="H446" s="3" t="s">
        <v>13</v>
      </c>
      <c r="I446" s="3"/>
      <c r="J446" s="7" t="str">
        <f>CONCATENATE(tbl_geral[[#This Row],[Máquina]],"_",tbl_geral[[#This Row],[Status]],)</f>
        <v>BARL_APLICADORA SELADOR</v>
      </c>
      <c r="K446" s="9">
        <f>COUNTIF($J$2:J446,J446)</f>
        <v>23</v>
      </c>
      <c r="L446" s="7" t="str">
        <f>CONCATENATE(tbl_geral[[#This Row],[Cod.Unico]],"_",tbl_geral[[#This Row],[Numerador]])</f>
        <v>BARL_APLICADORA SELADOR_23</v>
      </c>
      <c r="M446" s="12">
        <f t="shared" si="6"/>
        <v>52</v>
      </c>
      <c r="N446" s="12">
        <f>COUNTIF(J$2:$J446,J446)/100</f>
        <v>0.23</v>
      </c>
      <c r="O446" s="12">
        <f>SUM(tbl_geral[[#This Row],[Cod.Unico3]]+tbl_geral[[#This Row],[Cod.Unico4]])</f>
        <v>52.23</v>
      </c>
      <c r="P446" s="12" t="str">
        <f>SUBSTITUTE(tbl_geral[[#This Row],[Cod.Unico5]],",",".")</f>
        <v>52.23</v>
      </c>
      <c r="Q446" s="12" t="s">
        <v>529</v>
      </c>
    </row>
    <row r="447" spans="1:17" x14ac:dyDescent="0.25">
      <c r="A447" s="3" t="s">
        <v>227</v>
      </c>
      <c r="B447" s="4">
        <v>8</v>
      </c>
      <c r="C447" s="3" t="s">
        <v>10</v>
      </c>
      <c r="D447" s="4">
        <v>829</v>
      </c>
      <c r="E447" s="3" t="s">
        <v>93</v>
      </c>
      <c r="F447" s="3" t="s">
        <v>530</v>
      </c>
      <c r="G447" s="3" t="s">
        <v>1889</v>
      </c>
      <c r="H447" s="3" t="s">
        <v>13</v>
      </c>
      <c r="I447" s="3"/>
      <c r="J447" s="7" t="str">
        <f>CONCATENATE(tbl_geral[[#This Row],[Máquina]],"_",tbl_geral[[#This Row],[Status]],)</f>
        <v>BARL_TÚNEL UV 1</v>
      </c>
      <c r="K447" s="9">
        <f>COUNTIF($J$2:J447,J447)</f>
        <v>1</v>
      </c>
      <c r="L447" s="7" t="str">
        <f>CONCATENATE(tbl_geral[[#This Row],[Cod.Unico]],"_",tbl_geral[[#This Row],[Numerador]])</f>
        <v>BARL_TÚNEL UV 1_1</v>
      </c>
      <c r="M447" s="12">
        <f t="shared" si="6"/>
        <v>53</v>
      </c>
      <c r="N447" s="12">
        <f>COUNTIF(J$2:$J447,J447)/100</f>
        <v>0.01</v>
      </c>
      <c r="O447" s="12">
        <f>SUM(tbl_geral[[#This Row],[Cod.Unico3]]+tbl_geral[[#This Row],[Cod.Unico4]])</f>
        <v>53.01</v>
      </c>
      <c r="P447" s="12" t="str">
        <f>SUBSTITUTE(tbl_geral[[#This Row],[Cod.Unico5]],",",".")</f>
        <v>53.01</v>
      </c>
      <c r="Q447" s="12" t="s">
        <v>531</v>
      </c>
    </row>
    <row r="448" spans="1:17" x14ac:dyDescent="0.25">
      <c r="A448" s="3" t="s">
        <v>227</v>
      </c>
      <c r="B448" s="4">
        <v>2</v>
      </c>
      <c r="C448" s="3" t="s">
        <v>84</v>
      </c>
      <c r="D448" s="4">
        <v>203</v>
      </c>
      <c r="E448" s="3" t="s">
        <v>85</v>
      </c>
      <c r="F448" s="3" t="s">
        <v>530</v>
      </c>
      <c r="G448" s="3" t="s">
        <v>1890</v>
      </c>
      <c r="H448" s="3" t="s">
        <v>13</v>
      </c>
      <c r="I448" s="3"/>
      <c r="J448" s="7" t="str">
        <f>CONCATENATE(tbl_geral[[#This Row],[Máquina]],"_",tbl_geral[[#This Row],[Status]],)</f>
        <v>BARL_TÚNEL UV 1</v>
      </c>
      <c r="K448" s="9">
        <f>COUNTIF($J$2:J448,J448)</f>
        <v>2</v>
      </c>
      <c r="L448" s="7" t="str">
        <f>CONCATENATE(tbl_geral[[#This Row],[Cod.Unico]],"_",tbl_geral[[#This Row],[Numerador]])</f>
        <v>BARL_TÚNEL UV 1_2</v>
      </c>
      <c r="M448" s="12">
        <f t="shared" si="6"/>
        <v>53</v>
      </c>
      <c r="N448" s="12">
        <f>COUNTIF(J$2:$J448,J448)/100</f>
        <v>0.02</v>
      </c>
      <c r="O448" s="12">
        <f>SUM(tbl_geral[[#This Row],[Cod.Unico3]]+tbl_geral[[#This Row],[Cod.Unico4]])</f>
        <v>53.02</v>
      </c>
      <c r="P448" s="12" t="str">
        <f>SUBSTITUTE(tbl_geral[[#This Row],[Cod.Unico5]],",",".")</f>
        <v>53.02</v>
      </c>
      <c r="Q448" s="12" t="s">
        <v>532</v>
      </c>
    </row>
    <row r="449" spans="1:17" x14ac:dyDescent="0.25">
      <c r="A449" s="3" t="s">
        <v>227</v>
      </c>
      <c r="B449" s="4">
        <v>2</v>
      </c>
      <c r="C449" s="3" t="s">
        <v>84</v>
      </c>
      <c r="D449" s="4">
        <v>202</v>
      </c>
      <c r="E449" s="3" t="s">
        <v>88</v>
      </c>
      <c r="F449" s="3" t="s">
        <v>530</v>
      </c>
      <c r="G449" s="3" t="s">
        <v>1891</v>
      </c>
      <c r="H449" s="3" t="s">
        <v>13</v>
      </c>
      <c r="I449" s="3"/>
      <c r="J449" s="7" t="str">
        <f>CONCATENATE(tbl_geral[[#This Row],[Máquina]],"_",tbl_geral[[#This Row],[Status]],)</f>
        <v>BARL_TÚNEL UV 1</v>
      </c>
      <c r="K449" s="9">
        <f>COUNTIF($J$2:J449,J449)</f>
        <v>3</v>
      </c>
      <c r="L449" s="7" t="str">
        <f>CONCATENATE(tbl_geral[[#This Row],[Cod.Unico]],"_",tbl_geral[[#This Row],[Numerador]])</f>
        <v>BARL_TÚNEL UV 1_3</v>
      </c>
      <c r="M449" s="12">
        <f t="shared" si="6"/>
        <v>53</v>
      </c>
      <c r="N449" s="12">
        <f>COUNTIF(J$2:$J449,J449)/100</f>
        <v>0.03</v>
      </c>
      <c r="O449" s="12">
        <f>SUM(tbl_geral[[#This Row],[Cod.Unico3]]+tbl_geral[[#This Row],[Cod.Unico4]])</f>
        <v>53.03</v>
      </c>
      <c r="P449" s="12" t="str">
        <f>SUBSTITUTE(tbl_geral[[#This Row],[Cod.Unico5]],",",".")</f>
        <v>53.03</v>
      </c>
      <c r="Q449" s="12" t="s">
        <v>533</v>
      </c>
    </row>
    <row r="450" spans="1:17" x14ac:dyDescent="0.25">
      <c r="A450" s="3" t="s">
        <v>227</v>
      </c>
      <c r="B450" s="4">
        <v>8</v>
      </c>
      <c r="C450" s="3" t="s">
        <v>10</v>
      </c>
      <c r="D450" s="4">
        <v>829</v>
      </c>
      <c r="E450" s="3" t="s">
        <v>93</v>
      </c>
      <c r="F450" s="3" t="s">
        <v>530</v>
      </c>
      <c r="G450" s="3" t="s">
        <v>1892</v>
      </c>
      <c r="H450" s="3" t="s">
        <v>13</v>
      </c>
      <c r="I450" s="3"/>
      <c r="J450" s="7" t="str">
        <f>CONCATENATE(tbl_geral[[#This Row],[Máquina]],"_",tbl_geral[[#This Row],[Status]],)</f>
        <v>BARL_TÚNEL UV 1</v>
      </c>
      <c r="K450" s="9">
        <f>COUNTIF($J$2:J450,J450)</f>
        <v>4</v>
      </c>
      <c r="L450" s="7" t="str">
        <f>CONCATENATE(tbl_geral[[#This Row],[Cod.Unico]],"_",tbl_geral[[#This Row],[Numerador]])</f>
        <v>BARL_TÚNEL UV 1_4</v>
      </c>
      <c r="M450" s="12">
        <f t="shared" si="6"/>
        <v>53</v>
      </c>
      <c r="N450" s="12">
        <f>COUNTIF(J$2:$J450,J450)/100</f>
        <v>0.04</v>
      </c>
      <c r="O450" s="12">
        <f>SUM(tbl_geral[[#This Row],[Cod.Unico3]]+tbl_geral[[#This Row],[Cod.Unico4]])</f>
        <v>53.04</v>
      </c>
      <c r="P450" s="12" t="str">
        <f>SUBSTITUTE(tbl_geral[[#This Row],[Cod.Unico5]],",",".")</f>
        <v>53.04</v>
      </c>
      <c r="Q450" s="12" t="s">
        <v>534</v>
      </c>
    </row>
    <row r="451" spans="1:17" x14ac:dyDescent="0.25">
      <c r="A451" s="3" t="s">
        <v>227</v>
      </c>
      <c r="B451" s="4">
        <v>8</v>
      </c>
      <c r="C451" s="3" t="s">
        <v>10</v>
      </c>
      <c r="D451" s="4">
        <v>830</v>
      </c>
      <c r="E451" s="3" t="s">
        <v>319</v>
      </c>
      <c r="F451" s="3" t="s">
        <v>530</v>
      </c>
      <c r="G451" s="3" t="s">
        <v>1893</v>
      </c>
      <c r="H451" s="3" t="s">
        <v>13</v>
      </c>
      <c r="I451" s="3"/>
      <c r="J451" s="7" t="str">
        <f>CONCATENATE(tbl_geral[[#This Row],[Máquina]],"_",tbl_geral[[#This Row],[Status]],)</f>
        <v>BARL_TÚNEL UV 1</v>
      </c>
      <c r="K451" s="9">
        <f>COUNTIF($J$2:J451,J451)</f>
        <v>5</v>
      </c>
      <c r="L451" s="7" t="str">
        <f>CONCATENATE(tbl_geral[[#This Row],[Cod.Unico]],"_",tbl_geral[[#This Row],[Numerador]])</f>
        <v>BARL_TÚNEL UV 1_5</v>
      </c>
      <c r="M451" s="12">
        <f t="shared" si="6"/>
        <v>53</v>
      </c>
      <c r="N451" s="12">
        <f>COUNTIF(J$2:$J451,J451)/100</f>
        <v>0.05</v>
      </c>
      <c r="O451" s="12">
        <f>SUM(tbl_geral[[#This Row],[Cod.Unico3]]+tbl_geral[[#This Row],[Cod.Unico4]])</f>
        <v>53.05</v>
      </c>
      <c r="P451" s="12" t="str">
        <f>SUBSTITUTE(tbl_geral[[#This Row],[Cod.Unico5]],",",".")</f>
        <v>53.05</v>
      </c>
      <c r="Q451" s="12" t="s">
        <v>535</v>
      </c>
    </row>
    <row r="452" spans="1:17" x14ac:dyDescent="0.25">
      <c r="A452" s="3" t="s">
        <v>227</v>
      </c>
      <c r="B452" s="4">
        <v>8</v>
      </c>
      <c r="C452" s="3" t="s">
        <v>10</v>
      </c>
      <c r="D452" s="4">
        <v>830</v>
      </c>
      <c r="E452" s="3" t="s">
        <v>319</v>
      </c>
      <c r="F452" s="3" t="s">
        <v>530</v>
      </c>
      <c r="G452" s="3" t="s">
        <v>1894</v>
      </c>
      <c r="H452" s="3" t="s">
        <v>13</v>
      </c>
      <c r="I452" s="3"/>
      <c r="J452" s="7" t="str">
        <f>CONCATENATE(tbl_geral[[#This Row],[Máquina]],"_",tbl_geral[[#This Row],[Status]],)</f>
        <v>BARL_TÚNEL UV 1</v>
      </c>
      <c r="K452" s="9">
        <f>COUNTIF($J$2:J452,J452)</f>
        <v>6</v>
      </c>
      <c r="L452" s="7" t="str">
        <f>CONCATENATE(tbl_geral[[#This Row],[Cod.Unico]],"_",tbl_geral[[#This Row],[Numerador]])</f>
        <v>BARL_TÚNEL UV 1_6</v>
      </c>
      <c r="M452" s="12">
        <f t="shared" ref="M452:M515" si="7">IF(J452=J451,M451,M451+1)</f>
        <v>53</v>
      </c>
      <c r="N452" s="12">
        <f>COUNTIF(J$2:$J452,J452)/100</f>
        <v>0.06</v>
      </c>
      <c r="O452" s="12">
        <f>SUM(tbl_geral[[#This Row],[Cod.Unico3]]+tbl_geral[[#This Row],[Cod.Unico4]])</f>
        <v>53.06</v>
      </c>
      <c r="P452" s="12" t="str">
        <f>SUBSTITUTE(tbl_geral[[#This Row],[Cod.Unico5]],",",".")</f>
        <v>53.06</v>
      </c>
      <c r="Q452" s="12" t="s">
        <v>536</v>
      </c>
    </row>
    <row r="453" spans="1:17" x14ac:dyDescent="0.25">
      <c r="A453" s="3" t="s">
        <v>227</v>
      </c>
      <c r="B453" s="4">
        <v>8</v>
      </c>
      <c r="C453" s="3" t="s">
        <v>10</v>
      </c>
      <c r="D453" s="4">
        <v>825</v>
      </c>
      <c r="E453" s="3" t="s">
        <v>322</v>
      </c>
      <c r="F453" s="3" t="s">
        <v>530</v>
      </c>
      <c r="G453" s="3" t="s">
        <v>1895</v>
      </c>
      <c r="H453" s="3" t="s">
        <v>13</v>
      </c>
      <c r="I453" s="3"/>
      <c r="J453" s="7" t="str">
        <f>CONCATENATE(tbl_geral[[#This Row],[Máquina]],"_",tbl_geral[[#This Row],[Status]],)</f>
        <v>BARL_TÚNEL UV 1</v>
      </c>
      <c r="K453" s="9">
        <f>COUNTIF($J$2:J453,J453)</f>
        <v>7</v>
      </c>
      <c r="L453" s="7" t="str">
        <f>CONCATENATE(tbl_geral[[#This Row],[Cod.Unico]],"_",tbl_geral[[#This Row],[Numerador]])</f>
        <v>BARL_TÚNEL UV 1_7</v>
      </c>
      <c r="M453" s="12">
        <f t="shared" si="7"/>
        <v>53</v>
      </c>
      <c r="N453" s="12">
        <f>COUNTIF(J$2:$J453,J453)/100</f>
        <v>7.0000000000000007E-2</v>
      </c>
      <c r="O453" s="12">
        <f>SUM(tbl_geral[[#This Row],[Cod.Unico3]]+tbl_geral[[#This Row],[Cod.Unico4]])</f>
        <v>53.07</v>
      </c>
      <c r="P453" s="12" t="str">
        <f>SUBSTITUTE(tbl_geral[[#This Row],[Cod.Unico5]],",",".")</f>
        <v>53.07</v>
      </c>
      <c r="Q453" s="12" t="s">
        <v>537</v>
      </c>
    </row>
    <row r="454" spans="1:17" x14ac:dyDescent="0.25">
      <c r="A454" s="3" t="s">
        <v>227</v>
      </c>
      <c r="B454" s="4">
        <v>8</v>
      </c>
      <c r="C454" s="3" t="s">
        <v>10</v>
      </c>
      <c r="D454" s="4">
        <v>829</v>
      </c>
      <c r="E454" s="3" t="s">
        <v>93</v>
      </c>
      <c r="F454" s="3" t="s">
        <v>530</v>
      </c>
      <c r="G454" s="3" t="s">
        <v>1896</v>
      </c>
      <c r="H454" s="3" t="s">
        <v>13</v>
      </c>
      <c r="I454" s="3"/>
      <c r="J454" s="7" t="str">
        <f>CONCATENATE(tbl_geral[[#This Row],[Máquina]],"_",tbl_geral[[#This Row],[Status]],)</f>
        <v>BARL_TÚNEL UV 1</v>
      </c>
      <c r="K454" s="9">
        <f>COUNTIF($J$2:J454,J454)</f>
        <v>8</v>
      </c>
      <c r="L454" s="7" t="str">
        <f>CONCATENATE(tbl_geral[[#This Row],[Cod.Unico]],"_",tbl_geral[[#This Row],[Numerador]])</f>
        <v>BARL_TÚNEL UV 1_8</v>
      </c>
      <c r="M454" s="12">
        <f t="shared" si="7"/>
        <v>53</v>
      </c>
      <c r="N454" s="12">
        <f>COUNTIF(J$2:$J454,J454)/100</f>
        <v>0.08</v>
      </c>
      <c r="O454" s="12">
        <f>SUM(tbl_geral[[#This Row],[Cod.Unico3]]+tbl_geral[[#This Row],[Cod.Unico4]])</f>
        <v>53.08</v>
      </c>
      <c r="P454" s="12" t="str">
        <f>SUBSTITUTE(tbl_geral[[#This Row],[Cod.Unico5]],",",".")</f>
        <v>53.08</v>
      </c>
      <c r="Q454" s="12" t="s">
        <v>538</v>
      </c>
    </row>
    <row r="455" spans="1:17" x14ac:dyDescent="0.25">
      <c r="A455" s="3" t="s">
        <v>227</v>
      </c>
      <c r="B455" s="4">
        <v>8</v>
      </c>
      <c r="C455" s="3" t="s">
        <v>10</v>
      </c>
      <c r="D455" s="4">
        <v>817</v>
      </c>
      <c r="E455" s="3" t="s">
        <v>271</v>
      </c>
      <c r="F455" s="3" t="s">
        <v>530</v>
      </c>
      <c r="G455" s="3" t="s">
        <v>1897</v>
      </c>
      <c r="H455" s="3" t="s">
        <v>13</v>
      </c>
      <c r="I455" s="3"/>
      <c r="J455" s="7" t="str">
        <f>CONCATENATE(tbl_geral[[#This Row],[Máquina]],"_",tbl_geral[[#This Row],[Status]],)</f>
        <v>BARL_TÚNEL UV 1</v>
      </c>
      <c r="K455" s="9">
        <f>COUNTIF($J$2:J455,J455)</f>
        <v>9</v>
      </c>
      <c r="L455" s="7" t="str">
        <f>CONCATENATE(tbl_geral[[#This Row],[Cod.Unico]],"_",tbl_geral[[#This Row],[Numerador]])</f>
        <v>BARL_TÚNEL UV 1_9</v>
      </c>
      <c r="M455" s="12">
        <f t="shared" si="7"/>
        <v>53</v>
      </c>
      <c r="N455" s="12">
        <f>COUNTIF(J$2:$J455,J455)/100</f>
        <v>0.09</v>
      </c>
      <c r="O455" s="12">
        <f>SUM(tbl_geral[[#This Row],[Cod.Unico3]]+tbl_geral[[#This Row],[Cod.Unico4]])</f>
        <v>53.09</v>
      </c>
      <c r="P455" s="12" t="str">
        <f>SUBSTITUTE(tbl_geral[[#This Row],[Cod.Unico5]],",",".")</f>
        <v>53.09</v>
      </c>
      <c r="Q455" s="12" t="s">
        <v>539</v>
      </c>
    </row>
    <row r="456" spans="1:17" x14ac:dyDescent="0.25">
      <c r="A456" s="3" t="s">
        <v>227</v>
      </c>
      <c r="B456" s="4">
        <v>16</v>
      </c>
      <c r="C456" s="3" t="s">
        <v>286</v>
      </c>
      <c r="D456" s="4">
        <v>1605</v>
      </c>
      <c r="E456" s="3" t="s">
        <v>287</v>
      </c>
      <c r="F456" s="3" t="s">
        <v>540</v>
      </c>
      <c r="G456" s="3" t="s">
        <v>1898</v>
      </c>
      <c r="H456" s="3" t="s">
        <v>13</v>
      </c>
      <c r="I456" s="3"/>
      <c r="J456" s="7" t="str">
        <f>CONCATENATE(tbl_geral[[#This Row],[Máquina]],"_",tbl_geral[[#This Row],[Status]],)</f>
        <v>BARL_APLICADORA MASSA</v>
      </c>
      <c r="K456" s="9">
        <f>COUNTIF($J$2:J456,J456)</f>
        <v>1</v>
      </c>
      <c r="L456" s="7" t="str">
        <f>CONCATENATE(tbl_geral[[#This Row],[Cod.Unico]],"_",tbl_geral[[#This Row],[Numerador]])</f>
        <v>BARL_APLICADORA MASSA_1</v>
      </c>
      <c r="M456" s="12">
        <f t="shared" si="7"/>
        <v>54</v>
      </c>
      <c r="N456" s="12">
        <f>COUNTIF(J$2:$J456,J456)/100</f>
        <v>0.01</v>
      </c>
      <c r="O456" s="12">
        <f>SUM(tbl_geral[[#This Row],[Cod.Unico3]]+tbl_geral[[#This Row],[Cod.Unico4]])</f>
        <v>54.01</v>
      </c>
      <c r="P456" s="12" t="str">
        <f>SUBSTITUTE(tbl_geral[[#This Row],[Cod.Unico5]],",",".")</f>
        <v>54.01</v>
      </c>
      <c r="Q456" s="12" t="s">
        <v>541</v>
      </c>
    </row>
    <row r="457" spans="1:17" x14ac:dyDescent="0.25">
      <c r="A457" s="3" t="s">
        <v>227</v>
      </c>
      <c r="B457" s="4">
        <v>8</v>
      </c>
      <c r="C457" s="3" t="s">
        <v>10</v>
      </c>
      <c r="D457" s="4">
        <v>829</v>
      </c>
      <c r="E457" s="3" t="s">
        <v>93</v>
      </c>
      <c r="F457" s="3" t="s">
        <v>540</v>
      </c>
      <c r="G457" s="3" t="s">
        <v>1899</v>
      </c>
      <c r="H457" s="3" t="s">
        <v>13</v>
      </c>
      <c r="I457" s="3"/>
      <c r="J457" s="7" t="str">
        <f>CONCATENATE(tbl_geral[[#This Row],[Máquina]],"_",tbl_geral[[#This Row],[Status]],)</f>
        <v>BARL_APLICADORA MASSA</v>
      </c>
      <c r="K457" s="9">
        <f>COUNTIF($J$2:J457,J457)</f>
        <v>2</v>
      </c>
      <c r="L457" s="7" t="str">
        <f>CONCATENATE(tbl_geral[[#This Row],[Cod.Unico]],"_",tbl_geral[[#This Row],[Numerador]])</f>
        <v>BARL_APLICADORA MASSA_2</v>
      </c>
      <c r="M457" s="12">
        <f t="shared" si="7"/>
        <v>54</v>
      </c>
      <c r="N457" s="12">
        <f>COUNTIF(J$2:$J457,J457)/100</f>
        <v>0.02</v>
      </c>
      <c r="O457" s="12">
        <f>SUM(tbl_geral[[#This Row],[Cod.Unico3]]+tbl_geral[[#This Row],[Cod.Unico4]])</f>
        <v>54.02</v>
      </c>
      <c r="P457" s="12" t="str">
        <f>SUBSTITUTE(tbl_geral[[#This Row],[Cod.Unico5]],",",".")</f>
        <v>54.02</v>
      </c>
      <c r="Q457" s="12" t="s">
        <v>542</v>
      </c>
    </row>
    <row r="458" spans="1:17" x14ac:dyDescent="0.25">
      <c r="A458" s="3" t="s">
        <v>227</v>
      </c>
      <c r="B458" s="4">
        <v>2</v>
      </c>
      <c r="C458" s="3" t="s">
        <v>84</v>
      </c>
      <c r="D458" s="4">
        <v>203</v>
      </c>
      <c r="E458" s="3" t="s">
        <v>85</v>
      </c>
      <c r="F458" s="3" t="s">
        <v>540</v>
      </c>
      <c r="G458" s="3" t="s">
        <v>1900</v>
      </c>
      <c r="H458" s="3" t="s">
        <v>13</v>
      </c>
      <c r="I458" s="3"/>
      <c r="J458" s="7" t="str">
        <f>CONCATENATE(tbl_geral[[#This Row],[Máquina]],"_",tbl_geral[[#This Row],[Status]],)</f>
        <v>BARL_APLICADORA MASSA</v>
      </c>
      <c r="K458" s="9">
        <f>COUNTIF($J$2:J458,J458)</f>
        <v>3</v>
      </c>
      <c r="L458" s="7" t="str">
        <f>CONCATENATE(tbl_geral[[#This Row],[Cod.Unico]],"_",tbl_geral[[#This Row],[Numerador]])</f>
        <v>BARL_APLICADORA MASSA_3</v>
      </c>
      <c r="M458" s="12">
        <f t="shared" si="7"/>
        <v>54</v>
      </c>
      <c r="N458" s="12">
        <f>COUNTIF(J$2:$J458,J458)/100</f>
        <v>0.03</v>
      </c>
      <c r="O458" s="12">
        <f>SUM(tbl_geral[[#This Row],[Cod.Unico3]]+tbl_geral[[#This Row],[Cod.Unico4]])</f>
        <v>54.03</v>
      </c>
      <c r="P458" s="12" t="str">
        <f>SUBSTITUTE(tbl_geral[[#This Row],[Cod.Unico5]],",",".")</f>
        <v>54.03</v>
      </c>
      <c r="Q458" s="12" t="s">
        <v>543</v>
      </c>
    </row>
    <row r="459" spans="1:17" x14ac:dyDescent="0.25">
      <c r="A459" s="3" t="s">
        <v>227</v>
      </c>
      <c r="B459" s="4">
        <v>2</v>
      </c>
      <c r="C459" s="3" t="s">
        <v>84</v>
      </c>
      <c r="D459" s="4">
        <v>202</v>
      </c>
      <c r="E459" s="3" t="s">
        <v>88</v>
      </c>
      <c r="F459" s="3" t="s">
        <v>540</v>
      </c>
      <c r="G459" s="3" t="s">
        <v>1901</v>
      </c>
      <c r="H459" s="3" t="s">
        <v>13</v>
      </c>
      <c r="I459" s="3"/>
      <c r="J459" s="7" t="str">
        <f>CONCATENATE(tbl_geral[[#This Row],[Máquina]],"_",tbl_geral[[#This Row],[Status]],)</f>
        <v>BARL_APLICADORA MASSA</v>
      </c>
      <c r="K459" s="9">
        <f>COUNTIF($J$2:J459,J459)</f>
        <v>4</v>
      </c>
      <c r="L459" s="7" t="str">
        <f>CONCATENATE(tbl_geral[[#This Row],[Cod.Unico]],"_",tbl_geral[[#This Row],[Numerador]])</f>
        <v>BARL_APLICADORA MASSA_4</v>
      </c>
      <c r="M459" s="12">
        <f t="shared" si="7"/>
        <v>54</v>
      </c>
      <c r="N459" s="12">
        <f>COUNTIF(J$2:$J459,J459)/100</f>
        <v>0.04</v>
      </c>
      <c r="O459" s="12">
        <f>SUM(tbl_geral[[#This Row],[Cod.Unico3]]+tbl_geral[[#This Row],[Cod.Unico4]])</f>
        <v>54.04</v>
      </c>
      <c r="P459" s="12" t="str">
        <f>SUBSTITUTE(tbl_geral[[#This Row],[Cod.Unico5]],",",".")</f>
        <v>54.04</v>
      </c>
      <c r="Q459" s="12" t="s">
        <v>544</v>
      </c>
    </row>
    <row r="460" spans="1:17" x14ac:dyDescent="0.25">
      <c r="A460" s="3" t="s">
        <v>227</v>
      </c>
      <c r="B460" s="4">
        <v>8</v>
      </c>
      <c r="C460" s="3" t="s">
        <v>10</v>
      </c>
      <c r="D460" s="4">
        <v>809</v>
      </c>
      <c r="E460" s="3" t="s">
        <v>119</v>
      </c>
      <c r="F460" s="3" t="s">
        <v>540</v>
      </c>
      <c r="G460" s="3" t="s">
        <v>1902</v>
      </c>
      <c r="H460" s="3" t="s">
        <v>13</v>
      </c>
      <c r="I460" s="3"/>
      <c r="J460" s="7" t="str">
        <f>CONCATENATE(tbl_geral[[#This Row],[Máquina]],"_",tbl_geral[[#This Row],[Status]],)</f>
        <v>BARL_APLICADORA MASSA</v>
      </c>
      <c r="K460" s="9">
        <f>COUNTIF($J$2:J460,J460)</f>
        <v>5</v>
      </c>
      <c r="L460" s="7" t="str">
        <f>CONCATENATE(tbl_geral[[#This Row],[Cod.Unico]],"_",tbl_geral[[#This Row],[Numerador]])</f>
        <v>BARL_APLICADORA MASSA_5</v>
      </c>
      <c r="M460" s="12">
        <f t="shared" si="7"/>
        <v>54</v>
      </c>
      <c r="N460" s="12">
        <f>COUNTIF(J$2:$J460,J460)/100</f>
        <v>0.05</v>
      </c>
      <c r="O460" s="12">
        <f>SUM(tbl_geral[[#This Row],[Cod.Unico3]]+tbl_geral[[#This Row],[Cod.Unico4]])</f>
        <v>54.05</v>
      </c>
      <c r="P460" s="12" t="str">
        <f>SUBSTITUTE(tbl_geral[[#This Row],[Cod.Unico5]],",",".")</f>
        <v>54.05</v>
      </c>
      <c r="Q460" s="12" t="s">
        <v>545</v>
      </c>
    </row>
    <row r="461" spans="1:17" x14ac:dyDescent="0.25">
      <c r="A461" s="3" t="s">
        <v>227</v>
      </c>
      <c r="B461" s="4">
        <v>8</v>
      </c>
      <c r="C461" s="3" t="s">
        <v>10</v>
      </c>
      <c r="D461" s="4">
        <v>809</v>
      </c>
      <c r="E461" s="3" t="s">
        <v>119</v>
      </c>
      <c r="F461" s="3" t="s">
        <v>540</v>
      </c>
      <c r="G461" s="3" t="s">
        <v>1903</v>
      </c>
      <c r="H461" s="3" t="s">
        <v>13</v>
      </c>
      <c r="I461" s="3"/>
      <c r="J461" s="7" t="str">
        <f>CONCATENATE(tbl_geral[[#This Row],[Máquina]],"_",tbl_geral[[#This Row],[Status]],)</f>
        <v>BARL_APLICADORA MASSA</v>
      </c>
      <c r="K461" s="9">
        <f>COUNTIF($J$2:J461,J461)</f>
        <v>6</v>
      </c>
      <c r="L461" s="7" t="str">
        <f>CONCATENATE(tbl_geral[[#This Row],[Cod.Unico]],"_",tbl_geral[[#This Row],[Numerador]])</f>
        <v>BARL_APLICADORA MASSA_6</v>
      </c>
      <c r="M461" s="12">
        <f t="shared" si="7"/>
        <v>54</v>
      </c>
      <c r="N461" s="12">
        <f>COUNTIF(J$2:$J461,J461)/100</f>
        <v>0.06</v>
      </c>
      <c r="O461" s="12">
        <f>SUM(tbl_geral[[#This Row],[Cod.Unico3]]+tbl_geral[[#This Row],[Cod.Unico4]])</f>
        <v>54.06</v>
      </c>
      <c r="P461" s="12" t="str">
        <f>SUBSTITUTE(tbl_geral[[#This Row],[Cod.Unico5]],",",".")</f>
        <v>54.06</v>
      </c>
      <c r="Q461" s="12" t="s">
        <v>546</v>
      </c>
    </row>
    <row r="462" spans="1:17" x14ac:dyDescent="0.25">
      <c r="A462" s="3" t="s">
        <v>227</v>
      </c>
      <c r="B462" s="4">
        <v>16</v>
      </c>
      <c r="C462" s="3" t="s">
        <v>286</v>
      </c>
      <c r="D462" s="4">
        <v>1606</v>
      </c>
      <c r="E462" s="3" t="s">
        <v>294</v>
      </c>
      <c r="F462" s="3" t="s">
        <v>540</v>
      </c>
      <c r="G462" s="3" t="s">
        <v>1904</v>
      </c>
      <c r="H462" s="3" t="s">
        <v>13</v>
      </c>
      <c r="I462" s="3"/>
      <c r="J462" s="7" t="str">
        <f>CONCATENATE(tbl_geral[[#This Row],[Máquina]],"_",tbl_geral[[#This Row],[Status]],)</f>
        <v>BARL_APLICADORA MASSA</v>
      </c>
      <c r="K462" s="9">
        <f>COUNTIF($J$2:J462,J462)</f>
        <v>7</v>
      </c>
      <c r="L462" s="7" t="str">
        <f>CONCATENATE(tbl_geral[[#This Row],[Cod.Unico]],"_",tbl_geral[[#This Row],[Numerador]])</f>
        <v>BARL_APLICADORA MASSA_7</v>
      </c>
      <c r="M462" s="12">
        <f t="shared" si="7"/>
        <v>54</v>
      </c>
      <c r="N462" s="12">
        <f>COUNTIF(J$2:$J462,J462)/100</f>
        <v>7.0000000000000007E-2</v>
      </c>
      <c r="O462" s="12">
        <f>SUM(tbl_geral[[#This Row],[Cod.Unico3]]+tbl_geral[[#This Row],[Cod.Unico4]])</f>
        <v>54.07</v>
      </c>
      <c r="P462" s="12" t="str">
        <f>SUBSTITUTE(tbl_geral[[#This Row],[Cod.Unico5]],",",".")</f>
        <v>54.07</v>
      </c>
      <c r="Q462" s="12" t="s">
        <v>547</v>
      </c>
    </row>
    <row r="463" spans="1:17" x14ac:dyDescent="0.25">
      <c r="A463" s="3" t="s">
        <v>227</v>
      </c>
      <c r="B463" s="4">
        <v>8</v>
      </c>
      <c r="C463" s="3" t="s">
        <v>10</v>
      </c>
      <c r="D463" s="4">
        <v>829</v>
      </c>
      <c r="E463" s="3" t="s">
        <v>93</v>
      </c>
      <c r="F463" s="3" t="s">
        <v>540</v>
      </c>
      <c r="G463" s="3" t="s">
        <v>1905</v>
      </c>
      <c r="H463" s="3" t="s">
        <v>13</v>
      </c>
      <c r="I463" s="3"/>
      <c r="J463" s="7" t="str">
        <f>CONCATENATE(tbl_geral[[#This Row],[Máquina]],"_",tbl_geral[[#This Row],[Status]],)</f>
        <v>BARL_APLICADORA MASSA</v>
      </c>
      <c r="K463" s="9">
        <f>COUNTIF($J$2:J463,J463)</f>
        <v>8</v>
      </c>
      <c r="L463" s="7" t="str">
        <f>CONCATENATE(tbl_geral[[#This Row],[Cod.Unico]],"_",tbl_geral[[#This Row],[Numerador]])</f>
        <v>BARL_APLICADORA MASSA_8</v>
      </c>
      <c r="M463" s="12">
        <f t="shared" si="7"/>
        <v>54</v>
      </c>
      <c r="N463" s="12">
        <f>COUNTIF(J$2:$J463,J463)/100</f>
        <v>0.08</v>
      </c>
      <c r="O463" s="12">
        <f>SUM(tbl_geral[[#This Row],[Cod.Unico3]]+tbl_geral[[#This Row],[Cod.Unico4]])</f>
        <v>54.08</v>
      </c>
      <c r="P463" s="12" t="str">
        <f>SUBSTITUTE(tbl_geral[[#This Row],[Cod.Unico5]],",",".")</f>
        <v>54.08</v>
      </c>
      <c r="Q463" s="12" t="s">
        <v>548</v>
      </c>
    </row>
    <row r="464" spans="1:17" x14ac:dyDescent="0.25">
      <c r="A464" s="3" t="s">
        <v>227</v>
      </c>
      <c r="B464" s="4">
        <v>8</v>
      </c>
      <c r="C464" s="3" t="s">
        <v>10</v>
      </c>
      <c r="D464" s="4">
        <v>829</v>
      </c>
      <c r="E464" s="3" t="s">
        <v>93</v>
      </c>
      <c r="F464" s="3" t="s">
        <v>540</v>
      </c>
      <c r="G464" s="3" t="s">
        <v>1906</v>
      </c>
      <c r="H464" s="3" t="s">
        <v>13</v>
      </c>
      <c r="I464" s="3"/>
      <c r="J464" s="7" t="str">
        <f>CONCATENATE(tbl_geral[[#This Row],[Máquina]],"_",tbl_geral[[#This Row],[Status]],)</f>
        <v>BARL_APLICADORA MASSA</v>
      </c>
      <c r="K464" s="9">
        <f>COUNTIF($J$2:J464,J464)</f>
        <v>9</v>
      </c>
      <c r="L464" s="7" t="str">
        <f>CONCATENATE(tbl_geral[[#This Row],[Cod.Unico]],"_",tbl_geral[[#This Row],[Numerador]])</f>
        <v>BARL_APLICADORA MASSA_9</v>
      </c>
      <c r="M464" s="12">
        <f t="shared" si="7"/>
        <v>54</v>
      </c>
      <c r="N464" s="12">
        <f>COUNTIF(J$2:$J464,J464)/100</f>
        <v>0.09</v>
      </c>
      <c r="O464" s="12">
        <f>SUM(tbl_geral[[#This Row],[Cod.Unico3]]+tbl_geral[[#This Row],[Cod.Unico4]])</f>
        <v>54.09</v>
      </c>
      <c r="P464" s="12" t="str">
        <f>SUBSTITUTE(tbl_geral[[#This Row],[Cod.Unico5]],",",".")</f>
        <v>54.09</v>
      </c>
      <c r="Q464" s="12" t="s">
        <v>549</v>
      </c>
    </row>
    <row r="465" spans="1:17" x14ac:dyDescent="0.25">
      <c r="A465" s="3" t="s">
        <v>227</v>
      </c>
      <c r="B465" s="4">
        <v>8</v>
      </c>
      <c r="C465" s="3" t="s">
        <v>10</v>
      </c>
      <c r="D465" s="4">
        <v>829</v>
      </c>
      <c r="E465" s="3" t="s">
        <v>93</v>
      </c>
      <c r="F465" s="3" t="s">
        <v>540</v>
      </c>
      <c r="G465" s="3" t="s">
        <v>3111</v>
      </c>
      <c r="H465" s="3" t="s">
        <v>13</v>
      </c>
      <c r="I465" s="3"/>
      <c r="J465" s="7" t="str">
        <f>CONCATENATE(tbl_geral[[#This Row],[Máquina]],"_",tbl_geral[[#This Row],[Status]],)</f>
        <v>BARL_APLICADORA MASSA</v>
      </c>
      <c r="K465" s="9">
        <f>COUNTIF($J$2:J465,J465)</f>
        <v>10</v>
      </c>
      <c r="L465" s="7" t="str">
        <f>CONCATENATE(tbl_geral[[#This Row],[Cod.Unico]],"_",tbl_geral[[#This Row],[Numerador]])</f>
        <v>BARL_APLICADORA MASSA_10</v>
      </c>
      <c r="M465" s="12">
        <f t="shared" si="7"/>
        <v>54</v>
      </c>
      <c r="N465" s="12">
        <f>COUNTIF(J$2:$J465,J465)/100</f>
        <v>0.1</v>
      </c>
      <c r="O465" s="12">
        <f>SUM(tbl_geral[[#This Row],[Cod.Unico3]]+tbl_geral[[#This Row],[Cod.Unico4]])</f>
        <v>54.1</v>
      </c>
      <c r="P465" s="12" t="str">
        <f>SUBSTITUTE(tbl_geral[[#This Row],[Cod.Unico5]],",",".")</f>
        <v>54.1</v>
      </c>
      <c r="Q465" s="12" t="s">
        <v>550</v>
      </c>
    </row>
    <row r="466" spans="1:17" x14ac:dyDescent="0.25">
      <c r="A466" s="3" t="s">
        <v>227</v>
      </c>
      <c r="B466" s="4">
        <v>8</v>
      </c>
      <c r="C466" s="3" t="s">
        <v>10</v>
      </c>
      <c r="D466" s="4">
        <v>809</v>
      </c>
      <c r="E466" s="3" t="s">
        <v>119</v>
      </c>
      <c r="F466" s="3" t="s">
        <v>540</v>
      </c>
      <c r="G466" s="3" t="s">
        <v>1907</v>
      </c>
      <c r="H466" s="3" t="s">
        <v>13</v>
      </c>
      <c r="I466" s="3"/>
      <c r="J466" s="7" t="str">
        <f>CONCATENATE(tbl_geral[[#This Row],[Máquina]],"_",tbl_geral[[#This Row],[Status]],)</f>
        <v>BARL_APLICADORA MASSA</v>
      </c>
      <c r="K466" s="9">
        <f>COUNTIF($J$2:J466,J466)</f>
        <v>11</v>
      </c>
      <c r="L466" s="7" t="str">
        <f>CONCATENATE(tbl_geral[[#This Row],[Cod.Unico]],"_",tbl_geral[[#This Row],[Numerador]])</f>
        <v>BARL_APLICADORA MASSA_11</v>
      </c>
      <c r="M466" s="12">
        <f t="shared" si="7"/>
        <v>54</v>
      </c>
      <c r="N466" s="12">
        <f>COUNTIF(J$2:$J466,J466)/100</f>
        <v>0.11</v>
      </c>
      <c r="O466" s="12">
        <f>SUM(tbl_geral[[#This Row],[Cod.Unico3]]+tbl_geral[[#This Row],[Cod.Unico4]])</f>
        <v>54.11</v>
      </c>
      <c r="P466" s="12" t="str">
        <f>SUBSTITUTE(tbl_geral[[#This Row],[Cod.Unico5]],",",".")</f>
        <v>54.11</v>
      </c>
      <c r="Q466" s="12" t="s">
        <v>551</v>
      </c>
    </row>
    <row r="467" spans="1:17" x14ac:dyDescent="0.25">
      <c r="A467" s="3" t="s">
        <v>227</v>
      </c>
      <c r="B467" s="4">
        <v>16</v>
      </c>
      <c r="C467" s="3" t="s">
        <v>286</v>
      </c>
      <c r="D467" s="4">
        <v>1605</v>
      </c>
      <c r="E467" s="3" t="s">
        <v>287</v>
      </c>
      <c r="F467" s="3" t="s">
        <v>540</v>
      </c>
      <c r="G467" s="3" t="s">
        <v>1908</v>
      </c>
      <c r="H467" s="3" t="s">
        <v>13</v>
      </c>
      <c r="I467" s="3"/>
      <c r="J467" s="7" t="str">
        <f>CONCATENATE(tbl_geral[[#This Row],[Máquina]],"_",tbl_geral[[#This Row],[Status]],)</f>
        <v>BARL_APLICADORA MASSA</v>
      </c>
      <c r="K467" s="9">
        <f>COUNTIF($J$2:J467,J467)</f>
        <v>12</v>
      </c>
      <c r="L467" s="7" t="str">
        <f>CONCATENATE(tbl_geral[[#This Row],[Cod.Unico]],"_",tbl_geral[[#This Row],[Numerador]])</f>
        <v>BARL_APLICADORA MASSA_12</v>
      </c>
      <c r="M467" s="12">
        <f t="shared" si="7"/>
        <v>54</v>
      </c>
      <c r="N467" s="12">
        <f>COUNTIF(J$2:$J467,J467)/100</f>
        <v>0.12</v>
      </c>
      <c r="O467" s="12">
        <f>SUM(tbl_geral[[#This Row],[Cod.Unico3]]+tbl_geral[[#This Row],[Cod.Unico4]])</f>
        <v>54.12</v>
      </c>
      <c r="P467" s="12" t="str">
        <f>SUBSTITUTE(tbl_geral[[#This Row],[Cod.Unico5]],",",".")</f>
        <v>54.12</v>
      </c>
      <c r="Q467" s="12" t="s">
        <v>552</v>
      </c>
    </row>
    <row r="468" spans="1:17" x14ac:dyDescent="0.25">
      <c r="A468" s="3" t="s">
        <v>227</v>
      </c>
      <c r="B468" s="4">
        <v>8</v>
      </c>
      <c r="C468" s="3" t="s">
        <v>10</v>
      </c>
      <c r="D468" s="4">
        <v>829</v>
      </c>
      <c r="E468" s="3" t="s">
        <v>93</v>
      </c>
      <c r="F468" s="3" t="s">
        <v>540</v>
      </c>
      <c r="G468" s="3" t="s">
        <v>1909</v>
      </c>
      <c r="H468" s="3" t="s">
        <v>13</v>
      </c>
      <c r="I468" s="3"/>
      <c r="J468" s="7" t="str">
        <f>CONCATENATE(tbl_geral[[#This Row],[Máquina]],"_",tbl_geral[[#This Row],[Status]],)</f>
        <v>BARL_APLICADORA MASSA</v>
      </c>
      <c r="K468" s="9">
        <f>COUNTIF($J$2:J468,J468)</f>
        <v>13</v>
      </c>
      <c r="L468" s="7" t="str">
        <f>CONCATENATE(tbl_geral[[#This Row],[Cod.Unico]],"_",tbl_geral[[#This Row],[Numerador]])</f>
        <v>BARL_APLICADORA MASSA_13</v>
      </c>
      <c r="M468" s="12">
        <f t="shared" si="7"/>
        <v>54</v>
      </c>
      <c r="N468" s="12">
        <f>COUNTIF(J$2:$J468,J468)/100</f>
        <v>0.13</v>
      </c>
      <c r="O468" s="12">
        <f>SUM(tbl_geral[[#This Row],[Cod.Unico3]]+tbl_geral[[#This Row],[Cod.Unico4]])</f>
        <v>54.13</v>
      </c>
      <c r="P468" s="12" t="str">
        <f>SUBSTITUTE(tbl_geral[[#This Row],[Cod.Unico5]],",",".")</f>
        <v>54.13</v>
      </c>
      <c r="Q468" s="12" t="s">
        <v>553</v>
      </c>
    </row>
    <row r="469" spans="1:17" x14ac:dyDescent="0.25">
      <c r="A469" s="3" t="s">
        <v>227</v>
      </c>
      <c r="B469" s="4">
        <v>8</v>
      </c>
      <c r="C469" s="3" t="s">
        <v>10</v>
      </c>
      <c r="D469" s="4">
        <v>829</v>
      </c>
      <c r="E469" s="3" t="s">
        <v>93</v>
      </c>
      <c r="F469" s="3" t="s">
        <v>540</v>
      </c>
      <c r="G469" s="3" t="s">
        <v>1910</v>
      </c>
      <c r="H469" s="3" t="s">
        <v>13</v>
      </c>
      <c r="I469" s="3"/>
      <c r="J469" s="7" t="str">
        <f>CONCATENATE(tbl_geral[[#This Row],[Máquina]],"_",tbl_geral[[#This Row],[Status]],)</f>
        <v>BARL_APLICADORA MASSA</v>
      </c>
      <c r="K469" s="9">
        <f>COUNTIF($J$2:J469,J469)</f>
        <v>14</v>
      </c>
      <c r="L469" s="7" t="str">
        <f>CONCATENATE(tbl_geral[[#This Row],[Cod.Unico]],"_",tbl_geral[[#This Row],[Numerador]])</f>
        <v>BARL_APLICADORA MASSA_14</v>
      </c>
      <c r="M469" s="12">
        <f t="shared" si="7"/>
        <v>54</v>
      </c>
      <c r="N469" s="12">
        <f>COUNTIF(J$2:$J469,J469)/100</f>
        <v>0.14000000000000001</v>
      </c>
      <c r="O469" s="12">
        <f>SUM(tbl_geral[[#This Row],[Cod.Unico3]]+tbl_geral[[#This Row],[Cod.Unico4]])</f>
        <v>54.14</v>
      </c>
      <c r="P469" s="12" t="str">
        <f>SUBSTITUTE(tbl_geral[[#This Row],[Cod.Unico5]],",",".")</f>
        <v>54.14</v>
      </c>
      <c r="Q469" s="12" t="s">
        <v>554</v>
      </c>
    </row>
    <row r="470" spans="1:17" x14ac:dyDescent="0.25">
      <c r="A470" s="3" t="s">
        <v>227</v>
      </c>
      <c r="B470" s="4">
        <v>8</v>
      </c>
      <c r="C470" s="3" t="s">
        <v>10</v>
      </c>
      <c r="D470" s="4">
        <v>829</v>
      </c>
      <c r="E470" s="3" t="s">
        <v>93</v>
      </c>
      <c r="F470" s="3" t="s">
        <v>540</v>
      </c>
      <c r="G470" s="3" t="s">
        <v>1911</v>
      </c>
      <c r="H470" s="3" t="s">
        <v>13</v>
      </c>
      <c r="I470" s="3"/>
      <c r="J470" s="7" t="str">
        <f>CONCATENATE(tbl_geral[[#This Row],[Máquina]],"_",tbl_geral[[#This Row],[Status]],)</f>
        <v>BARL_APLICADORA MASSA</v>
      </c>
      <c r="K470" s="9">
        <f>COUNTIF($J$2:J470,J470)</f>
        <v>15</v>
      </c>
      <c r="L470" s="7" t="str">
        <f>CONCATENATE(tbl_geral[[#This Row],[Cod.Unico]],"_",tbl_geral[[#This Row],[Numerador]])</f>
        <v>BARL_APLICADORA MASSA_15</v>
      </c>
      <c r="M470" s="12">
        <f t="shared" si="7"/>
        <v>54</v>
      </c>
      <c r="N470" s="12">
        <f>COUNTIF(J$2:$J470,J470)/100</f>
        <v>0.15</v>
      </c>
      <c r="O470" s="12">
        <f>SUM(tbl_geral[[#This Row],[Cod.Unico3]]+tbl_geral[[#This Row],[Cod.Unico4]])</f>
        <v>54.15</v>
      </c>
      <c r="P470" s="12" t="str">
        <f>SUBSTITUTE(tbl_geral[[#This Row],[Cod.Unico5]],",",".")</f>
        <v>54.15</v>
      </c>
      <c r="Q470" s="12" t="s">
        <v>555</v>
      </c>
    </row>
    <row r="471" spans="1:17" x14ac:dyDescent="0.25">
      <c r="A471" s="3" t="s">
        <v>227</v>
      </c>
      <c r="B471" s="4">
        <v>8</v>
      </c>
      <c r="C471" s="3" t="s">
        <v>10</v>
      </c>
      <c r="D471" s="4">
        <v>817</v>
      </c>
      <c r="E471" s="3" t="s">
        <v>271</v>
      </c>
      <c r="F471" s="3" t="s">
        <v>540</v>
      </c>
      <c r="G471" s="3" t="s">
        <v>1912</v>
      </c>
      <c r="H471" s="3" t="s">
        <v>13</v>
      </c>
      <c r="I471" s="3"/>
      <c r="J471" s="7" t="str">
        <f>CONCATENATE(tbl_geral[[#This Row],[Máquina]],"_",tbl_geral[[#This Row],[Status]],)</f>
        <v>BARL_APLICADORA MASSA</v>
      </c>
      <c r="K471" s="9">
        <f>COUNTIF($J$2:J471,J471)</f>
        <v>16</v>
      </c>
      <c r="L471" s="7" t="str">
        <f>CONCATENATE(tbl_geral[[#This Row],[Cod.Unico]],"_",tbl_geral[[#This Row],[Numerador]])</f>
        <v>BARL_APLICADORA MASSA_16</v>
      </c>
      <c r="M471" s="12">
        <f t="shared" si="7"/>
        <v>54</v>
      </c>
      <c r="N471" s="12">
        <f>COUNTIF(J$2:$J471,J471)/100</f>
        <v>0.16</v>
      </c>
      <c r="O471" s="12">
        <f>SUM(tbl_geral[[#This Row],[Cod.Unico3]]+tbl_geral[[#This Row],[Cod.Unico4]])</f>
        <v>54.16</v>
      </c>
      <c r="P471" s="12" t="str">
        <f>SUBSTITUTE(tbl_geral[[#This Row],[Cod.Unico5]],",",".")</f>
        <v>54.16</v>
      </c>
      <c r="Q471" s="12" t="s">
        <v>556</v>
      </c>
    </row>
    <row r="472" spans="1:17" x14ac:dyDescent="0.25">
      <c r="A472" s="3" t="s">
        <v>227</v>
      </c>
      <c r="B472" s="4">
        <v>8</v>
      </c>
      <c r="C472" s="3" t="s">
        <v>10</v>
      </c>
      <c r="D472" s="4">
        <v>817</v>
      </c>
      <c r="E472" s="3" t="s">
        <v>271</v>
      </c>
      <c r="F472" s="3" t="s">
        <v>540</v>
      </c>
      <c r="G472" s="3" t="s">
        <v>1913</v>
      </c>
      <c r="H472" s="3" t="s">
        <v>13</v>
      </c>
      <c r="I472" s="3"/>
      <c r="J472" s="7" t="str">
        <f>CONCATENATE(tbl_geral[[#This Row],[Máquina]],"_",tbl_geral[[#This Row],[Status]],)</f>
        <v>BARL_APLICADORA MASSA</v>
      </c>
      <c r="K472" s="9">
        <f>COUNTIF($J$2:J472,J472)</f>
        <v>17</v>
      </c>
      <c r="L472" s="7" t="str">
        <f>CONCATENATE(tbl_geral[[#This Row],[Cod.Unico]],"_",tbl_geral[[#This Row],[Numerador]])</f>
        <v>BARL_APLICADORA MASSA_17</v>
      </c>
      <c r="M472" s="12">
        <f t="shared" si="7"/>
        <v>54</v>
      </c>
      <c r="N472" s="12">
        <f>COUNTIF(J$2:$J472,J472)/100</f>
        <v>0.17</v>
      </c>
      <c r="O472" s="12">
        <f>SUM(tbl_geral[[#This Row],[Cod.Unico3]]+tbl_geral[[#This Row],[Cod.Unico4]])</f>
        <v>54.17</v>
      </c>
      <c r="P472" s="12" t="str">
        <f>SUBSTITUTE(tbl_geral[[#This Row],[Cod.Unico5]],",",".")</f>
        <v>54.17</v>
      </c>
      <c r="Q472" s="12" t="s">
        <v>557</v>
      </c>
    </row>
    <row r="473" spans="1:17" x14ac:dyDescent="0.25">
      <c r="A473" s="3" t="s">
        <v>227</v>
      </c>
      <c r="B473" s="4">
        <v>16</v>
      </c>
      <c r="C473" s="3" t="s">
        <v>286</v>
      </c>
      <c r="D473" s="4">
        <v>1605</v>
      </c>
      <c r="E473" s="3" t="s">
        <v>287</v>
      </c>
      <c r="F473" s="3" t="s">
        <v>540</v>
      </c>
      <c r="G473" s="3" t="s">
        <v>1914</v>
      </c>
      <c r="H473" s="3" t="s">
        <v>13</v>
      </c>
      <c r="I473" s="3"/>
      <c r="J473" s="7" t="str">
        <f>CONCATENATE(tbl_geral[[#This Row],[Máquina]],"_",tbl_geral[[#This Row],[Status]],)</f>
        <v>BARL_APLICADORA MASSA</v>
      </c>
      <c r="K473" s="9">
        <f>COUNTIF($J$2:J473,J473)</f>
        <v>18</v>
      </c>
      <c r="L473" s="7" t="str">
        <f>CONCATENATE(tbl_geral[[#This Row],[Cod.Unico]],"_",tbl_geral[[#This Row],[Numerador]])</f>
        <v>BARL_APLICADORA MASSA_18</v>
      </c>
      <c r="M473" s="12">
        <f t="shared" si="7"/>
        <v>54</v>
      </c>
      <c r="N473" s="12">
        <f>COUNTIF(J$2:$J473,J473)/100</f>
        <v>0.18</v>
      </c>
      <c r="O473" s="12">
        <f>SUM(tbl_geral[[#This Row],[Cod.Unico3]]+tbl_geral[[#This Row],[Cod.Unico4]])</f>
        <v>54.18</v>
      </c>
      <c r="P473" s="12" t="str">
        <f>SUBSTITUTE(tbl_geral[[#This Row],[Cod.Unico5]],",",".")</f>
        <v>54.18</v>
      </c>
      <c r="Q473" s="12" t="s">
        <v>558</v>
      </c>
    </row>
    <row r="474" spans="1:17" x14ac:dyDescent="0.25">
      <c r="A474" s="3" t="s">
        <v>227</v>
      </c>
      <c r="B474" s="4">
        <v>16</v>
      </c>
      <c r="C474" s="3" t="s">
        <v>286</v>
      </c>
      <c r="D474" s="4">
        <v>1605</v>
      </c>
      <c r="E474" s="3" t="s">
        <v>287</v>
      </c>
      <c r="F474" s="3" t="s">
        <v>540</v>
      </c>
      <c r="G474" s="3" t="s">
        <v>1915</v>
      </c>
      <c r="H474" s="3" t="s">
        <v>13</v>
      </c>
      <c r="I474" s="3"/>
      <c r="J474" s="7" t="str">
        <f>CONCATENATE(tbl_geral[[#This Row],[Máquina]],"_",tbl_geral[[#This Row],[Status]],)</f>
        <v>BARL_APLICADORA MASSA</v>
      </c>
      <c r="K474" s="9">
        <f>COUNTIF($J$2:J474,J474)</f>
        <v>19</v>
      </c>
      <c r="L474" s="7" t="str">
        <f>CONCATENATE(tbl_geral[[#This Row],[Cod.Unico]],"_",tbl_geral[[#This Row],[Numerador]])</f>
        <v>BARL_APLICADORA MASSA_19</v>
      </c>
      <c r="M474" s="12">
        <f t="shared" si="7"/>
        <v>54</v>
      </c>
      <c r="N474" s="12">
        <f>COUNTIF(J$2:$J474,J474)/100</f>
        <v>0.19</v>
      </c>
      <c r="O474" s="12">
        <f>SUM(tbl_geral[[#This Row],[Cod.Unico3]]+tbl_geral[[#This Row],[Cod.Unico4]])</f>
        <v>54.19</v>
      </c>
      <c r="P474" s="12" t="str">
        <f>SUBSTITUTE(tbl_geral[[#This Row],[Cod.Unico5]],",",".")</f>
        <v>54.19</v>
      </c>
      <c r="Q474" s="12" t="s">
        <v>559</v>
      </c>
    </row>
    <row r="475" spans="1:17" x14ac:dyDescent="0.25">
      <c r="A475" s="3" t="s">
        <v>227</v>
      </c>
      <c r="B475" s="4">
        <v>8</v>
      </c>
      <c r="C475" s="3" t="s">
        <v>10</v>
      </c>
      <c r="D475" s="4">
        <v>829</v>
      </c>
      <c r="E475" s="3" t="s">
        <v>93</v>
      </c>
      <c r="F475" s="3" t="s">
        <v>540</v>
      </c>
      <c r="G475" s="3" t="s">
        <v>3160</v>
      </c>
      <c r="H475" s="3" t="s">
        <v>13</v>
      </c>
      <c r="I475" s="3"/>
      <c r="J475" s="7" t="str">
        <f>CONCATENATE(tbl_geral[[#This Row],[Máquina]],"_",tbl_geral[[#This Row],[Status]],)</f>
        <v>BARL_APLICADORA MASSA</v>
      </c>
      <c r="K475" s="9">
        <f>COUNTIF($J$2:J475,J475)</f>
        <v>20</v>
      </c>
      <c r="L475" s="7" t="str">
        <f>CONCATENATE(tbl_geral[[#This Row],[Cod.Unico]],"_",tbl_geral[[#This Row],[Numerador]])</f>
        <v>BARL_APLICADORA MASSA_20</v>
      </c>
      <c r="M475" s="12">
        <f t="shared" si="7"/>
        <v>54</v>
      </c>
      <c r="N475" s="12">
        <f>COUNTIF(J$2:$J475,J475)/100</f>
        <v>0.2</v>
      </c>
      <c r="O475" s="12">
        <f>SUM(tbl_geral[[#This Row],[Cod.Unico3]]+tbl_geral[[#This Row],[Cod.Unico4]])</f>
        <v>54.2</v>
      </c>
      <c r="P475" s="12" t="str">
        <f>SUBSTITUTE(tbl_geral[[#This Row],[Cod.Unico5]],",",".")</f>
        <v>54.2</v>
      </c>
      <c r="Q475" s="12" t="s">
        <v>560</v>
      </c>
    </row>
    <row r="476" spans="1:17" x14ac:dyDescent="0.25">
      <c r="A476" s="3" t="s">
        <v>227</v>
      </c>
      <c r="B476" s="4">
        <v>8</v>
      </c>
      <c r="C476" s="3" t="s">
        <v>10</v>
      </c>
      <c r="D476" s="4">
        <v>829</v>
      </c>
      <c r="E476" s="3" t="s">
        <v>93</v>
      </c>
      <c r="F476" s="3" t="s">
        <v>540</v>
      </c>
      <c r="G476" s="3" t="s">
        <v>1916</v>
      </c>
      <c r="H476" s="3" t="s">
        <v>13</v>
      </c>
      <c r="I476" s="3"/>
      <c r="J476" s="7" t="str">
        <f>CONCATENATE(tbl_geral[[#This Row],[Máquina]],"_",tbl_geral[[#This Row],[Status]],)</f>
        <v>BARL_APLICADORA MASSA</v>
      </c>
      <c r="K476" s="9">
        <f>COUNTIF($J$2:J476,J476)</f>
        <v>21</v>
      </c>
      <c r="L476" s="7" t="str">
        <f>CONCATENATE(tbl_geral[[#This Row],[Cod.Unico]],"_",tbl_geral[[#This Row],[Numerador]])</f>
        <v>BARL_APLICADORA MASSA_21</v>
      </c>
      <c r="M476" s="12">
        <f t="shared" si="7"/>
        <v>54</v>
      </c>
      <c r="N476" s="12">
        <f>COUNTIF(J$2:$J476,J476)/100</f>
        <v>0.21</v>
      </c>
      <c r="O476" s="12">
        <f>SUM(tbl_geral[[#This Row],[Cod.Unico3]]+tbl_geral[[#This Row],[Cod.Unico4]])</f>
        <v>54.21</v>
      </c>
      <c r="P476" s="12" t="str">
        <f>SUBSTITUTE(tbl_geral[[#This Row],[Cod.Unico5]],",",".")</f>
        <v>54.21</v>
      </c>
      <c r="Q476" s="12" t="s">
        <v>561</v>
      </c>
    </row>
    <row r="477" spans="1:17" x14ac:dyDescent="0.25">
      <c r="A477" s="3" t="s">
        <v>227</v>
      </c>
      <c r="B477" s="4">
        <v>8</v>
      </c>
      <c r="C477" s="3" t="s">
        <v>10</v>
      </c>
      <c r="D477" s="4">
        <v>839</v>
      </c>
      <c r="E477" s="3" t="s">
        <v>309</v>
      </c>
      <c r="F477" s="3" t="s">
        <v>540</v>
      </c>
      <c r="G477" s="3" t="s">
        <v>1917</v>
      </c>
      <c r="H477" s="3" t="s">
        <v>13</v>
      </c>
      <c r="I477" s="3"/>
      <c r="J477" s="7" t="str">
        <f>CONCATENATE(tbl_geral[[#This Row],[Máquina]],"_",tbl_geral[[#This Row],[Status]],)</f>
        <v>BARL_APLICADORA MASSA</v>
      </c>
      <c r="K477" s="9">
        <f>COUNTIF($J$2:J477,J477)</f>
        <v>22</v>
      </c>
      <c r="L477" s="7" t="str">
        <f>CONCATENATE(tbl_geral[[#This Row],[Cod.Unico]],"_",tbl_geral[[#This Row],[Numerador]])</f>
        <v>BARL_APLICADORA MASSA_22</v>
      </c>
      <c r="M477" s="12">
        <f t="shared" si="7"/>
        <v>54</v>
      </c>
      <c r="N477" s="12">
        <f>COUNTIF(J$2:$J477,J477)/100</f>
        <v>0.22</v>
      </c>
      <c r="O477" s="12">
        <f>SUM(tbl_geral[[#This Row],[Cod.Unico3]]+tbl_geral[[#This Row],[Cod.Unico4]])</f>
        <v>54.22</v>
      </c>
      <c r="P477" s="12" t="str">
        <f>SUBSTITUTE(tbl_geral[[#This Row],[Cod.Unico5]],",",".")</f>
        <v>54.22</v>
      </c>
      <c r="Q477" s="12" t="s">
        <v>562</v>
      </c>
    </row>
    <row r="478" spans="1:17" x14ac:dyDescent="0.25">
      <c r="A478" s="3" t="s">
        <v>227</v>
      </c>
      <c r="B478" s="4">
        <v>8</v>
      </c>
      <c r="C478" s="3" t="s">
        <v>10</v>
      </c>
      <c r="D478" s="4">
        <v>824</v>
      </c>
      <c r="E478" s="3" t="s">
        <v>269</v>
      </c>
      <c r="F478" s="3" t="s">
        <v>540</v>
      </c>
      <c r="G478" s="3" t="s">
        <v>1918</v>
      </c>
      <c r="H478" s="3" t="s">
        <v>13</v>
      </c>
      <c r="I478" s="3"/>
      <c r="J478" s="7" t="str">
        <f>CONCATENATE(tbl_geral[[#This Row],[Máquina]],"_",tbl_geral[[#This Row],[Status]],)</f>
        <v>BARL_APLICADORA MASSA</v>
      </c>
      <c r="K478" s="9">
        <f>COUNTIF($J$2:J478,J478)</f>
        <v>23</v>
      </c>
      <c r="L478" s="7" t="str">
        <f>CONCATENATE(tbl_geral[[#This Row],[Cod.Unico]],"_",tbl_geral[[#This Row],[Numerador]])</f>
        <v>BARL_APLICADORA MASSA_23</v>
      </c>
      <c r="M478" s="12">
        <f t="shared" si="7"/>
        <v>54</v>
      </c>
      <c r="N478" s="12">
        <f>COUNTIF(J$2:$J478,J478)/100</f>
        <v>0.23</v>
      </c>
      <c r="O478" s="12">
        <f>SUM(tbl_geral[[#This Row],[Cod.Unico3]]+tbl_geral[[#This Row],[Cod.Unico4]])</f>
        <v>54.23</v>
      </c>
      <c r="P478" s="12" t="str">
        <f>SUBSTITUTE(tbl_geral[[#This Row],[Cod.Unico5]],",",".")</f>
        <v>54.23</v>
      </c>
      <c r="Q478" s="12" t="s">
        <v>563</v>
      </c>
    </row>
    <row r="479" spans="1:17" x14ac:dyDescent="0.25">
      <c r="A479" s="3" t="s">
        <v>227</v>
      </c>
      <c r="B479" s="4">
        <v>8</v>
      </c>
      <c r="C479" s="3" t="s">
        <v>10</v>
      </c>
      <c r="D479" s="4">
        <v>829</v>
      </c>
      <c r="E479" s="3" t="s">
        <v>93</v>
      </c>
      <c r="F479" s="3" t="s">
        <v>540</v>
      </c>
      <c r="G479" s="3" t="s">
        <v>1919</v>
      </c>
      <c r="H479" s="3" t="s">
        <v>13</v>
      </c>
      <c r="I479" s="3"/>
      <c r="J479" s="7" t="str">
        <f>CONCATENATE(tbl_geral[[#This Row],[Máquina]],"_",tbl_geral[[#This Row],[Status]],)</f>
        <v>BARL_APLICADORA MASSA</v>
      </c>
      <c r="K479" s="9">
        <f>COUNTIF($J$2:J479,J479)</f>
        <v>24</v>
      </c>
      <c r="L479" s="7" t="str">
        <f>CONCATENATE(tbl_geral[[#This Row],[Cod.Unico]],"_",tbl_geral[[#This Row],[Numerador]])</f>
        <v>BARL_APLICADORA MASSA_24</v>
      </c>
      <c r="M479" s="12">
        <f t="shared" si="7"/>
        <v>54</v>
      </c>
      <c r="N479" s="12">
        <f>COUNTIF(J$2:$J479,J479)/100</f>
        <v>0.24</v>
      </c>
      <c r="O479" s="12">
        <f>SUM(tbl_geral[[#This Row],[Cod.Unico3]]+tbl_geral[[#This Row],[Cod.Unico4]])</f>
        <v>54.24</v>
      </c>
      <c r="P479" s="12" t="str">
        <f>SUBSTITUTE(tbl_geral[[#This Row],[Cod.Unico5]],",",".")</f>
        <v>54.24</v>
      </c>
      <c r="Q479" s="12" t="s">
        <v>564</v>
      </c>
    </row>
    <row r="480" spans="1:17" x14ac:dyDescent="0.25">
      <c r="A480" s="3" t="s">
        <v>227</v>
      </c>
      <c r="B480" s="4">
        <v>8</v>
      </c>
      <c r="C480" s="3" t="s">
        <v>10</v>
      </c>
      <c r="D480" s="4">
        <v>829</v>
      </c>
      <c r="E480" s="3" t="s">
        <v>93</v>
      </c>
      <c r="F480" s="3" t="s">
        <v>565</v>
      </c>
      <c r="G480" s="3" t="s">
        <v>1920</v>
      </c>
      <c r="H480" s="3" t="s">
        <v>13</v>
      </c>
      <c r="I480" s="3"/>
      <c r="J480" s="7" t="str">
        <f>CONCATENATE(tbl_geral[[#This Row],[Máquina]],"_",tbl_geral[[#This Row],[Status]],)</f>
        <v>BARL_TÚNEL UV 2</v>
      </c>
      <c r="K480" s="9">
        <f>COUNTIF($J$2:J480,J480)</f>
        <v>1</v>
      </c>
      <c r="L480" s="7" t="str">
        <f>CONCATENATE(tbl_geral[[#This Row],[Cod.Unico]],"_",tbl_geral[[#This Row],[Numerador]])</f>
        <v>BARL_TÚNEL UV 2_1</v>
      </c>
      <c r="M480" s="12">
        <f t="shared" si="7"/>
        <v>55</v>
      </c>
      <c r="N480" s="12">
        <f>COUNTIF(J$2:$J480,J480)/100</f>
        <v>0.01</v>
      </c>
      <c r="O480" s="12">
        <f>SUM(tbl_geral[[#This Row],[Cod.Unico3]]+tbl_geral[[#This Row],[Cod.Unico4]])</f>
        <v>55.01</v>
      </c>
      <c r="P480" s="12" t="str">
        <f>SUBSTITUTE(tbl_geral[[#This Row],[Cod.Unico5]],",",".")</f>
        <v>55.01</v>
      </c>
      <c r="Q480" s="12" t="s">
        <v>566</v>
      </c>
    </row>
    <row r="481" spans="1:17" x14ac:dyDescent="0.25">
      <c r="A481" s="3" t="s">
        <v>227</v>
      </c>
      <c r="B481" s="4">
        <v>2</v>
      </c>
      <c r="C481" s="3" t="s">
        <v>84</v>
      </c>
      <c r="D481" s="4">
        <v>203</v>
      </c>
      <c r="E481" s="3" t="s">
        <v>85</v>
      </c>
      <c r="F481" s="3" t="s">
        <v>565</v>
      </c>
      <c r="G481" s="3" t="s">
        <v>1921</v>
      </c>
      <c r="H481" s="3" t="s">
        <v>13</v>
      </c>
      <c r="I481" s="3"/>
      <c r="J481" s="7" t="str">
        <f>CONCATENATE(tbl_geral[[#This Row],[Máquina]],"_",tbl_geral[[#This Row],[Status]],)</f>
        <v>BARL_TÚNEL UV 2</v>
      </c>
      <c r="K481" s="9">
        <f>COUNTIF($J$2:J481,J481)</f>
        <v>2</v>
      </c>
      <c r="L481" s="7" t="str">
        <f>CONCATENATE(tbl_geral[[#This Row],[Cod.Unico]],"_",tbl_geral[[#This Row],[Numerador]])</f>
        <v>BARL_TÚNEL UV 2_2</v>
      </c>
      <c r="M481" s="12">
        <f t="shared" si="7"/>
        <v>55</v>
      </c>
      <c r="N481" s="12">
        <f>COUNTIF(J$2:$J481,J481)/100</f>
        <v>0.02</v>
      </c>
      <c r="O481" s="12">
        <f>SUM(tbl_geral[[#This Row],[Cod.Unico3]]+tbl_geral[[#This Row],[Cod.Unico4]])</f>
        <v>55.02</v>
      </c>
      <c r="P481" s="12" t="str">
        <f>SUBSTITUTE(tbl_geral[[#This Row],[Cod.Unico5]],",",".")</f>
        <v>55.02</v>
      </c>
      <c r="Q481" s="12" t="s">
        <v>567</v>
      </c>
    </row>
    <row r="482" spans="1:17" x14ac:dyDescent="0.25">
      <c r="A482" s="3" t="s">
        <v>227</v>
      </c>
      <c r="B482" s="4">
        <v>2</v>
      </c>
      <c r="C482" s="3" t="s">
        <v>84</v>
      </c>
      <c r="D482" s="4">
        <v>202</v>
      </c>
      <c r="E482" s="3" t="s">
        <v>88</v>
      </c>
      <c r="F482" s="3" t="s">
        <v>565</v>
      </c>
      <c r="G482" s="3" t="s">
        <v>1922</v>
      </c>
      <c r="H482" s="3" t="s">
        <v>13</v>
      </c>
      <c r="I482" s="3"/>
      <c r="J482" s="7" t="str">
        <f>CONCATENATE(tbl_geral[[#This Row],[Máquina]],"_",tbl_geral[[#This Row],[Status]],)</f>
        <v>BARL_TÚNEL UV 2</v>
      </c>
      <c r="K482" s="9">
        <f>COUNTIF($J$2:J482,J482)</f>
        <v>3</v>
      </c>
      <c r="L482" s="7" t="str">
        <f>CONCATENATE(tbl_geral[[#This Row],[Cod.Unico]],"_",tbl_geral[[#This Row],[Numerador]])</f>
        <v>BARL_TÚNEL UV 2_3</v>
      </c>
      <c r="M482" s="12">
        <f t="shared" si="7"/>
        <v>55</v>
      </c>
      <c r="N482" s="12">
        <f>COUNTIF(J$2:$J482,J482)/100</f>
        <v>0.03</v>
      </c>
      <c r="O482" s="12">
        <f>SUM(tbl_geral[[#This Row],[Cod.Unico3]]+tbl_geral[[#This Row],[Cod.Unico4]])</f>
        <v>55.03</v>
      </c>
      <c r="P482" s="12" t="str">
        <f>SUBSTITUTE(tbl_geral[[#This Row],[Cod.Unico5]],",",".")</f>
        <v>55.03</v>
      </c>
      <c r="Q482" s="12" t="s">
        <v>568</v>
      </c>
    </row>
    <row r="483" spans="1:17" x14ac:dyDescent="0.25">
      <c r="A483" s="3" t="s">
        <v>227</v>
      </c>
      <c r="B483" s="4">
        <v>8</v>
      </c>
      <c r="C483" s="3" t="s">
        <v>10</v>
      </c>
      <c r="D483" s="4">
        <v>829</v>
      </c>
      <c r="E483" s="3" t="s">
        <v>93</v>
      </c>
      <c r="F483" s="3" t="s">
        <v>565</v>
      </c>
      <c r="G483" s="3" t="s">
        <v>1923</v>
      </c>
      <c r="H483" s="3" t="s">
        <v>13</v>
      </c>
      <c r="I483" s="3"/>
      <c r="J483" s="7" t="str">
        <f>CONCATENATE(tbl_geral[[#This Row],[Máquina]],"_",tbl_geral[[#This Row],[Status]],)</f>
        <v>BARL_TÚNEL UV 2</v>
      </c>
      <c r="K483" s="9">
        <f>COUNTIF($J$2:J483,J483)</f>
        <v>4</v>
      </c>
      <c r="L483" s="7" t="str">
        <f>CONCATENATE(tbl_geral[[#This Row],[Cod.Unico]],"_",tbl_geral[[#This Row],[Numerador]])</f>
        <v>BARL_TÚNEL UV 2_4</v>
      </c>
      <c r="M483" s="12">
        <f t="shared" si="7"/>
        <v>55</v>
      </c>
      <c r="N483" s="12">
        <f>COUNTIF(J$2:$J483,J483)/100</f>
        <v>0.04</v>
      </c>
      <c r="O483" s="12">
        <f>SUM(tbl_geral[[#This Row],[Cod.Unico3]]+tbl_geral[[#This Row],[Cod.Unico4]])</f>
        <v>55.04</v>
      </c>
      <c r="P483" s="12" t="str">
        <f>SUBSTITUTE(tbl_geral[[#This Row],[Cod.Unico5]],",",".")</f>
        <v>55.04</v>
      </c>
      <c r="Q483" s="12" t="s">
        <v>569</v>
      </c>
    </row>
    <row r="484" spans="1:17" x14ac:dyDescent="0.25">
      <c r="A484" s="3" t="s">
        <v>227</v>
      </c>
      <c r="B484" s="4">
        <v>8</v>
      </c>
      <c r="C484" s="3" t="s">
        <v>10</v>
      </c>
      <c r="D484" s="4">
        <v>830</v>
      </c>
      <c r="E484" s="3" t="s">
        <v>319</v>
      </c>
      <c r="F484" s="3" t="s">
        <v>565</v>
      </c>
      <c r="G484" s="3" t="s">
        <v>1924</v>
      </c>
      <c r="H484" s="3" t="s">
        <v>13</v>
      </c>
      <c r="I484" s="3"/>
      <c r="J484" s="7" t="str">
        <f>CONCATENATE(tbl_geral[[#This Row],[Máquina]],"_",tbl_geral[[#This Row],[Status]],)</f>
        <v>BARL_TÚNEL UV 2</v>
      </c>
      <c r="K484" s="9">
        <f>COUNTIF($J$2:J484,J484)</f>
        <v>5</v>
      </c>
      <c r="L484" s="7" t="str">
        <f>CONCATENATE(tbl_geral[[#This Row],[Cod.Unico]],"_",tbl_geral[[#This Row],[Numerador]])</f>
        <v>BARL_TÚNEL UV 2_5</v>
      </c>
      <c r="M484" s="12">
        <f t="shared" si="7"/>
        <v>55</v>
      </c>
      <c r="N484" s="12">
        <f>COUNTIF(J$2:$J484,J484)/100</f>
        <v>0.05</v>
      </c>
      <c r="O484" s="12">
        <f>SUM(tbl_geral[[#This Row],[Cod.Unico3]]+tbl_geral[[#This Row],[Cod.Unico4]])</f>
        <v>55.05</v>
      </c>
      <c r="P484" s="12" t="str">
        <f>SUBSTITUTE(tbl_geral[[#This Row],[Cod.Unico5]],",",".")</f>
        <v>55.05</v>
      </c>
      <c r="Q484" s="12" t="s">
        <v>570</v>
      </c>
    </row>
    <row r="485" spans="1:17" x14ac:dyDescent="0.25">
      <c r="A485" s="3" t="s">
        <v>227</v>
      </c>
      <c r="B485" s="4">
        <v>8</v>
      </c>
      <c r="C485" s="3" t="s">
        <v>10</v>
      </c>
      <c r="D485" s="4">
        <v>830</v>
      </c>
      <c r="E485" s="3" t="s">
        <v>319</v>
      </c>
      <c r="F485" s="3" t="s">
        <v>565</v>
      </c>
      <c r="G485" s="3" t="s">
        <v>1925</v>
      </c>
      <c r="H485" s="3" t="s">
        <v>13</v>
      </c>
      <c r="I485" s="3"/>
      <c r="J485" s="7" t="str">
        <f>CONCATENATE(tbl_geral[[#This Row],[Máquina]],"_",tbl_geral[[#This Row],[Status]],)</f>
        <v>BARL_TÚNEL UV 2</v>
      </c>
      <c r="K485" s="9">
        <f>COUNTIF($J$2:J485,J485)</f>
        <v>6</v>
      </c>
      <c r="L485" s="7" t="str">
        <f>CONCATENATE(tbl_geral[[#This Row],[Cod.Unico]],"_",tbl_geral[[#This Row],[Numerador]])</f>
        <v>BARL_TÚNEL UV 2_6</v>
      </c>
      <c r="M485" s="12">
        <f t="shared" si="7"/>
        <v>55</v>
      </c>
      <c r="N485" s="12">
        <f>COUNTIF(J$2:$J485,J485)/100</f>
        <v>0.06</v>
      </c>
      <c r="O485" s="12">
        <f>SUM(tbl_geral[[#This Row],[Cod.Unico3]]+tbl_geral[[#This Row],[Cod.Unico4]])</f>
        <v>55.06</v>
      </c>
      <c r="P485" s="12" t="str">
        <f>SUBSTITUTE(tbl_geral[[#This Row],[Cod.Unico5]],",",".")</f>
        <v>55.06</v>
      </c>
      <c r="Q485" s="12" t="s">
        <v>571</v>
      </c>
    </row>
    <row r="486" spans="1:17" x14ac:dyDescent="0.25">
      <c r="A486" s="3" t="s">
        <v>227</v>
      </c>
      <c r="B486" s="4">
        <v>8</v>
      </c>
      <c r="C486" s="3" t="s">
        <v>10</v>
      </c>
      <c r="D486" s="4">
        <v>825</v>
      </c>
      <c r="E486" s="3" t="s">
        <v>322</v>
      </c>
      <c r="F486" s="3" t="s">
        <v>565</v>
      </c>
      <c r="G486" s="3" t="s">
        <v>1926</v>
      </c>
      <c r="H486" s="3" t="s">
        <v>13</v>
      </c>
      <c r="I486" s="3"/>
      <c r="J486" s="7" t="str">
        <f>CONCATENATE(tbl_geral[[#This Row],[Máquina]],"_",tbl_geral[[#This Row],[Status]],)</f>
        <v>BARL_TÚNEL UV 2</v>
      </c>
      <c r="K486" s="9">
        <f>COUNTIF($J$2:J486,J486)</f>
        <v>7</v>
      </c>
      <c r="L486" s="7" t="str">
        <f>CONCATENATE(tbl_geral[[#This Row],[Cod.Unico]],"_",tbl_geral[[#This Row],[Numerador]])</f>
        <v>BARL_TÚNEL UV 2_7</v>
      </c>
      <c r="M486" s="12">
        <f t="shared" si="7"/>
        <v>55</v>
      </c>
      <c r="N486" s="12">
        <f>COUNTIF(J$2:$J486,J486)/100</f>
        <v>7.0000000000000007E-2</v>
      </c>
      <c r="O486" s="12">
        <f>SUM(tbl_geral[[#This Row],[Cod.Unico3]]+tbl_geral[[#This Row],[Cod.Unico4]])</f>
        <v>55.07</v>
      </c>
      <c r="P486" s="12" t="str">
        <f>SUBSTITUTE(tbl_geral[[#This Row],[Cod.Unico5]],",",".")</f>
        <v>55.07</v>
      </c>
      <c r="Q486" s="12" t="s">
        <v>572</v>
      </c>
    </row>
    <row r="487" spans="1:17" x14ac:dyDescent="0.25">
      <c r="A487" s="3" t="s">
        <v>227</v>
      </c>
      <c r="B487" s="4">
        <v>8</v>
      </c>
      <c r="C487" s="3" t="s">
        <v>10</v>
      </c>
      <c r="D487" s="4">
        <v>829</v>
      </c>
      <c r="E487" s="3" t="s">
        <v>93</v>
      </c>
      <c r="F487" s="3" t="s">
        <v>565</v>
      </c>
      <c r="G487" s="3" t="s">
        <v>1927</v>
      </c>
      <c r="H487" s="3" t="s">
        <v>13</v>
      </c>
      <c r="I487" s="3"/>
      <c r="J487" s="7" t="str">
        <f>CONCATENATE(tbl_geral[[#This Row],[Máquina]],"_",tbl_geral[[#This Row],[Status]],)</f>
        <v>BARL_TÚNEL UV 2</v>
      </c>
      <c r="K487" s="9">
        <f>COUNTIF($J$2:J487,J487)</f>
        <v>8</v>
      </c>
      <c r="L487" s="7" t="str">
        <f>CONCATENATE(tbl_geral[[#This Row],[Cod.Unico]],"_",tbl_geral[[#This Row],[Numerador]])</f>
        <v>BARL_TÚNEL UV 2_8</v>
      </c>
      <c r="M487" s="12">
        <f t="shared" si="7"/>
        <v>55</v>
      </c>
      <c r="N487" s="12">
        <f>COUNTIF(J$2:$J487,J487)/100</f>
        <v>0.08</v>
      </c>
      <c r="O487" s="12">
        <f>SUM(tbl_geral[[#This Row],[Cod.Unico3]]+tbl_geral[[#This Row],[Cod.Unico4]])</f>
        <v>55.08</v>
      </c>
      <c r="P487" s="12" t="str">
        <f>SUBSTITUTE(tbl_geral[[#This Row],[Cod.Unico5]],",",".")</f>
        <v>55.08</v>
      </c>
      <c r="Q487" s="12" t="s">
        <v>573</v>
      </c>
    </row>
    <row r="488" spans="1:17" x14ac:dyDescent="0.25">
      <c r="A488" s="3" t="s">
        <v>227</v>
      </c>
      <c r="B488" s="4">
        <v>8</v>
      </c>
      <c r="C488" s="3" t="s">
        <v>10</v>
      </c>
      <c r="D488" s="4">
        <v>817</v>
      </c>
      <c r="E488" s="3" t="s">
        <v>271</v>
      </c>
      <c r="F488" s="3" t="s">
        <v>565</v>
      </c>
      <c r="G488" s="3" t="s">
        <v>1928</v>
      </c>
      <c r="H488" s="3" t="s">
        <v>13</v>
      </c>
      <c r="I488" s="3"/>
      <c r="J488" s="7" t="str">
        <f>CONCATENATE(tbl_geral[[#This Row],[Máquina]],"_",tbl_geral[[#This Row],[Status]],)</f>
        <v>BARL_TÚNEL UV 2</v>
      </c>
      <c r="K488" s="9">
        <f>COUNTIF($J$2:J488,J488)</f>
        <v>9</v>
      </c>
      <c r="L488" s="7" t="str">
        <f>CONCATENATE(tbl_geral[[#This Row],[Cod.Unico]],"_",tbl_geral[[#This Row],[Numerador]])</f>
        <v>BARL_TÚNEL UV 2_9</v>
      </c>
      <c r="M488" s="12">
        <f t="shared" si="7"/>
        <v>55</v>
      </c>
      <c r="N488" s="12">
        <f>COUNTIF(J$2:$J488,J488)/100</f>
        <v>0.09</v>
      </c>
      <c r="O488" s="12">
        <f>SUM(tbl_geral[[#This Row],[Cod.Unico3]]+tbl_geral[[#This Row],[Cod.Unico4]])</f>
        <v>55.09</v>
      </c>
      <c r="P488" s="12" t="str">
        <f>SUBSTITUTE(tbl_geral[[#This Row],[Cod.Unico5]],",",".")</f>
        <v>55.09</v>
      </c>
      <c r="Q488" s="12" t="s">
        <v>574</v>
      </c>
    </row>
    <row r="489" spans="1:17" x14ac:dyDescent="0.25">
      <c r="A489" s="3" t="s">
        <v>227</v>
      </c>
      <c r="B489" s="4">
        <v>8</v>
      </c>
      <c r="C489" s="3" t="s">
        <v>10</v>
      </c>
      <c r="D489" s="4">
        <v>829</v>
      </c>
      <c r="E489" s="3" t="s">
        <v>93</v>
      </c>
      <c r="F489" s="3" t="s">
        <v>575</v>
      </c>
      <c r="G489" s="3" t="s">
        <v>1929</v>
      </c>
      <c r="H489" s="3" t="s">
        <v>13</v>
      </c>
      <c r="I489" s="3"/>
      <c r="J489" s="7" t="str">
        <f>CONCATENATE(tbl_geral[[#This Row],[Máquina]],"_",tbl_geral[[#This Row],[Status]],)</f>
        <v>BARL_LIXADEIRA COSTA</v>
      </c>
      <c r="K489" s="9">
        <f>COUNTIF($J$2:J489,J489)</f>
        <v>1</v>
      </c>
      <c r="L489" s="7" t="str">
        <f>CONCATENATE(tbl_geral[[#This Row],[Cod.Unico]],"_",tbl_geral[[#This Row],[Numerador]])</f>
        <v>BARL_LIXADEIRA COSTA_1</v>
      </c>
      <c r="M489" s="12">
        <f t="shared" si="7"/>
        <v>56</v>
      </c>
      <c r="N489" s="12">
        <f>COUNTIF(J$2:$J489,J489)/100</f>
        <v>0.01</v>
      </c>
      <c r="O489" s="12">
        <f>SUM(tbl_geral[[#This Row],[Cod.Unico3]]+tbl_geral[[#This Row],[Cod.Unico4]])</f>
        <v>56.01</v>
      </c>
      <c r="P489" s="12" t="str">
        <f>SUBSTITUTE(tbl_geral[[#This Row],[Cod.Unico5]],",",".")</f>
        <v>56.01</v>
      </c>
      <c r="Q489" s="12" t="s">
        <v>576</v>
      </c>
    </row>
    <row r="490" spans="1:17" x14ac:dyDescent="0.25">
      <c r="A490" s="3" t="s">
        <v>227</v>
      </c>
      <c r="B490" s="4">
        <v>8</v>
      </c>
      <c r="C490" s="3" t="s">
        <v>10</v>
      </c>
      <c r="D490" s="4">
        <v>829</v>
      </c>
      <c r="E490" s="3" t="s">
        <v>93</v>
      </c>
      <c r="F490" s="3" t="s">
        <v>575</v>
      </c>
      <c r="G490" s="3" t="s">
        <v>1930</v>
      </c>
      <c r="H490" s="3" t="s">
        <v>13</v>
      </c>
      <c r="I490" s="3"/>
      <c r="J490" s="7" t="str">
        <f>CONCATENATE(tbl_geral[[#This Row],[Máquina]],"_",tbl_geral[[#This Row],[Status]],)</f>
        <v>BARL_LIXADEIRA COSTA</v>
      </c>
      <c r="K490" s="9">
        <f>COUNTIF($J$2:J490,J490)</f>
        <v>2</v>
      </c>
      <c r="L490" s="7" t="str">
        <f>CONCATENATE(tbl_geral[[#This Row],[Cod.Unico]],"_",tbl_geral[[#This Row],[Numerador]])</f>
        <v>BARL_LIXADEIRA COSTA_2</v>
      </c>
      <c r="M490" s="12">
        <f t="shared" si="7"/>
        <v>56</v>
      </c>
      <c r="N490" s="12">
        <f>COUNTIF(J$2:$J490,J490)/100</f>
        <v>0.02</v>
      </c>
      <c r="O490" s="12">
        <f>SUM(tbl_geral[[#This Row],[Cod.Unico3]]+tbl_geral[[#This Row],[Cod.Unico4]])</f>
        <v>56.02</v>
      </c>
      <c r="P490" s="12" t="str">
        <f>SUBSTITUTE(tbl_geral[[#This Row],[Cod.Unico5]],",",".")</f>
        <v>56.02</v>
      </c>
      <c r="Q490" s="12" t="s">
        <v>577</v>
      </c>
    </row>
    <row r="491" spans="1:17" x14ac:dyDescent="0.25">
      <c r="A491" s="3" t="s">
        <v>227</v>
      </c>
      <c r="B491" s="4">
        <v>8</v>
      </c>
      <c r="C491" s="3" t="s">
        <v>10</v>
      </c>
      <c r="D491" s="4">
        <v>817</v>
      </c>
      <c r="E491" s="3" t="s">
        <v>271</v>
      </c>
      <c r="F491" s="3" t="s">
        <v>575</v>
      </c>
      <c r="G491" s="3" t="s">
        <v>1931</v>
      </c>
      <c r="H491" s="3" t="s">
        <v>13</v>
      </c>
      <c r="I491" s="3"/>
      <c r="J491" s="7" t="str">
        <f>CONCATENATE(tbl_geral[[#This Row],[Máquina]],"_",tbl_geral[[#This Row],[Status]],)</f>
        <v>BARL_LIXADEIRA COSTA</v>
      </c>
      <c r="K491" s="9">
        <f>COUNTIF($J$2:J491,J491)</f>
        <v>3</v>
      </c>
      <c r="L491" s="7" t="str">
        <f>CONCATENATE(tbl_geral[[#This Row],[Cod.Unico]],"_",tbl_geral[[#This Row],[Numerador]])</f>
        <v>BARL_LIXADEIRA COSTA_3</v>
      </c>
      <c r="M491" s="12">
        <f t="shared" si="7"/>
        <v>56</v>
      </c>
      <c r="N491" s="12">
        <f>COUNTIF(J$2:$J491,J491)/100</f>
        <v>0.03</v>
      </c>
      <c r="O491" s="12">
        <f>SUM(tbl_geral[[#This Row],[Cod.Unico3]]+tbl_geral[[#This Row],[Cod.Unico4]])</f>
        <v>56.03</v>
      </c>
      <c r="P491" s="12" t="str">
        <f>SUBSTITUTE(tbl_geral[[#This Row],[Cod.Unico5]],",",".")</f>
        <v>56.03</v>
      </c>
      <c r="Q491" s="12" t="s">
        <v>578</v>
      </c>
    </row>
    <row r="492" spans="1:17" x14ac:dyDescent="0.25">
      <c r="A492" s="3" t="s">
        <v>227</v>
      </c>
      <c r="B492" s="4">
        <v>8</v>
      </c>
      <c r="C492" s="3" t="s">
        <v>10</v>
      </c>
      <c r="D492" s="4">
        <v>829</v>
      </c>
      <c r="E492" s="3" t="s">
        <v>93</v>
      </c>
      <c r="F492" s="3" t="s">
        <v>575</v>
      </c>
      <c r="G492" s="3" t="s">
        <v>1932</v>
      </c>
      <c r="H492" s="3" t="s">
        <v>13</v>
      </c>
      <c r="I492" s="3"/>
      <c r="J492" s="7" t="str">
        <f>CONCATENATE(tbl_geral[[#This Row],[Máquina]],"_",tbl_geral[[#This Row],[Status]],)</f>
        <v>BARL_LIXADEIRA COSTA</v>
      </c>
      <c r="K492" s="9">
        <f>COUNTIF($J$2:J492,J492)</f>
        <v>4</v>
      </c>
      <c r="L492" s="7" t="str">
        <f>CONCATENATE(tbl_geral[[#This Row],[Cod.Unico]],"_",tbl_geral[[#This Row],[Numerador]])</f>
        <v>BARL_LIXADEIRA COSTA_4</v>
      </c>
      <c r="M492" s="12">
        <f t="shared" si="7"/>
        <v>56</v>
      </c>
      <c r="N492" s="12">
        <f>COUNTIF(J$2:$J492,J492)/100</f>
        <v>0.04</v>
      </c>
      <c r="O492" s="12">
        <f>SUM(tbl_geral[[#This Row],[Cod.Unico3]]+tbl_geral[[#This Row],[Cod.Unico4]])</f>
        <v>56.04</v>
      </c>
      <c r="P492" s="12" t="str">
        <f>SUBSTITUTE(tbl_geral[[#This Row],[Cod.Unico5]],",",".")</f>
        <v>56.04</v>
      </c>
      <c r="Q492" s="12" t="s">
        <v>579</v>
      </c>
    </row>
    <row r="493" spans="1:17" x14ac:dyDescent="0.25">
      <c r="A493" s="3" t="s">
        <v>227</v>
      </c>
      <c r="B493" s="4">
        <v>8</v>
      </c>
      <c r="C493" s="3" t="s">
        <v>10</v>
      </c>
      <c r="D493" s="4">
        <v>829</v>
      </c>
      <c r="E493" s="3" t="s">
        <v>93</v>
      </c>
      <c r="F493" s="3" t="s">
        <v>575</v>
      </c>
      <c r="G493" s="3" t="s">
        <v>1933</v>
      </c>
      <c r="H493" s="3" t="s">
        <v>13</v>
      </c>
      <c r="I493" s="3"/>
      <c r="J493" s="7" t="str">
        <f>CONCATENATE(tbl_geral[[#This Row],[Máquina]],"_",tbl_geral[[#This Row],[Status]],)</f>
        <v>BARL_LIXADEIRA COSTA</v>
      </c>
      <c r="K493" s="9">
        <f>COUNTIF($J$2:J493,J493)</f>
        <v>5</v>
      </c>
      <c r="L493" s="7" t="str">
        <f>CONCATENATE(tbl_geral[[#This Row],[Cod.Unico]],"_",tbl_geral[[#This Row],[Numerador]])</f>
        <v>BARL_LIXADEIRA COSTA_5</v>
      </c>
      <c r="M493" s="12">
        <f t="shared" si="7"/>
        <v>56</v>
      </c>
      <c r="N493" s="12">
        <f>COUNTIF(J$2:$J493,J493)/100</f>
        <v>0.05</v>
      </c>
      <c r="O493" s="12">
        <f>SUM(tbl_geral[[#This Row],[Cod.Unico3]]+tbl_geral[[#This Row],[Cod.Unico4]])</f>
        <v>56.05</v>
      </c>
      <c r="P493" s="12" t="str">
        <f>SUBSTITUTE(tbl_geral[[#This Row],[Cod.Unico5]],",",".")</f>
        <v>56.05</v>
      </c>
      <c r="Q493" s="12" t="s">
        <v>580</v>
      </c>
    </row>
    <row r="494" spans="1:17" x14ac:dyDescent="0.25">
      <c r="A494" s="3" t="s">
        <v>227</v>
      </c>
      <c r="B494" s="4">
        <v>8</v>
      </c>
      <c r="C494" s="3" t="s">
        <v>10</v>
      </c>
      <c r="D494" s="4">
        <v>829</v>
      </c>
      <c r="E494" s="3" t="s">
        <v>93</v>
      </c>
      <c r="F494" s="3" t="s">
        <v>575</v>
      </c>
      <c r="G494" s="3" t="s">
        <v>1934</v>
      </c>
      <c r="H494" s="3" t="s">
        <v>13</v>
      </c>
      <c r="I494" s="3"/>
      <c r="J494" s="7" t="str">
        <f>CONCATENATE(tbl_geral[[#This Row],[Máquina]],"_",tbl_geral[[#This Row],[Status]],)</f>
        <v>BARL_LIXADEIRA COSTA</v>
      </c>
      <c r="K494" s="9">
        <f>COUNTIF($J$2:J494,J494)</f>
        <v>6</v>
      </c>
      <c r="L494" s="7" t="str">
        <f>CONCATENATE(tbl_geral[[#This Row],[Cod.Unico]],"_",tbl_geral[[#This Row],[Numerador]])</f>
        <v>BARL_LIXADEIRA COSTA_6</v>
      </c>
      <c r="M494" s="12">
        <f t="shared" si="7"/>
        <v>56</v>
      </c>
      <c r="N494" s="12">
        <f>COUNTIF(J$2:$J494,J494)/100</f>
        <v>0.06</v>
      </c>
      <c r="O494" s="12">
        <f>SUM(tbl_geral[[#This Row],[Cod.Unico3]]+tbl_geral[[#This Row],[Cod.Unico4]])</f>
        <v>56.06</v>
      </c>
      <c r="P494" s="12" t="str">
        <f>SUBSTITUTE(tbl_geral[[#This Row],[Cod.Unico5]],",",".")</f>
        <v>56.06</v>
      </c>
      <c r="Q494" s="12" t="s">
        <v>581</v>
      </c>
    </row>
    <row r="495" spans="1:17" x14ac:dyDescent="0.25">
      <c r="A495" s="3" t="s">
        <v>227</v>
      </c>
      <c r="B495" s="4">
        <v>8</v>
      </c>
      <c r="C495" s="3" t="s">
        <v>10</v>
      </c>
      <c r="D495" s="4">
        <v>829</v>
      </c>
      <c r="E495" s="3" t="s">
        <v>93</v>
      </c>
      <c r="F495" s="3" t="s">
        <v>575</v>
      </c>
      <c r="G495" s="3" t="s">
        <v>1935</v>
      </c>
      <c r="H495" s="3" t="s">
        <v>13</v>
      </c>
      <c r="I495" s="3"/>
      <c r="J495" s="7" t="str">
        <f>CONCATENATE(tbl_geral[[#This Row],[Máquina]],"_",tbl_geral[[#This Row],[Status]],)</f>
        <v>BARL_LIXADEIRA COSTA</v>
      </c>
      <c r="K495" s="9">
        <f>COUNTIF($J$2:J495,J495)</f>
        <v>7</v>
      </c>
      <c r="L495" s="7" t="str">
        <f>CONCATENATE(tbl_geral[[#This Row],[Cod.Unico]],"_",tbl_geral[[#This Row],[Numerador]])</f>
        <v>BARL_LIXADEIRA COSTA_7</v>
      </c>
      <c r="M495" s="12">
        <f t="shared" si="7"/>
        <v>56</v>
      </c>
      <c r="N495" s="12">
        <f>COUNTIF(J$2:$J495,J495)/100</f>
        <v>7.0000000000000007E-2</v>
      </c>
      <c r="O495" s="12">
        <f>SUM(tbl_geral[[#This Row],[Cod.Unico3]]+tbl_geral[[#This Row],[Cod.Unico4]])</f>
        <v>56.07</v>
      </c>
      <c r="P495" s="12" t="str">
        <f>SUBSTITUTE(tbl_geral[[#This Row],[Cod.Unico5]],",",".")</f>
        <v>56.07</v>
      </c>
      <c r="Q495" s="12" t="s">
        <v>582</v>
      </c>
    </row>
    <row r="496" spans="1:17" x14ac:dyDescent="0.25">
      <c r="A496" s="3" t="s">
        <v>227</v>
      </c>
      <c r="B496" s="4">
        <v>16</v>
      </c>
      <c r="C496" s="3" t="s">
        <v>286</v>
      </c>
      <c r="D496" s="4">
        <v>1608</v>
      </c>
      <c r="E496" s="3" t="s">
        <v>583</v>
      </c>
      <c r="F496" s="3" t="s">
        <v>575</v>
      </c>
      <c r="G496" s="3" t="s">
        <v>1936</v>
      </c>
      <c r="H496" s="3" t="s">
        <v>13</v>
      </c>
      <c r="I496" s="3"/>
      <c r="J496" s="7" t="str">
        <f>CONCATENATE(tbl_geral[[#This Row],[Máquina]],"_",tbl_geral[[#This Row],[Status]],)</f>
        <v>BARL_LIXADEIRA COSTA</v>
      </c>
      <c r="K496" s="9">
        <f>COUNTIF($J$2:J496,J496)</f>
        <v>8</v>
      </c>
      <c r="L496" s="7" t="str">
        <f>CONCATENATE(tbl_geral[[#This Row],[Cod.Unico]],"_",tbl_geral[[#This Row],[Numerador]])</f>
        <v>BARL_LIXADEIRA COSTA_8</v>
      </c>
      <c r="M496" s="12">
        <f t="shared" si="7"/>
        <v>56</v>
      </c>
      <c r="N496" s="12">
        <f>COUNTIF(J$2:$J496,J496)/100</f>
        <v>0.08</v>
      </c>
      <c r="O496" s="12">
        <f>SUM(tbl_geral[[#This Row],[Cod.Unico3]]+tbl_geral[[#This Row],[Cod.Unico4]])</f>
        <v>56.08</v>
      </c>
      <c r="P496" s="12" t="str">
        <f>SUBSTITUTE(tbl_geral[[#This Row],[Cod.Unico5]],",",".")</f>
        <v>56.08</v>
      </c>
      <c r="Q496" s="12" t="s">
        <v>584</v>
      </c>
    </row>
    <row r="497" spans="1:17" x14ac:dyDescent="0.25">
      <c r="A497" s="3" t="s">
        <v>227</v>
      </c>
      <c r="B497" s="4">
        <v>16</v>
      </c>
      <c r="C497" s="3" t="s">
        <v>286</v>
      </c>
      <c r="D497" s="4">
        <v>1608</v>
      </c>
      <c r="E497" s="3" t="s">
        <v>583</v>
      </c>
      <c r="F497" s="3" t="s">
        <v>575</v>
      </c>
      <c r="G497" s="3" t="s">
        <v>1937</v>
      </c>
      <c r="H497" s="3" t="s">
        <v>13</v>
      </c>
      <c r="I497" s="3"/>
      <c r="J497" s="7" t="str">
        <f>CONCATENATE(tbl_geral[[#This Row],[Máquina]],"_",tbl_geral[[#This Row],[Status]],)</f>
        <v>BARL_LIXADEIRA COSTA</v>
      </c>
      <c r="K497" s="9">
        <f>COUNTIF($J$2:J497,J497)</f>
        <v>9</v>
      </c>
      <c r="L497" s="7" t="str">
        <f>CONCATENATE(tbl_geral[[#This Row],[Cod.Unico]],"_",tbl_geral[[#This Row],[Numerador]])</f>
        <v>BARL_LIXADEIRA COSTA_9</v>
      </c>
      <c r="M497" s="12">
        <f t="shared" si="7"/>
        <v>56</v>
      </c>
      <c r="N497" s="12">
        <f>COUNTIF(J$2:$J497,J497)/100</f>
        <v>0.09</v>
      </c>
      <c r="O497" s="12">
        <f>SUM(tbl_geral[[#This Row],[Cod.Unico3]]+tbl_geral[[#This Row],[Cod.Unico4]])</f>
        <v>56.09</v>
      </c>
      <c r="P497" s="12" t="str">
        <f>SUBSTITUTE(tbl_geral[[#This Row],[Cod.Unico5]],",",".")</f>
        <v>56.09</v>
      </c>
      <c r="Q497" s="12" t="s">
        <v>585</v>
      </c>
    </row>
    <row r="498" spans="1:17" x14ac:dyDescent="0.25">
      <c r="A498" s="3" t="s">
        <v>227</v>
      </c>
      <c r="B498" s="4">
        <v>16</v>
      </c>
      <c r="C498" s="3" t="s">
        <v>286</v>
      </c>
      <c r="D498" s="4">
        <v>1608</v>
      </c>
      <c r="E498" s="3" t="s">
        <v>583</v>
      </c>
      <c r="F498" s="3" t="s">
        <v>575</v>
      </c>
      <c r="G498" s="3" t="s">
        <v>3112</v>
      </c>
      <c r="H498" s="3" t="s">
        <v>13</v>
      </c>
      <c r="I498" s="3"/>
      <c r="J498" s="7" t="str">
        <f>CONCATENATE(tbl_geral[[#This Row],[Máquina]],"_",tbl_geral[[#This Row],[Status]],)</f>
        <v>BARL_LIXADEIRA COSTA</v>
      </c>
      <c r="K498" s="9">
        <f>COUNTIF($J$2:J498,J498)</f>
        <v>10</v>
      </c>
      <c r="L498" s="7" t="str">
        <f>CONCATENATE(tbl_geral[[#This Row],[Cod.Unico]],"_",tbl_geral[[#This Row],[Numerador]])</f>
        <v>BARL_LIXADEIRA COSTA_10</v>
      </c>
      <c r="M498" s="12">
        <f t="shared" si="7"/>
        <v>56</v>
      </c>
      <c r="N498" s="12">
        <f>COUNTIF(J$2:$J498,J498)/100</f>
        <v>0.1</v>
      </c>
      <c r="O498" s="12">
        <f>SUM(tbl_geral[[#This Row],[Cod.Unico3]]+tbl_geral[[#This Row],[Cod.Unico4]])</f>
        <v>56.1</v>
      </c>
      <c r="P498" s="12" t="str">
        <f>SUBSTITUTE(tbl_geral[[#This Row],[Cod.Unico5]],",",".")</f>
        <v>56.1</v>
      </c>
      <c r="Q498" s="12" t="s">
        <v>586</v>
      </c>
    </row>
    <row r="499" spans="1:17" x14ac:dyDescent="0.25">
      <c r="A499" s="3" t="s">
        <v>227</v>
      </c>
      <c r="B499" s="4">
        <v>16</v>
      </c>
      <c r="C499" s="3" t="s">
        <v>286</v>
      </c>
      <c r="D499" s="4">
        <v>1608</v>
      </c>
      <c r="E499" s="3" t="s">
        <v>583</v>
      </c>
      <c r="F499" s="3" t="s">
        <v>575</v>
      </c>
      <c r="G499" s="3" t="s">
        <v>1938</v>
      </c>
      <c r="H499" s="3" t="s">
        <v>13</v>
      </c>
      <c r="I499" s="3"/>
      <c r="J499" s="7" t="str">
        <f>CONCATENATE(tbl_geral[[#This Row],[Máquina]],"_",tbl_geral[[#This Row],[Status]],)</f>
        <v>BARL_LIXADEIRA COSTA</v>
      </c>
      <c r="K499" s="9">
        <f>COUNTIF($J$2:J499,J499)</f>
        <v>11</v>
      </c>
      <c r="L499" s="7" t="str">
        <f>CONCATENATE(tbl_geral[[#This Row],[Cod.Unico]],"_",tbl_geral[[#This Row],[Numerador]])</f>
        <v>BARL_LIXADEIRA COSTA_11</v>
      </c>
      <c r="M499" s="12">
        <f t="shared" si="7"/>
        <v>56</v>
      </c>
      <c r="N499" s="12">
        <f>COUNTIF(J$2:$J499,J499)/100</f>
        <v>0.11</v>
      </c>
      <c r="O499" s="12">
        <f>SUM(tbl_geral[[#This Row],[Cod.Unico3]]+tbl_geral[[#This Row],[Cod.Unico4]])</f>
        <v>56.11</v>
      </c>
      <c r="P499" s="12" t="str">
        <f>SUBSTITUTE(tbl_geral[[#This Row],[Cod.Unico5]],",",".")</f>
        <v>56.11</v>
      </c>
      <c r="Q499" s="12" t="s">
        <v>587</v>
      </c>
    </row>
    <row r="500" spans="1:17" x14ac:dyDescent="0.25">
      <c r="A500" s="3" t="s">
        <v>227</v>
      </c>
      <c r="B500" s="4">
        <v>8</v>
      </c>
      <c r="C500" s="3" t="s">
        <v>10</v>
      </c>
      <c r="D500" s="4">
        <v>817</v>
      </c>
      <c r="E500" s="3" t="s">
        <v>271</v>
      </c>
      <c r="F500" s="3" t="s">
        <v>575</v>
      </c>
      <c r="G500" s="3" t="s">
        <v>1939</v>
      </c>
      <c r="H500" s="3" t="s">
        <v>13</v>
      </c>
      <c r="I500" s="3"/>
      <c r="J500" s="7" t="str">
        <f>CONCATENATE(tbl_geral[[#This Row],[Máquina]],"_",tbl_geral[[#This Row],[Status]],)</f>
        <v>BARL_LIXADEIRA COSTA</v>
      </c>
      <c r="K500" s="9">
        <f>COUNTIF($J$2:J500,J500)</f>
        <v>12</v>
      </c>
      <c r="L500" s="7" t="str">
        <f>CONCATENATE(tbl_geral[[#This Row],[Cod.Unico]],"_",tbl_geral[[#This Row],[Numerador]])</f>
        <v>BARL_LIXADEIRA COSTA_12</v>
      </c>
      <c r="M500" s="12">
        <f t="shared" si="7"/>
        <v>56</v>
      </c>
      <c r="N500" s="12">
        <f>COUNTIF(J$2:$J500,J500)/100</f>
        <v>0.12</v>
      </c>
      <c r="O500" s="12">
        <f>SUM(tbl_geral[[#This Row],[Cod.Unico3]]+tbl_geral[[#This Row],[Cod.Unico4]])</f>
        <v>56.12</v>
      </c>
      <c r="P500" s="12" t="str">
        <f>SUBSTITUTE(tbl_geral[[#This Row],[Cod.Unico5]],",",".")</f>
        <v>56.12</v>
      </c>
      <c r="Q500" s="12" t="s">
        <v>588</v>
      </c>
    </row>
    <row r="501" spans="1:17" x14ac:dyDescent="0.25">
      <c r="A501" s="3" t="s">
        <v>227</v>
      </c>
      <c r="B501" s="4">
        <v>7</v>
      </c>
      <c r="C501" s="3" t="s">
        <v>431</v>
      </c>
      <c r="D501" s="4">
        <v>702</v>
      </c>
      <c r="E501" s="3" t="s">
        <v>432</v>
      </c>
      <c r="F501" s="3" t="s">
        <v>575</v>
      </c>
      <c r="G501" s="3" t="s">
        <v>1940</v>
      </c>
      <c r="H501" s="3" t="s">
        <v>13</v>
      </c>
      <c r="I501" s="3"/>
      <c r="J501" s="7" t="str">
        <f>CONCATENATE(tbl_geral[[#This Row],[Máquina]],"_",tbl_geral[[#This Row],[Status]],)</f>
        <v>BARL_LIXADEIRA COSTA</v>
      </c>
      <c r="K501" s="9">
        <f>COUNTIF($J$2:J501,J501)</f>
        <v>13</v>
      </c>
      <c r="L501" s="7" t="str">
        <f>CONCATENATE(tbl_geral[[#This Row],[Cod.Unico]],"_",tbl_geral[[#This Row],[Numerador]])</f>
        <v>BARL_LIXADEIRA COSTA_13</v>
      </c>
      <c r="M501" s="12">
        <f t="shared" si="7"/>
        <v>56</v>
      </c>
      <c r="N501" s="12">
        <f>COUNTIF(J$2:$J501,J501)/100</f>
        <v>0.13</v>
      </c>
      <c r="O501" s="12">
        <f>SUM(tbl_geral[[#This Row],[Cod.Unico3]]+tbl_geral[[#This Row],[Cod.Unico4]])</f>
        <v>56.13</v>
      </c>
      <c r="P501" s="12" t="str">
        <f>SUBSTITUTE(tbl_geral[[#This Row],[Cod.Unico5]],",",".")</f>
        <v>56.13</v>
      </c>
      <c r="Q501" s="12" t="s">
        <v>589</v>
      </c>
    </row>
    <row r="502" spans="1:17" x14ac:dyDescent="0.25">
      <c r="A502" s="3" t="s">
        <v>227</v>
      </c>
      <c r="B502" s="4">
        <v>8</v>
      </c>
      <c r="C502" s="3" t="s">
        <v>10</v>
      </c>
      <c r="D502" s="4">
        <v>829</v>
      </c>
      <c r="E502" s="3" t="s">
        <v>93</v>
      </c>
      <c r="F502" s="3" t="s">
        <v>575</v>
      </c>
      <c r="G502" s="3" t="s">
        <v>1941</v>
      </c>
      <c r="H502" s="3" t="s">
        <v>13</v>
      </c>
      <c r="I502" s="3"/>
      <c r="J502" s="7" t="str">
        <f>CONCATENATE(tbl_geral[[#This Row],[Máquina]],"_",tbl_geral[[#This Row],[Status]],)</f>
        <v>BARL_LIXADEIRA COSTA</v>
      </c>
      <c r="K502" s="9">
        <f>COUNTIF($J$2:J502,J502)</f>
        <v>14</v>
      </c>
      <c r="L502" s="7" t="str">
        <f>CONCATENATE(tbl_geral[[#This Row],[Cod.Unico]],"_",tbl_geral[[#This Row],[Numerador]])</f>
        <v>BARL_LIXADEIRA COSTA_14</v>
      </c>
      <c r="M502" s="12">
        <f t="shared" si="7"/>
        <v>56</v>
      </c>
      <c r="N502" s="12">
        <f>COUNTIF(J$2:$J502,J502)/100</f>
        <v>0.14000000000000001</v>
      </c>
      <c r="O502" s="12">
        <f>SUM(tbl_geral[[#This Row],[Cod.Unico3]]+tbl_geral[[#This Row],[Cod.Unico4]])</f>
        <v>56.14</v>
      </c>
      <c r="P502" s="12" t="str">
        <f>SUBSTITUTE(tbl_geral[[#This Row],[Cod.Unico5]],",",".")</f>
        <v>56.14</v>
      </c>
      <c r="Q502" s="12" t="s">
        <v>590</v>
      </c>
    </row>
    <row r="503" spans="1:17" x14ac:dyDescent="0.25">
      <c r="A503" s="3" t="s">
        <v>227</v>
      </c>
      <c r="B503" s="4">
        <v>2</v>
      </c>
      <c r="C503" s="3" t="s">
        <v>84</v>
      </c>
      <c r="D503" s="4">
        <v>203</v>
      </c>
      <c r="E503" s="3" t="s">
        <v>85</v>
      </c>
      <c r="F503" s="3" t="s">
        <v>575</v>
      </c>
      <c r="G503" s="3" t="s">
        <v>1942</v>
      </c>
      <c r="H503" s="3" t="s">
        <v>13</v>
      </c>
      <c r="I503" s="3"/>
      <c r="J503" s="7" t="str">
        <f>CONCATENATE(tbl_geral[[#This Row],[Máquina]],"_",tbl_geral[[#This Row],[Status]],)</f>
        <v>BARL_LIXADEIRA COSTA</v>
      </c>
      <c r="K503" s="9">
        <f>COUNTIF($J$2:J503,J503)</f>
        <v>15</v>
      </c>
      <c r="L503" s="7" t="str">
        <f>CONCATENATE(tbl_geral[[#This Row],[Cod.Unico]],"_",tbl_geral[[#This Row],[Numerador]])</f>
        <v>BARL_LIXADEIRA COSTA_15</v>
      </c>
      <c r="M503" s="12">
        <f t="shared" si="7"/>
        <v>56</v>
      </c>
      <c r="N503" s="12">
        <f>COUNTIF(J$2:$J503,J503)/100</f>
        <v>0.15</v>
      </c>
      <c r="O503" s="12">
        <f>SUM(tbl_geral[[#This Row],[Cod.Unico3]]+tbl_geral[[#This Row],[Cod.Unico4]])</f>
        <v>56.15</v>
      </c>
      <c r="P503" s="12" t="str">
        <f>SUBSTITUTE(tbl_geral[[#This Row],[Cod.Unico5]],",",".")</f>
        <v>56.15</v>
      </c>
      <c r="Q503" s="12" t="s">
        <v>591</v>
      </c>
    </row>
    <row r="504" spans="1:17" x14ac:dyDescent="0.25">
      <c r="A504" s="3" t="s">
        <v>227</v>
      </c>
      <c r="B504" s="4">
        <v>2</v>
      </c>
      <c r="C504" s="3" t="s">
        <v>84</v>
      </c>
      <c r="D504" s="4">
        <v>202</v>
      </c>
      <c r="E504" s="3" t="s">
        <v>88</v>
      </c>
      <c r="F504" s="3" t="s">
        <v>575</v>
      </c>
      <c r="G504" s="3" t="s">
        <v>1943</v>
      </c>
      <c r="H504" s="3" t="s">
        <v>13</v>
      </c>
      <c r="I504" s="3"/>
      <c r="J504" s="7" t="str">
        <f>CONCATENATE(tbl_geral[[#This Row],[Máquina]],"_",tbl_geral[[#This Row],[Status]],)</f>
        <v>BARL_LIXADEIRA COSTA</v>
      </c>
      <c r="K504" s="9">
        <f>COUNTIF($J$2:J504,J504)</f>
        <v>16</v>
      </c>
      <c r="L504" s="7" t="str">
        <f>CONCATENATE(tbl_geral[[#This Row],[Cod.Unico]],"_",tbl_geral[[#This Row],[Numerador]])</f>
        <v>BARL_LIXADEIRA COSTA_16</v>
      </c>
      <c r="M504" s="12">
        <f t="shared" si="7"/>
        <v>56</v>
      </c>
      <c r="N504" s="12">
        <f>COUNTIF(J$2:$J504,J504)/100</f>
        <v>0.16</v>
      </c>
      <c r="O504" s="12">
        <f>SUM(tbl_geral[[#This Row],[Cod.Unico3]]+tbl_geral[[#This Row],[Cod.Unico4]])</f>
        <v>56.16</v>
      </c>
      <c r="P504" s="12" t="str">
        <f>SUBSTITUTE(tbl_geral[[#This Row],[Cod.Unico5]],",",".")</f>
        <v>56.16</v>
      </c>
      <c r="Q504" s="12" t="s">
        <v>592</v>
      </c>
    </row>
    <row r="505" spans="1:17" x14ac:dyDescent="0.25">
      <c r="A505" s="3" t="s">
        <v>227</v>
      </c>
      <c r="B505" s="4">
        <v>8</v>
      </c>
      <c r="C505" s="3" t="s">
        <v>10</v>
      </c>
      <c r="D505" s="4">
        <v>829</v>
      </c>
      <c r="E505" s="3" t="s">
        <v>93</v>
      </c>
      <c r="F505" s="3" t="s">
        <v>575</v>
      </c>
      <c r="G505" s="3" t="s">
        <v>1944</v>
      </c>
      <c r="H505" s="3" t="s">
        <v>13</v>
      </c>
      <c r="I505" s="3"/>
      <c r="J505" s="7" t="str">
        <f>CONCATENATE(tbl_geral[[#This Row],[Máquina]],"_",tbl_geral[[#This Row],[Status]],)</f>
        <v>BARL_LIXADEIRA COSTA</v>
      </c>
      <c r="K505" s="9">
        <f>COUNTIF($J$2:J505,J505)</f>
        <v>17</v>
      </c>
      <c r="L505" s="7" t="str">
        <f>CONCATENATE(tbl_geral[[#This Row],[Cod.Unico]],"_",tbl_geral[[#This Row],[Numerador]])</f>
        <v>BARL_LIXADEIRA COSTA_17</v>
      </c>
      <c r="M505" s="12">
        <f t="shared" si="7"/>
        <v>56</v>
      </c>
      <c r="N505" s="12">
        <f>COUNTIF(J$2:$J505,J505)/100</f>
        <v>0.17</v>
      </c>
      <c r="O505" s="12">
        <f>SUM(tbl_geral[[#This Row],[Cod.Unico3]]+tbl_geral[[#This Row],[Cod.Unico4]])</f>
        <v>56.17</v>
      </c>
      <c r="P505" s="12" t="str">
        <f>SUBSTITUTE(tbl_geral[[#This Row],[Cod.Unico5]],",",".")</f>
        <v>56.17</v>
      </c>
      <c r="Q505" s="12" t="s">
        <v>593</v>
      </c>
    </row>
    <row r="506" spans="1:17" x14ac:dyDescent="0.25">
      <c r="A506" s="3" t="s">
        <v>227</v>
      </c>
      <c r="B506" s="4">
        <v>16</v>
      </c>
      <c r="C506" s="3" t="s">
        <v>286</v>
      </c>
      <c r="D506" s="4">
        <v>1605</v>
      </c>
      <c r="E506" s="3" t="s">
        <v>287</v>
      </c>
      <c r="F506" s="3" t="s">
        <v>594</v>
      </c>
      <c r="G506" s="3" t="s">
        <v>1945</v>
      </c>
      <c r="H506" s="3" t="s">
        <v>13</v>
      </c>
      <c r="I506" s="3"/>
      <c r="J506" s="7" t="str">
        <f>CONCATENATE(tbl_geral[[#This Row],[Máquina]],"_",tbl_geral[[#This Row],[Status]],)</f>
        <v>BARL_APLICADOR 2</v>
      </c>
      <c r="K506" s="9">
        <f>COUNTIF($J$2:J506,J506)</f>
        <v>1</v>
      </c>
      <c r="L506" s="7" t="str">
        <f>CONCATENATE(tbl_geral[[#This Row],[Cod.Unico]],"_",tbl_geral[[#This Row],[Numerador]])</f>
        <v>BARL_APLICADOR 2_1</v>
      </c>
      <c r="M506" s="12">
        <f t="shared" si="7"/>
        <v>57</v>
      </c>
      <c r="N506" s="12">
        <f>COUNTIF(J$2:$J506,J506)/100</f>
        <v>0.01</v>
      </c>
      <c r="O506" s="12">
        <f>SUM(tbl_geral[[#This Row],[Cod.Unico3]]+tbl_geral[[#This Row],[Cod.Unico4]])</f>
        <v>57.01</v>
      </c>
      <c r="P506" s="12" t="str">
        <f>SUBSTITUTE(tbl_geral[[#This Row],[Cod.Unico5]],",",".")</f>
        <v>57.01</v>
      </c>
      <c r="Q506" s="12" t="s">
        <v>595</v>
      </c>
    </row>
    <row r="507" spans="1:17" x14ac:dyDescent="0.25">
      <c r="A507" s="3" t="s">
        <v>227</v>
      </c>
      <c r="B507" s="4">
        <v>2</v>
      </c>
      <c r="C507" s="3" t="s">
        <v>84</v>
      </c>
      <c r="D507" s="4">
        <v>203</v>
      </c>
      <c r="E507" s="3" t="s">
        <v>85</v>
      </c>
      <c r="F507" s="3" t="s">
        <v>594</v>
      </c>
      <c r="G507" s="3" t="s">
        <v>1946</v>
      </c>
      <c r="H507" s="3" t="s">
        <v>13</v>
      </c>
      <c r="I507" s="3"/>
      <c r="J507" s="7" t="str">
        <f>CONCATENATE(tbl_geral[[#This Row],[Máquina]],"_",tbl_geral[[#This Row],[Status]],)</f>
        <v>BARL_APLICADOR 2</v>
      </c>
      <c r="K507" s="9">
        <f>COUNTIF($J$2:J507,J507)</f>
        <v>2</v>
      </c>
      <c r="L507" s="7" t="str">
        <f>CONCATENATE(tbl_geral[[#This Row],[Cod.Unico]],"_",tbl_geral[[#This Row],[Numerador]])</f>
        <v>BARL_APLICADOR 2_2</v>
      </c>
      <c r="M507" s="12">
        <f t="shared" si="7"/>
        <v>57</v>
      </c>
      <c r="N507" s="12">
        <f>COUNTIF(J$2:$J507,J507)/100</f>
        <v>0.02</v>
      </c>
      <c r="O507" s="12">
        <f>SUM(tbl_geral[[#This Row],[Cod.Unico3]]+tbl_geral[[#This Row],[Cod.Unico4]])</f>
        <v>57.02</v>
      </c>
      <c r="P507" s="12" t="str">
        <f>SUBSTITUTE(tbl_geral[[#This Row],[Cod.Unico5]],",",".")</f>
        <v>57.02</v>
      </c>
      <c r="Q507" s="12" t="s">
        <v>596</v>
      </c>
    </row>
    <row r="508" spans="1:17" x14ac:dyDescent="0.25">
      <c r="A508" s="3" t="s">
        <v>227</v>
      </c>
      <c r="B508" s="4">
        <v>2</v>
      </c>
      <c r="C508" s="3" t="s">
        <v>84</v>
      </c>
      <c r="D508" s="4">
        <v>202</v>
      </c>
      <c r="E508" s="3" t="s">
        <v>88</v>
      </c>
      <c r="F508" s="3" t="s">
        <v>594</v>
      </c>
      <c r="G508" s="3" t="s">
        <v>1947</v>
      </c>
      <c r="H508" s="3" t="s">
        <v>13</v>
      </c>
      <c r="I508" s="3"/>
      <c r="J508" s="7" t="str">
        <f>CONCATENATE(tbl_geral[[#This Row],[Máquina]],"_",tbl_geral[[#This Row],[Status]],)</f>
        <v>BARL_APLICADOR 2</v>
      </c>
      <c r="K508" s="9">
        <f>COUNTIF($J$2:J508,J508)</f>
        <v>3</v>
      </c>
      <c r="L508" s="7" t="str">
        <f>CONCATENATE(tbl_geral[[#This Row],[Cod.Unico]],"_",tbl_geral[[#This Row],[Numerador]])</f>
        <v>BARL_APLICADOR 2_3</v>
      </c>
      <c r="M508" s="12">
        <f t="shared" si="7"/>
        <v>57</v>
      </c>
      <c r="N508" s="12">
        <f>COUNTIF(J$2:$J508,J508)/100</f>
        <v>0.03</v>
      </c>
      <c r="O508" s="12">
        <f>SUM(tbl_geral[[#This Row],[Cod.Unico3]]+tbl_geral[[#This Row],[Cod.Unico4]])</f>
        <v>57.03</v>
      </c>
      <c r="P508" s="12" t="str">
        <f>SUBSTITUTE(tbl_geral[[#This Row],[Cod.Unico5]],",",".")</f>
        <v>57.03</v>
      </c>
      <c r="Q508" s="12" t="s">
        <v>597</v>
      </c>
    </row>
    <row r="509" spans="1:17" x14ac:dyDescent="0.25">
      <c r="A509" s="3" t="s">
        <v>227</v>
      </c>
      <c r="B509" s="4">
        <v>8</v>
      </c>
      <c r="C509" s="3" t="s">
        <v>10</v>
      </c>
      <c r="D509" s="4">
        <v>809</v>
      </c>
      <c r="E509" s="3" t="s">
        <v>119</v>
      </c>
      <c r="F509" s="3" t="s">
        <v>594</v>
      </c>
      <c r="G509" s="3" t="s">
        <v>1948</v>
      </c>
      <c r="H509" s="3" t="s">
        <v>13</v>
      </c>
      <c r="I509" s="3"/>
      <c r="J509" s="7" t="str">
        <f>CONCATENATE(tbl_geral[[#This Row],[Máquina]],"_",tbl_geral[[#This Row],[Status]],)</f>
        <v>BARL_APLICADOR 2</v>
      </c>
      <c r="K509" s="9">
        <f>COUNTIF($J$2:J509,J509)</f>
        <v>4</v>
      </c>
      <c r="L509" s="7" t="str">
        <f>CONCATENATE(tbl_geral[[#This Row],[Cod.Unico]],"_",tbl_geral[[#This Row],[Numerador]])</f>
        <v>BARL_APLICADOR 2_4</v>
      </c>
      <c r="M509" s="12">
        <f t="shared" si="7"/>
        <v>57</v>
      </c>
      <c r="N509" s="12">
        <f>COUNTIF(J$2:$J509,J509)/100</f>
        <v>0.04</v>
      </c>
      <c r="O509" s="12">
        <f>SUM(tbl_geral[[#This Row],[Cod.Unico3]]+tbl_geral[[#This Row],[Cod.Unico4]])</f>
        <v>57.04</v>
      </c>
      <c r="P509" s="12" t="str">
        <f>SUBSTITUTE(tbl_geral[[#This Row],[Cod.Unico5]],",",".")</f>
        <v>57.04</v>
      </c>
      <c r="Q509" s="12" t="s">
        <v>598</v>
      </c>
    </row>
    <row r="510" spans="1:17" x14ac:dyDescent="0.25">
      <c r="A510" s="3" t="s">
        <v>227</v>
      </c>
      <c r="B510" s="4">
        <v>8</v>
      </c>
      <c r="C510" s="3" t="s">
        <v>10</v>
      </c>
      <c r="D510" s="4">
        <v>809</v>
      </c>
      <c r="E510" s="3" t="s">
        <v>119</v>
      </c>
      <c r="F510" s="3" t="s">
        <v>594</v>
      </c>
      <c r="G510" s="3" t="s">
        <v>1949</v>
      </c>
      <c r="H510" s="3" t="s">
        <v>13</v>
      </c>
      <c r="I510" s="3"/>
      <c r="J510" s="7" t="str">
        <f>CONCATENATE(tbl_geral[[#This Row],[Máquina]],"_",tbl_geral[[#This Row],[Status]],)</f>
        <v>BARL_APLICADOR 2</v>
      </c>
      <c r="K510" s="9">
        <f>COUNTIF($J$2:J510,J510)</f>
        <v>5</v>
      </c>
      <c r="L510" s="7" t="str">
        <f>CONCATENATE(tbl_geral[[#This Row],[Cod.Unico]],"_",tbl_geral[[#This Row],[Numerador]])</f>
        <v>BARL_APLICADOR 2_5</v>
      </c>
      <c r="M510" s="12">
        <f t="shared" si="7"/>
        <v>57</v>
      </c>
      <c r="N510" s="12">
        <f>COUNTIF(J$2:$J510,J510)/100</f>
        <v>0.05</v>
      </c>
      <c r="O510" s="12">
        <f>SUM(tbl_geral[[#This Row],[Cod.Unico3]]+tbl_geral[[#This Row],[Cod.Unico4]])</f>
        <v>57.05</v>
      </c>
      <c r="P510" s="12" t="str">
        <f>SUBSTITUTE(tbl_geral[[#This Row],[Cod.Unico5]],",",".")</f>
        <v>57.05</v>
      </c>
      <c r="Q510" s="12" t="s">
        <v>599</v>
      </c>
    </row>
    <row r="511" spans="1:17" x14ac:dyDescent="0.25">
      <c r="A511" s="3" t="s">
        <v>227</v>
      </c>
      <c r="B511" s="4">
        <v>16</v>
      </c>
      <c r="C511" s="3" t="s">
        <v>286</v>
      </c>
      <c r="D511" s="4">
        <v>1606</v>
      </c>
      <c r="E511" s="3" t="s">
        <v>294</v>
      </c>
      <c r="F511" s="3" t="s">
        <v>594</v>
      </c>
      <c r="G511" s="3" t="s">
        <v>1950</v>
      </c>
      <c r="H511" s="3" t="s">
        <v>13</v>
      </c>
      <c r="I511" s="3"/>
      <c r="J511" s="7" t="str">
        <f>CONCATENATE(tbl_geral[[#This Row],[Máquina]],"_",tbl_geral[[#This Row],[Status]],)</f>
        <v>BARL_APLICADOR 2</v>
      </c>
      <c r="K511" s="9">
        <f>COUNTIF($J$2:J511,J511)</f>
        <v>6</v>
      </c>
      <c r="L511" s="7" t="str">
        <f>CONCATENATE(tbl_geral[[#This Row],[Cod.Unico]],"_",tbl_geral[[#This Row],[Numerador]])</f>
        <v>BARL_APLICADOR 2_6</v>
      </c>
      <c r="M511" s="12">
        <f t="shared" si="7"/>
        <v>57</v>
      </c>
      <c r="N511" s="12">
        <f>COUNTIF(J$2:$J511,J511)/100</f>
        <v>0.06</v>
      </c>
      <c r="O511" s="12">
        <f>SUM(tbl_geral[[#This Row],[Cod.Unico3]]+tbl_geral[[#This Row],[Cod.Unico4]])</f>
        <v>57.06</v>
      </c>
      <c r="P511" s="12" t="str">
        <f>SUBSTITUTE(tbl_geral[[#This Row],[Cod.Unico5]],",",".")</f>
        <v>57.06</v>
      </c>
      <c r="Q511" s="12" t="s">
        <v>600</v>
      </c>
    </row>
    <row r="512" spans="1:17" x14ac:dyDescent="0.25">
      <c r="A512" s="3" t="s">
        <v>227</v>
      </c>
      <c r="B512" s="4">
        <v>8</v>
      </c>
      <c r="C512" s="3" t="s">
        <v>10</v>
      </c>
      <c r="D512" s="4">
        <v>829</v>
      </c>
      <c r="E512" s="3" t="s">
        <v>93</v>
      </c>
      <c r="F512" s="3" t="s">
        <v>594</v>
      </c>
      <c r="G512" s="3" t="s">
        <v>1951</v>
      </c>
      <c r="H512" s="3" t="s">
        <v>13</v>
      </c>
      <c r="I512" s="3"/>
      <c r="J512" s="7" t="str">
        <f>CONCATENATE(tbl_geral[[#This Row],[Máquina]],"_",tbl_geral[[#This Row],[Status]],)</f>
        <v>BARL_APLICADOR 2</v>
      </c>
      <c r="K512" s="9">
        <f>COUNTIF($J$2:J512,J512)</f>
        <v>7</v>
      </c>
      <c r="L512" s="7" t="str">
        <f>CONCATENATE(tbl_geral[[#This Row],[Cod.Unico]],"_",tbl_geral[[#This Row],[Numerador]])</f>
        <v>BARL_APLICADOR 2_7</v>
      </c>
      <c r="M512" s="12">
        <f t="shared" si="7"/>
        <v>57</v>
      </c>
      <c r="N512" s="12">
        <f>COUNTIF(J$2:$J512,J512)/100</f>
        <v>7.0000000000000007E-2</v>
      </c>
      <c r="O512" s="12">
        <f>SUM(tbl_geral[[#This Row],[Cod.Unico3]]+tbl_geral[[#This Row],[Cod.Unico4]])</f>
        <v>57.07</v>
      </c>
      <c r="P512" s="12" t="str">
        <f>SUBSTITUTE(tbl_geral[[#This Row],[Cod.Unico5]],",",".")</f>
        <v>57.07</v>
      </c>
      <c r="Q512" s="12" t="s">
        <v>601</v>
      </c>
    </row>
    <row r="513" spans="1:17" x14ac:dyDescent="0.25">
      <c r="A513" s="3" t="s">
        <v>227</v>
      </c>
      <c r="B513" s="4">
        <v>8</v>
      </c>
      <c r="C513" s="3" t="s">
        <v>10</v>
      </c>
      <c r="D513" s="4">
        <v>829</v>
      </c>
      <c r="E513" s="3" t="s">
        <v>93</v>
      </c>
      <c r="F513" s="3" t="s">
        <v>594</v>
      </c>
      <c r="G513" s="3" t="s">
        <v>1952</v>
      </c>
      <c r="H513" s="3" t="s">
        <v>13</v>
      </c>
      <c r="I513" s="3"/>
      <c r="J513" s="7" t="str">
        <f>CONCATENATE(tbl_geral[[#This Row],[Máquina]],"_",tbl_geral[[#This Row],[Status]],)</f>
        <v>BARL_APLICADOR 2</v>
      </c>
      <c r="K513" s="9">
        <f>COUNTIF($J$2:J513,J513)</f>
        <v>8</v>
      </c>
      <c r="L513" s="7" t="str">
        <f>CONCATENATE(tbl_geral[[#This Row],[Cod.Unico]],"_",tbl_geral[[#This Row],[Numerador]])</f>
        <v>BARL_APLICADOR 2_8</v>
      </c>
      <c r="M513" s="12">
        <f t="shared" si="7"/>
        <v>57</v>
      </c>
      <c r="N513" s="12">
        <f>COUNTIF(J$2:$J513,J513)/100</f>
        <v>0.08</v>
      </c>
      <c r="O513" s="12">
        <f>SUM(tbl_geral[[#This Row],[Cod.Unico3]]+tbl_geral[[#This Row],[Cod.Unico4]])</f>
        <v>57.08</v>
      </c>
      <c r="P513" s="12" t="str">
        <f>SUBSTITUTE(tbl_geral[[#This Row],[Cod.Unico5]],",",".")</f>
        <v>57.08</v>
      </c>
      <c r="Q513" s="12" t="s">
        <v>602</v>
      </c>
    </row>
    <row r="514" spans="1:17" x14ac:dyDescent="0.25">
      <c r="A514" s="3" t="s">
        <v>227</v>
      </c>
      <c r="B514" s="4">
        <v>8</v>
      </c>
      <c r="C514" s="3" t="s">
        <v>10</v>
      </c>
      <c r="D514" s="4">
        <v>809</v>
      </c>
      <c r="E514" s="3" t="s">
        <v>119</v>
      </c>
      <c r="F514" s="3" t="s">
        <v>594</v>
      </c>
      <c r="G514" s="3" t="s">
        <v>1953</v>
      </c>
      <c r="H514" s="3" t="s">
        <v>13</v>
      </c>
      <c r="I514" s="3"/>
      <c r="J514" s="7" t="str">
        <f>CONCATENATE(tbl_geral[[#This Row],[Máquina]],"_",tbl_geral[[#This Row],[Status]],)</f>
        <v>BARL_APLICADOR 2</v>
      </c>
      <c r="K514" s="9">
        <f>COUNTIF($J$2:J514,J514)</f>
        <v>9</v>
      </c>
      <c r="L514" s="7" t="str">
        <f>CONCATENATE(tbl_geral[[#This Row],[Cod.Unico]],"_",tbl_geral[[#This Row],[Numerador]])</f>
        <v>BARL_APLICADOR 2_9</v>
      </c>
      <c r="M514" s="12">
        <f t="shared" si="7"/>
        <v>57</v>
      </c>
      <c r="N514" s="12">
        <f>COUNTIF(J$2:$J514,J514)/100</f>
        <v>0.09</v>
      </c>
      <c r="O514" s="12">
        <f>SUM(tbl_geral[[#This Row],[Cod.Unico3]]+tbl_geral[[#This Row],[Cod.Unico4]])</f>
        <v>57.09</v>
      </c>
      <c r="P514" s="12" t="str">
        <f>SUBSTITUTE(tbl_geral[[#This Row],[Cod.Unico5]],",",".")</f>
        <v>57.09</v>
      </c>
      <c r="Q514" s="12" t="s">
        <v>603</v>
      </c>
    </row>
    <row r="515" spans="1:17" x14ac:dyDescent="0.25">
      <c r="A515" s="3" t="s">
        <v>227</v>
      </c>
      <c r="B515" s="4">
        <v>8</v>
      </c>
      <c r="C515" s="3" t="s">
        <v>10</v>
      </c>
      <c r="D515" s="4">
        <v>809</v>
      </c>
      <c r="E515" s="3" t="s">
        <v>119</v>
      </c>
      <c r="F515" s="3" t="s">
        <v>594</v>
      </c>
      <c r="G515" s="3" t="s">
        <v>3113</v>
      </c>
      <c r="H515" s="3" t="s">
        <v>13</v>
      </c>
      <c r="I515" s="3"/>
      <c r="J515" s="7" t="str">
        <f>CONCATENATE(tbl_geral[[#This Row],[Máquina]],"_",tbl_geral[[#This Row],[Status]],)</f>
        <v>BARL_APLICADOR 2</v>
      </c>
      <c r="K515" s="9">
        <f>COUNTIF($J$2:J515,J515)</f>
        <v>10</v>
      </c>
      <c r="L515" s="7" t="str">
        <f>CONCATENATE(tbl_geral[[#This Row],[Cod.Unico]],"_",tbl_geral[[#This Row],[Numerador]])</f>
        <v>BARL_APLICADOR 2_10</v>
      </c>
      <c r="M515" s="12">
        <f t="shared" si="7"/>
        <v>57</v>
      </c>
      <c r="N515" s="12">
        <f>COUNTIF(J$2:$J515,J515)/100</f>
        <v>0.1</v>
      </c>
      <c r="O515" s="12">
        <f>SUM(tbl_geral[[#This Row],[Cod.Unico3]]+tbl_geral[[#This Row],[Cod.Unico4]])</f>
        <v>57.1</v>
      </c>
      <c r="P515" s="12" t="str">
        <f>SUBSTITUTE(tbl_geral[[#This Row],[Cod.Unico5]],",",".")</f>
        <v>57.1</v>
      </c>
      <c r="Q515" s="12" t="s">
        <v>604</v>
      </c>
    </row>
    <row r="516" spans="1:17" x14ac:dyDescent="0.25">
      <c r="A516" s="3" t="s">
        <v>227</v>
      </c>
      <c r="B516" s="4">
        <v>8</v>
      </c>
      <c r="C516" s="3" t="s">
        <v>10</v>
      </c>
      <c r="D516" s="4">
        <v>829</v>
      </c>
      <c r="E516" s="3" t="s">
        <v>93</v>
      </c>
      <c r="F516" s="3" t="s">
        <v>594</v>
      </c>
      <c r="G516" s="3" t="s">
        <v>1954</v>
      </c>
      <c r="H516" s="3" t="s">
        <v>13</v>
      </c>
      <c r="I516" s="3"/>
      <c r="J516" s="7" t="str">
        <f>CONCATENATE(tbl_geral[[#This Row],[Máquina]],"_",tbl_geral[[#This Row],[Status]],)</f>
        <v>BARL_APLICADOR 2</v>
      </c>
      <c r="K516" s="9">
        <f>COUNTIF($J$2:J516,J516)</f>
        <v>11</v>
      </c>
      <c r="L516" s="7" t="str">
        <f>CONCATENATE(tbl_geral[[#This Row],[Cod.Unico]],"_",tbl_geral[[#This Row],[Numerador]])</f>
        <v>BARL_APLICADOR 2_11</v>
      </c>
      <c r="M516" s="12">
        <f t="shared" ref="M516:M579" si="8">IF(J516=J515,M515,M515+1)</f>
        <v>57</v>
      </c>
      <c r="N516" s="12">
        <f>COUNTIF(J$2:$J516,J516)/100</f>
        <v>0.11</v>
      </c>
      <c r="O516" s="12">
        <f>SUM(tbl_geral[[#This Row],[Cod.Unico3]]+tbl_geral[[#This Row],[Cod.Unico4]])</f>
        <v>57.11</v>
      </c>
      <c r="P516" s="12" t="str">
        <f>SUBSTITUTE(tbl_geral[[#This Row],[Cod.Unico5]],",",".")</f>
        <v>57.11</v>
      </c>
      <c r="Q516" s="12" t="s">
        <v>605</v>
      </c>
    </row>
    <row r="517" spans="1:17" x14ac:dyDescent="0.25">
      <c r="A517" s="3" t="s">
        <v>227</v>
      </c>
      <c r="B517" s="4">
        <v>16</v>
      </c>
      <c r="C517" s="3" t="s">
        <v>286</v>
      </c>
      <c r="D517" s="4">
        <v>1605</v>
      </c>
      <c r="E517" s="3" t="s">
        <v>287</v>
      </c>
      <c r="F517" s="3" t="s">
        <v>594</v>
      </c>
      <c r="G517" s="3" t="s">
        <v>1955</v>
      </c>
      <c r="H517" s="3" t="s">
        <v>13</v>
      </c>
      <c r="I517" s="3"/>
      <c r="J517" s="7" t="str">
        <f>CONCATENATE(tbl_geral[[#This Row],[Máquina]],"_",tbl_geral[[#This Row],[Status]],)</f>
        <v>BARL_APLICADOR 2</v>
      </c>
      <c r="K517" s="9">
        <f>COUNTIF($J$2:J517,J517)</f>
        <v>12</v>
      </c>
      <c r="L517" s="7" t="str">
        <f>CONCATENATE(tbl_geral[[#This Row],[Cod.Unico]],"_",tbl_geral[[#This Row],[Numerador]])</f>
        <v>BARL_APLICADOR 2_12</v>
      </c>
      <c r="M517" s="12">
        <f t="shared" si="8"/>
        <v>57</v>
      </c>
      <c r="N517" s="12">
        <f>COUNTIF(J$2:$J517,J517)/100</f>
        <v>0.12</v>
      </c>
      <c r="O517" s="12">
        <f>SUM(tbl_geral[[#This Row],[Cod.Unico3]]+tbl_geral[[#This Row],[Cod.Unico4]])</f>
        <v>57.12</v>
      </c>
      <c r="P517" s="12" t="str">
        <f>SUBSTITUTE(tbl_geral[[#This Row],[Cod.Unico5]],",",".")</f>
        <v>57.12</v>
      </c>
      <c r="Q517" s="12" t="s">
        <v>606</v>
      </c>
    </row>
    <row r="518" spans="1:17" x14ac:dyDescent="0.25">
      <c r="A518" s="3" t="s">
        <v>227</v>
      </c>
      <c r="B518" s="4">
        <v>8</v>
      </c>
      <c r="C518" s="3" t="s">
        <v>10</v>
      </c>
      <c r="D518" s="4">
        <v>829</v>
      </c>
      <c r="E518" s="3" t="s">
        <v>93</v>
      </c>
      <c r="F518" s="3" t="s">
        <v>594</v>
      </c>
      <c r="G518" s="3" t="s">
        <v>1956</v>
      </c>
      <c r="H518" s="3" t="s">
        <v>13</v>
      </c>
      <c r="I518" s="3"/>
      <c r="J518" s="7" t="str">
        <f>CONCATENATE(tbl_geral[[#This Row],[Máquina]],"_",tbl_geral[[#This Row],[Status]],)</f>
        <v>BARL_APLICADOR 2</v>
      </c>
      <c r="K518" s="9">
        <f>COUNTIF($J$2:J518,J518)</f>
        <v>13</v>
      </c>
      <c r="L518" s="7" t="str">
        <f>CONCATENATE(tbl_geral[[#This Row],[Cod.Unico]],"_",tbl_geral[[#This Row],[Numerador]])</f>
        <v>BARL_APLICADOR 2_13</v>
      </c>
      <c r="M518" s="12">
        <f t="shared" si="8"/>
        <v>57</v>
      </c>
      <c r="N518" s="12">
        <f>COUNTIF(J$2:$J518,J518)/100</f>
        <v>0.13</v>
      </c>
      <c r="O518" s="12">
        <f>SUM(tbl_geral[[#This Row],[Cod.Unico3]]+tbl_geral[[#This Row],[Cod.Unico4]])</f>
        <v>57.13</v>
      </c>
      <c r="P518" s="12" t="str">
        <f>SUBSTITUTE(tbl_geral[[#This Row],[Cod.Unico5]],",",".")</f>
        <v>57.13</v>
      </c>
      <c r="Q518" s="12" t="s">
        <v>607</v>
      </c>
    </row>
    <row r="519" spans="1:17" x14ac:dyDescent="0.25">
      <c r="A519" s="3" t="s">
        <v>227</v>
      </c>
      <c r="B519" s="4">
        <v>8</v>
      </c>
      <c r="C519" s="3" t="s">
        <v>10</v>
      </c>
      <c r="D519" s="4">
        <v>829</v>
      </c>
      <c r="E519" s="3" t="s">
        <v>93</v>
      </c>
      <c r="F519" s="3" t="s">
        <v>594</v>
      </c>
      <c r="G519" s="3" t="s">
        <v>1957</v>
      </c>
      <c r="H519" s="3" t="s">
        <v>13</v>
      </c>
      <c r="I519" s="3"/>
      <c r="J519" s="7" t="str">
        <f>CONCATENATE(tbl_geral[[#This Row],[Máquina]],"_",tbl_geral[[#This Row],[Status]],)</f>
        <v>BARL_APLICADOR 2</v>
      </c>
      <c r="K519" s="9">
        <f>COUNTIF($J$2:J519,J519)</f>
        <v>14</v>
      </c>
      <c r="L519" s="7" t="str">
        <f>CONCATENATE(tbl_geral[[#This Row],[Cod.Unico]],"_",tbl_geral[[#This Row],[Numerador]])</f>
        <v>BARL_APLICADOR 2_14</v>
      </c>
      <c r="M519" s="12">
        <f t="shared" si="8"/>
        <v>57</v>
      </c>
      <c r="N519" s="12">
        <f>COUNTIF(J$2:$J519,J519)/100</f>
        <v>0.14000000000000001</v>
      </c>
      <c r="O519" s="12">
        <f>SUM(tbl_geral[[#This Row],[Cod.Unico3]]+tbl_geral[[#This Row],[Cod.Unico4]])</f>
        <v>57.14</v>
      </c>
      <c r="P519" s="12" t="str">
        <f>SUBSTITUTE(tbl_geral[[#This Row],[Cod.Unico5]],",",".")</f>
        <v>57.14</v>
      </c>
      <c r="Q519" s="12" t="s">
        <v>608</v>
      </c>
    </row>
    <row r="520" spans="1:17" x14ac:dyDescent="0.25">
      <c r="A520" s="3" t="s">
        <v>227</v>
      </c>
      <c r="B520" s="4">
        <v>8</v>
      </c>
      <c r="C520" s="3" t="s">
        <v>10</v>
      </c>
      <c r="D520" s="4">
        <v>817</v>
      </c>
      <c r="E520" s="3" t="s">
        <v>271</v>
      </c>
      <c r="F520" s="3" t="s">
        <v>594</v>
      </c>
      <c r="G520" s="3" t="s">
        <v>1958</v>
      </c>
      <c r="H520" s="3" t="s">
        <v>13</v>
      </c>
      <c r="I520" s="3"/>
      <c r="J520" s="7" t="str">
        <f>CONCATENATE(tbl_geral[[#This Row],[Máquina]],"_",tbl_geral[[#This Row],[Status]],)</f>
        <v>BARL_APLICADOR 2</v>
      </c>
      <c r="K520" s="9">
        <f>COUNTIF($J$2:J520,J520)</f>
        <v>15</v>
      </c>
      <c r="L520" s="7" t="str">
        <f>CONCATENATE(tbl_geral[[#This Row],[Cod.Unico]],"_",tbl_geral[[#This Row],[Numerador]])</f>
        <v>BARL_APLICADOR 2_15</v>
      </c>
      <c r="M520" s="12">
        <f t="shared" si="8"/>
        <v>57</v>
      </c>
      <c r="N520" s="12">
        <f>COUNTIF(J$2:$J520,J520)/100</f>
        <v>0.15</v>
      </c>
      <c r="O520" s="12">
        <f>SUM(tbl_geral[[#This Row],[Cod.Unico3]]+tbl_geral[[#This Row],[Cod.Unico4]])</f>
        <v>57.15</v>
      </c>
      <c r="P520" s="12" t="str">
        <f>SUBSTITUTE(tbl_geral[[#This Row],[Cod.Unico5]],",",".")</f>
        <v>57.15</v>
      </c>
      <c r="Q520" s="12" t="s">
        <v>609</v>
      </c>
    </row>
    <row r="521" spans="1:17" x14ac:dyDescent="0.25">
      <c r="A521" s="3" t="s">
        <v>227</v>
      </c>
      <c r="B521" s="4">
        <v>8</v>
      </c>
      <c r="C521" s="3" t="s">
        <v>10</v>
      </c>
      <c r="D521" s="4">
        <v>817</v>
      </c>
      <c r="E521" s="3" t="s">
        <v>271</v>
      </c>
      <c r="F521" s="3" t="s">
        <v>594</v>
      </c>
      <c r="G521" s="3" t="s">
        <v>1959</v>
      </c>
      <c r="H521" s="3" t="s">
        <v>13</v>
      </c>
      <c r="I521" s="3"/>
      <c r="J521" s="7" t="str">
        <f>CONCATENATE(tbl_geral[[#This Row],[Máquina]],"_",tbl_geral[[#This Row],[Status]],)</f>
        <v>BARL_APLICADOR 2</v>
      </c>
      <c r="K521" s="9">
        <f>COUNTIF($J$2:J521,J521)</f>
        <v>16</v>
      </c>
      <c r="L521" s="7" t="str">
        <f>CONCATENATE(tbl_geral[[#This Row],[Cod.Unico]],"_",tbl_geral[[#This Row],[Numerador]])</f>
        <v>BARL_APLICADOR 2_16</v>
      </c>
      <c r="M521" s="12">
        <f t="shared" si="8"/>
        <v>57</v>
      </c>
      <c r="N521" s="12">
        <f>COUNTIF(J$2:$J521,J521)/100</f>
        <v>0.16</v>
      </c>
      <c r="O521" s="12">
        <f>SUM(tbl_geral[[#This Row],[Cod.Unico3]]+tbl_geral[[#This Row],[Cod.Unico4]])</f>
        <v>57.16</v>
      </c>
      <c r="P521" s="12" t="str">
        <f>SUBSTITUTE(tbl_geral[[#This Row],[Cod.Unico5]],",",".")</f>
        <v>57.16</v>
      </c>
      <c r="Q521" s="12" t="s">
        <v>610</v>
      </c>
    </row>
    <row r="522" spans="1:17" x14ac:dyDescent="0.25">
      <c r="A522" s="3" t="s">
        <v>227</v>
      </c>
      <c r="B522" s="4">
        <v>16</v>
      </c>
      <c r="C522" s="3" t="s">
        <v>286</v>
      </c>
      <c r="D522" s="4">
        <v>1605</v>
      </c>
      <c r="E522" s="3" t="s">
        <v>287</v>
      </c>
      <c r="F522" s="3" t="s">
        <v>594</v>
      </c>
      <c r="G522" s="3" t="s">
        <v>1960</v>
      </c>
      <c r="H522" s="3" t="s">
        <v>13</v>
      </c>
      <c r="I522" s="3"/>
      <c r="J522" s="7" t="str">
        <f>CONCATENATE(tbl_geral[[#This Row],[Máquina]],"_",tbl_geral[[#This Row],[Status]],)</f>
        <v>BARL_APLICADOR 2</v>
      </c>
      <c r="K522" s="9">
        <f>COUNTIF($J$2:J522,J522)</f>
        <v>17</v>
      </c>
      <c r="L522" s="7" t="str">
        <f>CONCATENATE(tbl_geral[[#This Row],[Cod.Unico]],"_",tbl_geral[[#This Row],[Numerador]])</f>
        <v>BARL_APLICADOR 2_17</v>
      </c>
      <c r="M522" s="12">
        <f t="shared" si="8"/>
        <v>57</v>
      </c>
      <c r="N522" s="12">
        <f>COUNTIF(J$2:$J522,J522)/100</f>
        <v>0.17</v>
      </c>
      <c r="O522" s="12">
        <f>SUM(tbl_geral[[#This Row],[Cod.Unico3]]+tbl_geral[[#This Row],[Cod.Unico4]])</f>
        <v>57.17</v>
      </c>
      <c r="P522" s="12" t="str">
        <f>SUBSTITUTE(tbl_geral[[#This Row],[Cod.Unico5]],",",".")</f>
        <v>57.17</v>
      </c>
      <c r="Q522" s="12" t="s">
        <v>611</v>
      </c>
    </row>
    <row r="523" spans="1:17" x14ac:dyDescent="0.25">
      <c r="A523" s="3" t="s">
        <v>227</v>
      </c>
      <c r="B523" s="4">
        <v>8</v>
      </c>
      <c r="C523" s="3" t="s">
        <v>10</v>
      </c>
      <c r="D523" s="4">
        <v>829</v>
      </c>
      <c r="E523" s="3" t="s">
        <v>93</v>
      </c>
      <c r="F523" s="3" t="s">
        <v>594</v>
      </c>
      <c r="G523" s="3" t="s">
        <v>1961</v>
      </c>
      <c r="H523" s="3" t="s">
        <v>13</v>
      </c>
      <c r="I523" s="3"/>
      <c r="J523" s="7" t="str">
        <f>CONCATENATE(tbl_geral[[#This Row],[Máquina]],"_",tbl_geral[[#This Row],[Status]],)</f>
        <v>BARL_APLICADOR 2</v>
      </c>
      <c r="K523" s="9">
        <f>COUNTIF($J$2:J523,J523)</f>
        <v>18</v>
      </c>
      <c r="L523" s="7" t="str">
        <f>CONCATENATE(tbl_geral[[#This Row],[Cod.Unico]],"_",tbl_geral[[#This Row],[Numerador]])</f>
        <v>BARL_APLICADOR 2_18</v>
      </c>
      <c r="M523" s="12">
        <f t="shared" si="8"/>
        <v>57</v>
      </c>
      <c r="N523" s="12">
        <f>COUNTIF(J$2:$J523,J523)/100</f>
        <v>0.18</v>
      </c>
      <c r="O523" s="12">
        <f>SUM(tbl_geral[[#This Row],[Cod.Unico3]]+tbl_geral[[#This Row],[Cod.Unico4]])</f>
        <v>57.18</v>
      </c>
      <c r="P523" s="12" t="str">
        <f>SUBSTITUTE(tbl_geral[[#This Row],[Cod.Unico5]],",",".")</f>
        <v>57.18</v>
      </c>
      <c r="Q523" s="12" t="s">
        <v>612</v>
      </c>
    </row>
    <row r="524" spans="1:17" x14ac:dyDescent="0.25">
      <c r="A524" s="3" t="s">
        <v>227</v>
      </c>
      <c r="B524" s="4">
        <v>8</v>
      </c>
      <c r="C524" s="3" t="s">
        <v>10</v>
      </c>
      <c r="D524" s="4">
        <v>829</v>
      </c>
      <c r="E524" s="3" t="s">
        <v>93</v>
      </c>
      <c r="F524" s="3" t="s">
        <v>594</v>
      </c>
      <c r="G524" s="3" t="s">
        <v>1962</v>
      </c>
      <c r="H524" s="3" t="s">
        <v>13</v>
      </c>
      <c r="I524" s="3"/>
      <c r="J524" s="7" t="str">
        <f>CONCATENATE(tbl_geral[[#This Row],[Máquina]],"_",tbl_geral[[#This Row],[Status]],)</f>
        <v>BARL_APLICADOR 2</v>
      </c>
      <c r="K524" s="9">
        <f>COUNTIF($J$2:J524,J524)</f>
        <v>19</v>
      </c>
      <c r="L524" s="7" t="str">
        <f>CONCATENATE(tbl_geral[[#This Row],[Cod.Unico]],"_",tbl_geral[[#This Row],[Numerador]])</f>
        <v>BARL_APLICADOR 2_19</v>
      </c>
      <c r="M524" s="12">
        <f t="shared" si="8"/>
        <v>57</v>
      </c>
      <c r="N524" s="12">
        <f>COUNTIF(J$2:$J524,J524)/100</f>
        <v>0.19</v>
      </c>
      <c r="O524" s="12">
        <f>SUM(tbl_geral[[#This Row],[Cod.Unico3]]+tbl_geral[[#This Row],[Cod.Unico4]])</f>
        <v>57.19</v>
      </c>
      <c r="P524" s="12" t="str">
        <f>SUBSTITUTE(tbl_geral[[#This Row],[Cod.Unico5]],",",".")</f>
        <v>57.19</v>
      </c>
      <c r="Q524" s="12" t="s">
        <v>613</v>
      </c>
    </row>
    <row r="525" spans="1:17" x14ac:dyDescent="0.25">
      <c r="A525" s="3" t="s">
        <v>227</v>
      </c>
      <c r="B525" s="4">
        <v>8</v>
      </c>
      <c r="C525" s="3" t="s">
        <v>10</v>
      </c>
      <c r="D525" s="4">
        <v>839</v>
      </c>
      <c r="E525" s="3" t="s">
        <v>309</v>
      </c>
      <c r="F525" s="3" t="s">
        <v>594</v>
      </c>
      <c r="G525" s="3" t="s">
        <v>3161</v>
      </c>
      <c r="H525" s="3" t="s">
        <v>13</v>
      </c>
      <c r="I525" s="3"/>
      <c r="J525" s="7" t="str">
        <f>CONCATENATE(tbl_geral[[#This Row],[Máquina]],"_",tbl_geral[[#This Row],[Status]],)</f>
        <v>BARL_APLICADOR 2</v>
      </c>
      <c r="K525" s="9">
        <f>COUNTIF($J$2:J525,J525)</f>
        <v>20</v>
      </c>
      <c r="L525" s="7" t="str">
        <f>CONCATENATE(tbl_geral[[#This Row],[Cod.Unico]],"_",tbl_geral[[#This Row],[Numerador]])</f>
        <v>BARL_APLICADOR 2_20</v>
      </c>
      <c r="M525" s="12">
        <f t="shared" si="8"/>
        <v>57</v>
      </c>
      <c r="N525" s="12">
        <f>COUNTIF(J$2:$J525,J525)/100</f>
        <v>0.2</v>
      </c>
      <c r="O525" s="12">
        <f>SUM(tbl_geral[[#This Row],[Cod.Unico3]]+tbl_geral[[#This Row],[Cod.Unico4]])</f>
        <v>57.2</v>
      </c>
      <c r="P525" s="12" t="str">
        <f>SUBSTITUTE(tbl_geral[[#This Row],[Cod.Unico5]],",",".")</f>
        <v>57.2</v>
      </c>
      <c r="Q525" s="12" t="s">
        <v>614</v>
      </c>
    </row>
    <row r="526" spans="1:17" x14ac:dyDescent="0.25">
      <c r="A526" s="3" t="s">
        <v>227</v>
      </c>
      <c r="B526" s="4">
        <v>8</v>
      </c>
      <c r="C526" s="3" t="s">
        <v>10</v>
      </c>
      <c r="D526" s="4">
        <v>824</v>
      </c>
      <c r="E526" s="3" t="s">
        <v>269</v>
      </c>
      <c r="F526" s="3" t="s">
        <v>594</v>
      </c>
      <c r="G526" s="3" t="s">
        <v>1963</v>
      </c>
      <c r="H526" s="3" t="s">
        <v>13</v>
      </c>
      <c r="I526" s="3"/>
      <c r="J526" s="7" t="str">
        <f>CONCATENATE(tbl_geral[[#This Row],[Máquina]],"_",tbl_geral[[#This Row],[Status]],)</f>
        <v>BARL_APLICADOR 2</v>
      </c>
      <c r="K526" s="9">
        <f>COUNTIF($J$2:J526,J526)</f>
        <v>21</v>
      </c>
      <c r="L526" s="7" t="str">
        <f>CONCATENATE(tbl_geral[[#This Row],[Cod.Unico]],"_",tbl_geral[[#This Row],[Numerador]])</f>
        <v>BARL_APLICADOR 2_21</v>
      </c>
      <c r="M526" s="12">
        <f t="shared" si="8"/>
        <v>57</v>
      </c>
      <c r="N526" s="12">
        <f>COUNTIF(J$2:$J526,J526)/100</f>
        <v>0.21</v>
      </c>
      <c r="O526" s="12">
        <f>SUM(tbl_geral[[#This Row],[Cod.Unico3]]+tbl_geral[[#This Row],[Cod.Unico4]])</f>
        <v>57.21</v>
      </c>
      <c r="P526" s="12" t="str">
        <f>SUBSTITUTE(tbl_geral[[#This Row],[Cod.Unico5]],",",".")</f>
        <v>57.21</v>
      </c>
      <c r="Q526" s="12" t="s">
        <v>615</v>
      </c>
    </row>
    <row r="527" spans="1:17" x14ac:dyDescent="0.25">
      <c r="A527" s="3" t="s">
        <v>227</v>
      </c>
      <c r="B527" s="4">
        <v>8</v>
      </c>
      <c r="C527" s="3" t="s">
        <v>10</v>
      </c>
      <c r="D527" s="4">
        <v>829</v>
      </c>
      <c r="E527" s="3" t="s">
        <v>93</v>
      </c>
      <c r="F527" s="3" t="s">
        <v>594</v>
      </c>
      <c r="G527" s="3" t="s">
        <v>1964</v>
      </c>
      <c r="H527" s="3" t="s">
        <v>13</v>
      </c>
      <c r="I527" s="3"/>
      <c r="J527" s="7" t="str">
        <f>CONCATENATE(tbl_geral[[#This Row],[Máquina]],"_",tbl_geral[[#This Row],[Status]],)</f>
        <v>BARL_APLICADOR 2</v>
      </c>
      <c r="K527" s="9">
        <f>COUNTIF($J$2:J527,J527)</f>
        <v>22</v>
      </c>
      <c r="L527" s="7" t="str">
        <f>CONCATENATE(tbl_geral[[#This Row],[Cod.Unico]],"_",tbl_geral[[#This Row],[Numerador]])</f>
        <v>BARL_APLICADOR 2_22</v>
      </c>
      <c r="M527" s="12">
        <f t="shared" si="8"/>
        <v>57</v>
      </c>
      <c r="N527" s="12">
        <f>COUNTIF(J$2:$J527,J527)/100</f>
        <v>0.22</v>
      </c>
      <c r="O527" s="12">
        <f>SUM(tbl_geral[[#This Row],[Cod.Unico3]]+tbl_geral[[#This Row],[Cod.Unico4]])</f>
        <v>57.22</v>
      </c>
      <c r="P527" s="12" t="str">
        <f>SUBSTITUTE(tbl_geral[[#This Row],[Cod.Unico5]],",",".")</f>
        <v>57.22</v>
      </c>
      <c r="Q527" s="12" t="s">
        <v>616</v>
      </c>
    </row>
    <row r="528" spans="1:17" x14ac:dyDescent="0.25">
      <c r="A528" s="3" t="s">
        <v>227</v>
      </c>
      <c r="B528" s="4">
        <v>8</v>
      </c>
      <c r="C528" s="3" t="s">
        <v>10</v>
      </c>
      <c r="D528" s="4">
        <v>829</v>
      </c>
      <c r="E528" s="3" t="s">
        <v>93</v>
      </c>
      <c r="F528" s="3" t="s">
        <v>594</v>
      </c>
      <c r="G528" s="3" t="s">
        <v>1965</v>
      </c>
      <c r="H528" s="3" t="s">
        <v>13</v>
      </c>
      <c r="I528" s="3"/>
      <c r="J528" s="7" t="str">
        <f>CONCATENATE(tbl_geral[[#This Row],[Máquina]],"_",tbl_geral[[#This Row],[Status]],)</f>
        <v>BARL_APLICADOR 2</v>
      </c>
      <c r="K528" s="9">
        <f>COUNTIF($J$2:J528,J528)</f>
        <v>23</v>
      </c>
      <c r="L528" s="7" t="str">
        <f>CONCATENATE(tbl_geral[[#This Row],[Cod.Unico]],"_",tbl_geral[[#This Row],[Numerador]])</f>
        <v>BARL_APLICADOR 2_23</v>
      </c>
      <c r="M528" s="12">
        <f t="shared" si="8"/>
        <v>57</v>
      </c>
      <c r="N528" s="12">
        <f>COUNTIF(J$2:$J528,J528)/100</f>
        <v>0.23</v>
      </c>
      <c r="O528" s="12">
        <f>SUM(tbl_geral[[#This Row],[Cod.Unico3]]+tbl_geral[[#This Row],[Cod.Unico4]])</f>
        <v>57.23</v>
      </c>
      <c r="P528" s="12" t="str">
        <f>SUBSTITUTE(tbl_geral[[#This Row],[Cod.Unico5]],",",".")</f>
        <v>57.23</v>
      </c>
      <c r="Q528" s="12" t="s">
        <v>617</v>
      </c>
    </row>
    <row r="529" spans="1:17" x14ac:dyDescent="0.25">
      <c r="A529" s="3" t="s">
        <v>227</v>
      </c>
      <c r="B529" s="4">
        <v>16</v>
      </c>
      <c r="C529" s="3" t="s">
        <v>286</v>
      </c>
      <c r="D529" s="4">
        <v>1605</v>
      </c>
      <c r="E529" s="3" t="s">
        <v>287</v>
      </c>
      <c r="F529" s="3" t="s">
        <v>618</v>
      </c>
      <c r="G529" s="3" t="s">
        <v>1966</v>
      </c>
      <c r="H529" s="3" t="s">
        <v>13</v>
      </c>
      <c r="I529" s="3"/>
      <c r="J529" s="7" t="str">
        <f>CONCATENATE(tbl_geral[[#This Row],[Máquina]],"_",tbl_geral[[#This Row],[Status]],)</f>
        <v>BARL_APLICADOR 3</v>
      </c>
      <c r="K529" s="9">
        <f>COUNTIF($J$2:J529,J529)</f>
        <v>1</v>
      </c>
      <c r="L529" s="7" t="str">
        <f>CONCATENATE(tbl_geral[[#This Row],[Cod.Unico]],"_",tbl_geral[[#This Row],[Numerador]])</f>
        <v>BARL_APLICADOR 3_1</v>
      </c>
      <c r="M529" s="12">
        <f t="shared" si="8"/>
        <v>58</v>
      </c>
      <c r="N529" s="12">
        <f>COUNTIF(J$2:$J529,J529)/100</f>
        <v>0.01</v>
      </c>
      <c r="O529" s="12">
        <f>SUM(tbl_geral[[#This Row],[Cod.Unico3]]+tbl_geral[[#This Row],[Cod.Unico4]])</f>
        <v>58.01</v>
      </c>
      <c r="P529" s="12" t="str">
        <f>SUBSTITUTE(tbl_geral[[#This Row],[Cod.Unico5]],",",".")</f>
        <v>58.01</v>
      </c>
      <c r="Q529" s="12" t="s">
        <v>619</v>
      </c>
    </row>
    <row r="530" spans="1:17" x14ac:dyDescent="0.25">
      <c r="A530" s="3" t="s">
        <v>227</v>
      </c>
      <c r="B530" s="4">
        <v>2</v>
      </c>
      <c r="C530" s="3" t="s">
        <v>84</v>
      </c>
      <c r="D530" s="4">
        <v>203</v>
      </c>
      <c r="E530" s="3" t="s">
        <v>85</v>
      </c>
      <c r="F530" s="3" t="s">
        <v>618</v>
      </c>
      <c r="G530" s="3" t="s">
        <v>1967</v>
      </c>
      <c r="H530" s="3" t="s">
        <v>13</v>
      </c>
      <c r="I530" s="3"/>
      <c r="J530" s="7" t="str">
        <f>CONCATENATE(tbl_geral[[#This Row],[Máquina]],"_",tbl_geral[[#This Row],[Status]],)</f>
        <v>BARL_APLICADOR 3</v>
      </c>
      <c r="K530" s="9">
        <f>COUNTIF($J$2:J530,J530)</f>
        <v>2</v>
      </c>
      <c r="L530" s="7" t="str">
        <f>CONCATENATE(tbl_geral[[#This Row],[Cod.Unico]],"_",tbl_geral[[#This Row],[Numerador]])</f>
        <v>BARL_APLICADOR 3_2</v>
      </c>
      <c r="M530" s="12">
        <f t="shared" si="8"/>
        <v>58</v>
      </c>
      <c r="N530" s="12">
        <f>COUNTIF(J$2:$J530,J530)/100</f>
        <v>0.02</v>
      </c>
      <c r="O530" s="12">
        <f>SUM(tbl_geral[[#This Row],[Cod.Unico3]]+tbl_geral[[#This Row],[Cod.Unico4]])</f>
        <v>58.02</v>
      </c>
      <c r="P530" s="12" t="str">
        <f>SUBSTITUTE(tbl_geral[[#This Row],[Cod.Unico5]],",",".")</f>
        <v>58.02</v>
      </c>
      <c r="Q530" s="12" t="s">
        <v>620</v>
      </c>
    </row>
    <row r="531" spans="1:17" x14ac:dyDescent="0.25">
      <c r="A531" s="3" t="s">
        <v>227</v>
      </c>
      <c r="B531" s="4">
        <v>2</v>
      </c>
      <c r="C531" s="3" t="s">
        <v>84</v>
      </c>
      <c r="D531" s="4">
        <v>202</v>
      </c>
      <c r="E531" s="3" t="s">
        <v>88</v>
      </c>
      <c r="F531" s="3" t="s">
        <v>618</v>
      </c>
      <c r="G531" s="3" t="s">
        <v>1968</v>
      </c>
      <c r="H531" s="3" t="s">
        <v>13</v>
      </c>
      <c r="I531" s="3"/>
      <c r="J531" s="7" t="str">
        <f>CONCATENATE(tbl_geral[[#This Row],[Máquina]],"_",tbl_geral[[#This Row],[Status]],)</f>
        <v>BARL_APLICADOR 3</v>
      </c>
      <c r="K531" s="9">
        <f>COUNTIF($J$2:J531,J531)</f>
        <v>3</v>
      </c>
      <c r="L531" s="7" t="str">
        <f>CONCATENATE(tbl_geral[[#This Row],[Cod.Unico]],"_",tbl_geral[[#This Row],[Numerador]])</f>
        <v>BARL_APLICADOR 3_3</v>
      </c>
      <c r="M531" s="12">
        <f t="shared" si="8"/>
        <v>58</v>
      </c>
      <c r="N531" s="12">
        <f>COUNTIF(J$2:$J531,J531)/100</f>
        <v>0.03</v>
      </c>
      <c r="O531" s="12">
        <f>SUM(tbl_geral[[#This Row],[Cod.Unico3]]+tbl_geral[[#This Row],[Cod.Unico4]])</f>
        <v>58.03</v>
      </c>
      <c r="P531" s="12" t="str">
        <f>SUBSTITUTE(tbl_geral[[#This Row],[Cod.Unico5]],",",".")</f>
        <v>58.03</v>
      </c>
      <c r="Q531" s="12" t="s">
        <v>621</v>
      </c>
    </row>
    <row r="532" spans="1:17" x14ac:dyDescent="0.25">
      <c r="A532" s="3" t="s">
        <v>227</v>
      </c>
      <c r="B532" s="4">
        <v>8</v>
      </c>
      <c r="C532" s="3" t="s">
        <v>10</v>
      </c>
      <c r="D532" s="4">
        <v>809</v>
      </c>
      <c r="E532" s="3" t="s">
        <v>119</v>
      </c>
      <c r="F532" s="3" t="s">
        <v>618</v>
      </c>
      <c r="G532" s="3" t="s">
        <v>1969</v>
      </c>
      <c r="H532" s="3" t="s">
        <v>13</v>
      </c>
      <c r="I532" s="3"/>
      <c r="J532" s="7" t="str">
        <f>CONCATENATE(tbl_geral[[#This Row],[Máquina]],"_",tbl_geral[[#This Row],[Status]],)</f>
        <v>BARL_APLICADOR 3</v>
      </c>
      <c r="K532" s="9">
        <f>COUNTIF($J$2:J532,J532)</f>
        <v>4</v>
      </c>
      <c r="L532" s="7" t="str">
        <f>CONCATENATE(tbl_geral[[#This Row],[Cod.Unico]],"_",tbl_geral[[#This Row],[Numerador]])</f>
        <v>BARL_APLICADOR 3_4</v>
      </c>
      <c r="M532" s="12">
        <f t="shared" si="8"/>
        <v>58</v>
      </c>
      <c r="N532" s="12">
        <f>COUNTIF(J$2:$J532,J532)/100</f>
        <v>0.04</v>
      </c>
      <c r="O532" s="12">
        <f>SUM(tbl_geral[[#This Row],[Cod.Unico3]]+tbl_geral[[#This Row],[Cod.Unico4]])</f>
        <v>58.04</v>
      </c>
      <c r="P532" s="12" t="str">
        <f>SUBSTITUTE(tbl_geral[[#This Row],[Cod.Unico5]],",",".")</f>
        <v>58.04</v>
      </c>
      <c r="Q532" s="12" t="s">
        <v>622</v>
      </c>
    </row>
    <row r="533" spans="1:17" x14ac:dyDescent="0.25">
      <c r="A533" s="3" t="s">
        <v>227</v>
      </c>
      <c r="B533" s="4">
        <v>8</v>
      </c>
      <c r="C533" s="3" t="s">
        <v>10</v>
      </c>
      <c r="D533" s="4">
        <v>809</v>
      </c>
      <c r="E533" s="3" t="s">
        <v>119</v>
      </c>
      <c r="F533" s="3" t="s">
        <v>618</v>
      </c>
      <c r="G533" s="3" t="s">
        <v>1970</v>
      </c>
      <c r="H533" s="3" t="s">
        <v>13</v>
      </c>
      <c r="I533" s="3"/>
      <c r="J533" s="7" t="str">
        <f>CONCATENATE(tbl_geral[[#This Row],[Máquina]],"_",tbl_geral[[#This Row],[Status]],)</f>
        <v>BARL_APLICADOR 3</v>
      </c>
      <c r="K533" s="9">
        <f>COUNTIF($J$2:J533,J533)</f>
        <v>5</v>
      </c>
      <c r="L533" s="7" t="str">
        <f>CONCATENATE(tbl_geral[[#This Row],[Cod.Unico]],"_",tbl_geral[[#This Row],[Numerador]])</f>
        <v>BARL_APLICADOR 3_5</v>
      </c>
      <c r="M533" s="12">
        <f t="shared" si="8"/>
        <v>58</v>
      </c>
      <c r="N533" s="12">
        <f>COUNTIF(J$2:$J533,J533)/100</f>
        <v>0.05</v>
      </c>
      <c r="O533" s="12">
        <f>SUM(tbl_geral[[#This Row],[Cod.Unico3]]+tbl_geral[[#This Row],[Cod.Unico4]])</f>
        <v>58.05</v>
      </c>
      <c r="P533" s="12" t="str">
        <f>SUBSTITUTE(tbl_geral[[#This Row],[Cod.Unico5]],",",".")</f>
        <v>58.05</v>
      </c>
      <c r="Q533" s="12" t="s">
        <v>623</v>
      </c>
    </row>
    <row r="534" spans="1:17" x14ac:dyDescent="0.25">
      <c r="A534" s="3" t="s">
        <v>227</v>
      </c>
      <c r="B534" s="4">
        <v>16</v>
      </c>
      <c r="C534" s="3" t="s">
        <v>286</v>
      </c>
      <c r="D534" s="4">
        <v>1606</v>
      </c>
      <c r="E534" s="3" t="s">
        <v>294</v>
      </c>
      <c r="F534" s="3" t="s">
        <v>618</v>
      </c>
      <c r="G534" s="3" t="s">
        <v>1971</v>
      </c>
      <c r="H534" s="3" t="s">
        <v>13</v>
      </c>
      <c r="I534" s="3"/>
      <c r="J534" s="7" t="str">
        <f>CONCATENATE(tbl_geral[[#This Row],[Máquina]],"_",tbl_geral[[#This Row],[Status]],)</f>
        <v>BARL_APLICADOR 3</v>
      </c>
      <c r="K534" s="9">
        <f>COUNTIF($J$2:J534,J534)</f>
        <v>6</v>
      </c>
      <c r="L534" s="7" t="str">
        <f>CONCATENATE(tbl_geral[[#This Row],[Cod.Unico]],"_",tbl_geral[[#This Row],[Numerador]])</f>
        <v>BARL_APLICADOR 3_6</v>
      </c>
      <c r="M534" s="12">
        <f t="shared" si="8"/>
        <v>58</v>
      </c>
      <c r="N534" s="12">
        <f>COUNTIF(J$2:$J534,J534)/100</f>
        <v>0.06</v>
      </c>
      <c r="O534" s="12">
        <f>SUM(tbl_geral[[#This Row],[Cod.Unico3]]+tbl_geral[[#This Row],[Cod.Unico4]])</f>
        <v>58.06</v>
      </c>
      <c r="P534" s="12" t="str">
        <f>SUBSTITUTE(tbl_geral[[#This Row],[Cod.Unico5]],",",".")</f>
        <v>58.06</v>
      </c>
      <c r="Q534" s="12" t="s">
        <v>624</v>
      </c>
    </row>
    <row r="535" spans="1:17" x14ac:dyDescent="0.25">
      <c r="A535" s="3" t="s">
        <v>227</v>
      </c>
      <c r="B535" s="4">
        <v>8</v>
      </c>
      <c r="C535" s="3" t="s">
        <v>10</v>
      </c>
      <c r="D535" s="4">
        <v>829</v>
      </c>
      <c r="E535" s="3" t="s">
        <v>93</v>
      </c>
      <c r="F535" s="3" t="s">
        <v>618</v>
      </c>
      <c r="G535" s="3" t="s">
        <v>1972</v>
      </c>
      <c r="H535" s="3" t="s">
        <v>13</v>
      </c>
      <c r="I535" s="3"/>
      <c r="J535" s="7" t="str">
        <f>CONCATENATE(tbl_geral[[#This Row],[Máquina]],"_",tbl_geral[[#This Row],[Status]],)</f>
        <v>BARL_APLICADOR 3</v>
      </c>
      <c r="K535" s="9">
        <f>COUNTIF($J$2:J535,J535)</f>
        <v>7</v>
      </c>
      <c r="L535" s="7" t="str">
        <f>CONCATENATE(tbl_geral[[#This Row],[Cod.Unico]],"_",tbl_geral[[#This Row],[Numerador]])</f>
        <v>BARL_APLICADOR 3_7</v>
      </c>
      <c r="M535" s="12">
        <f t="shared" si="8"/>
        <v>58</v>
      </c>
      <c r="N535" s="12">
        <f>COUNTIF(J$2:$J535,J535)/100</f>
        <v>7.0000000000000007E-2</v>
      </c>
      <c r="O535" s="12">
        <f>SUM(tbl_geral[[#This Row],[Cod.Unico3]]+tbl_geral[[#This Row],[Cod.Unico4]])</f>
        <v>58.07</v>
      </c>
      <c r="P535" s="12" t="str">
        <f>SUBSTITUTE(tbl_geral[[#This Row],[Cod.Unico5]],",",".")</f>
        <v>58.07</v>
      </c>
      <c r="Q535" s="12" t="s">
        <v>625</v>
      </c>
    </row>
    <row r="536" spans="1:17" x14ac:dyDescent="0.25">
      <c r="A536" s="3" t="s">
        <v>227</v>
      </c>
      <c r="B536" s="4">
        <v>8</v>
      </c>
      <c r="C536" s="3" t="s">
        <v>10</v>
      </c>
      <c r="D536" s="4">
        <v>829</v>
      </c>
      <c r="E536" s="3" t="s">
        <v>93</v>
      </c>
      <c r="F536" s="3" t="s">
        <v>618</v>
      </c>
      <c r="G536" s="3" t="s">
        <v>1973</v>
      </c>
      <c r="H536" s="3" t="s">
        <v>13</v>
      </c>
      <c r="I536" s="3"/>
      <c r="J536" s="7" t="str">
        <f>CONCATENATE(tbl_geral[[#This Row],[Máquina]],"_",tbl_geral[[#This Row],[Status]],)</f>
        <v>BARL_APLICADOR 3</v>
      </c>
      <c r="K536" s="9">
        <f>COUNTIF($J$2:J536,J536)</f>
        <v>8</v>
      </c>
      <c r="L536" s="7" t="str">
        <f>CONCATENATE(tbl_geral[[#This Row],[Cod.Unico]],"_",tbl_geral[[#This Row],[Numerador]])</f>
        <v>BARL_APLICADOR 3_8</v>
      </c>
      <c r="M536" s="12">
        <f t="shared" si="8"/>
        <v>58</v>
      </c>
      <c r="N536" s="12">
        <f>COUNTIF(J$2:$J536,J536)/100</f>
        <v>0.08</v>
      </c>
      <c r="O536" s="12">
        <f>SUM(tbl_geral[[#This Row],[Cod.Unico3]]+tbl_geral[[#This Row],[Cod.Unico4]])</f>
        <v>58.08</v>
      </c>
      <c r="P536" s="12" t="str">
        <f>SUBSTITUTE(tbl_geral[[#This Row],[Cod.Unico5]],",",".")</f>
        <v>58.08</v>
      </c>
      <c r="Q536" s="12" t="s">
        <v>626</v>
      </c>
    </row>
    <row r="537" spans="1:17" x14ac:dyDescent="0.25">
      <c r="A537" s="3" t="s">
        <v>227</v>
      </c>
      <c r="B537" s="4">
        <v>8</v>
      </c>
      <c r="C537" s="3" t="s">
        <v>10</v>
      </c>
      <c r="D537" s="4">
        <v>809</v>
      </c>
      <c r="E537" s="3" t="s">
        <v>119</v>
      </c>
      <c r="F537" s="3" t="s">
        <v>618</v>
      </c>
      <c r="G537" s="3" t="s">
        <v>1974</v>
      </c>
      <c r="H537" s="3" t="s">
        <v>13</v>
      </c>
      <c r="I537" s="3"/>
      <c r="J537" s="7" t="str">
        <f>CONCATENATE(tbl_geral[[#This Row],[Máquina]],"_",tbl_geral[[#This Row],[Status]],)</f>
        <v>BARL_APLICADOR 3</v>
      </c>
      <c r="K537" s="9">
        <f>COUNTIF($J$2:J537,J537)</f>
        <v>9</v>
      </c>
      <c r="L537" s="7" t="str">
        <f>CONCATENATE(tbl_geral[[#This Row],[Cod.Unico]],"_",tbl_geral[[#This Row],[Numerador]])</f>
        <v>BARL_APLICADOR 3_9</v>
      </c>
      <c r="M537" s="12">
        <f t="shared" si="8"/>
        <v>58</v>
      </c>
      <c r="N537" s="12">
        <f>COUNTIF(J$2:$J537,J537)/100</f>
        <v>0.09</v>
      </c>
      <c r="O537" s="12">
        <f>SUM(tbl_geral[[#This Row],[Cod.Unico3]]+tbl_geral[[#This Row],[Cod.Unico4]])</f>
        <v>58.09</v>
      </c>
      <c r="P537" s="12" t="str">
        <f>SUBSTITUTE(tbl_geral[[#This Row],[Cod.Unico5]],",",".")</f>
        <v>58.09</v>
      </c>
      <c r="Q537" s="12" t="s">
        <v>627</v>
      </c>
    </row>
    <row r="538" spans="1:17" x14ac:dyDescent="0.25">
      <c r="A538" s="3" t="s">
        <v>227</v>
      </c>
      <c r="B538" s="4">
        <v>8</v>
      </c>
      <c r="C538" s="3" t="s">
        <v>10</v>
      </c>
      <c r="D538" s="4">
        <v>809</v>
      </c>
      <c r="E538" s="3" t="s">
        <v>119</v>
      </c>
      <c r="F538" s="3" t="s">
        <v>618</v>
      </c>
      <c r="G538" s="3" t="s">
        <v>3114</v>
      </c>
      <c r="H538" s="3" t="s">
        <v>13</v>
      </c>
      <c r="I538" s="3"/>
      <c r="J538" s="7" t="str">
        <f>CONCATENATE(tbl_geral[[#This Row],[Máquina]],"_",tbl_geral[[#This Row],[Status]],)</f>
        <v>BARL_APLICADOR 3</v>
      </c>
      <c r="K538" s="9">
        <f>COUNTIF($J$2:J538,J538)</f>
        <v>10</v>
      </c>
      <c r="L538" s="7" t="str">
        <f>CONCATENATE(tbl_geral[[#This Row],[Cod.Unico]],"_",tbl_geral[[#This Row],[Numerador]])</f>
        <v>BARL_APLICADOR 3_10</v>
      </c>
      <c r="M538" s="12">
        <f t="shared" si="8"/>
        <v>58</v>
      </c>
      <c r="N538" s="12">
        <f>COUNTIF(J$2:$J538,J538)/100</f>
        <v>0.1</v>
      </c>
      <c r="O538" s="12">
        <f>SUM(tbl_geral[[#This Row],[Cod.Unico3]]+tbl_geral[[#This Row],[Cod.Unico4]])</f>
        <v>58.1</v>
      </c>
      <c r="P538" s="12" t="str">
        <f>SUBSTITUTE(tbl_geral[[#This Row],[Cod.Unico5]],",",".")</f>
        <v>58.1</v>
      </c>
      <c r="Q538" s="12" t="s">
        <v>628</v>
      </c>
    </row>
    <row r="539" spans="1:17" x14ac:dyDescent="0.25">
      <c r="A539" s="3" t="s">
        <v>227</v>
      </c>
      <c r="B539" s="4">
        <v>8</v>
      </c>
      <c r="C539" s="3" t="s">
        <v>10</v>
      </c>
      <c r="D539" s="4">
        <v>829</v>
      </c>
      <c r="E539" s="3" t="s">
        <v>93</v>
      </c>
      <c r="F539" s="3" t="s">
        <v>618</v>
      </c>
      <c r="G539" s="3" t="s">
        <v>1975</v>
      </c>
      <c r="H539" s="3" t="s">
        <v>13</v>
      </c>
      <c r="I539" s="3"/>
      <c r="J539" s="7" t="str">
        <f>CONCATENATE(tbl_geral[[#This Row],[Máquina]],"_",tbl_geral[[#This Row],[Status]],)</f>
        <v>BARL_APLICADOR 3</v>
      </c>
      <c r="K539" s="9">
        <f>COUNTIF($J$2:J539,J539)</f>
        <v>11</v>
      </c>
      <c r="L539" s="7" t="str">
        <f>CONCATENATE(tbl_geral[[#This Row],[Cod.Unico]],"_",tbl_geral[[#This Row],[Numerador]])</f>
        <v>BARL_APLICADOR 3_11</v>
      </c>
      <c r="M539" s="12">
        <f t="shared" si="8"/>
        <v>58</v>
      </c>
      <c r="N539" s="12">
        <f>COUNTIF(J$2:$J539,J539)/100</f>
        <v>0.11</v>
      </c>
      <c r="O539" s="12">
        <f>SUM(tbl_geral[[#This Row],[Cod.Unico3]]+tbl_geral[[#This Row],[Cod.Unico4]])</f>
        <v>58.11</v>
      </c>
      <c r="P539" s="12" t="str">
        <f>SUBSTITUTE(tbl_geral[[#This Row],[Cod.Unico5]],",",".")</f>
        <v>58.11</v>
      </c>
      <c r="Q539" s="12" t="s">
        <v>629</v>
      </c>
    </row>
    <row r="540" spans="1:17" x14ac:dyDescent="0.25">
      <c r="A540" s="3" t="s">
        <v>227</v>
      </c>
      <c r="B540" s="4">
        <v>16</v>
      </c>
      <c r="C540" s="3" t="s">
        <v>286</v>
      </c>
      <c r="D540" s="4">
        <v>1605</v>
      </c>
      <c r="E540" s="3" t="s">
        <v>287</v>
      </c>
      <c r="F540" s="3" t="s">
        <v>618</v>
      </c>
      <c r="G540" s="3" t="s">
        <v>1976</v>
      </c>
      <c r="H540" s="3" t="s">
        <v>13</v>
      </c>
      <c r="I540" s="3"/>
      <c r="J540" s="7" t="str">
        <f>CONCATENATE(tbl_geral[[#This Row],[Máquina]],"_",tbl_geral[[#This Row],[Status]],)</f>
        <v>BARL_APLICADOR 3</v>
      </c>
      <c r="K540" s="9">
        <f>COUNTIF($J$2:J540,J540)</f>
        <v>12</v>
      </c>
      <c r="L540" s="7" t="str">
        <f>CONCATENATE(tbl_geral[[#This Row],[Cod.Unico]],"_",tbl_geral[[#This Row],[Numerador]])</f>
        <v>BARL_APLICADOR 3_12</v>
      </c>
      <c r="M540" s="12">
        <f t="shared" si="8"/>
        <v>58</v>
      </c>
      <c r="N540" s="12">
        <f>COUNTIF(J$2:$J540,J540)/100</f>
        <v>0.12</v>
      </c>
      <c r="O540" s="12">
        <f>SUM(tbl_geral[[#This Row],[Cod.Unico3]]+tbl_geral[[#This Row],[Cod.Unico4]])</f>
        <v>58.12</v>
      </c>
      <c r="P540" s="12" t="str">
        <f>SUBSTITUTE(tbl_geral[[#This Row],[Cod.Unico5]],",",".")</f>
        <v>58.12</v>
      </c>
      <c r="Q540" s="12" t="s">
        <v>630</v>
      </c>
    </row>
    <row r="541" spans="1:17" x14ac:dyDescent="0.25">
      <c r="A541" s="3" t="s">
        <v>227</v>
      </c>
      <c r="B541" s="4">
        <v>8</v>
      </c>
      <c r="C541" s="3" t="s">
        <v>10</v>
      </c>
      <c r="D541" s="4">
        <v>829</v>
      </c>
      <c r="E541" s="3" t="s">
        <v>93</v>
      </c>
      <c r="F541" s="3" t="s">
        <v>618</v>
      </c>
      <c r="G541" s="3" t="s">
        <v>1977</v>
      </c>
      <c r="H541" s="3" t="s">
        <v>13</v>
      </c>
      <c r="I541" s="3"/>
      <c r="J541" s="7" t="str">
        <f>CONCATENATE(tbl_geral[[#This Row],[Máquina]],"_",tbl_geral[[#This Row],[Status]],)</f>
        <v>BARL_APLICADOR 3</v>
      </c>
      <c r="K541" s="9">
        <f>COUNTIF($J$2:J541,J541)</f>
        <v>13</v>
      </c>
      <c r="L541" s="7" t="str">
        <f>CONCATENATE(tbl_geral[[#This Row],[Cod.Unico]],"_",tbl_geral[[#This Row],[Numerador]])</f>
        <v>BARL_APLICADOR 3_13</v>
      </c>
      <c r="M541" s="12">
        <f t="shared" si="8"/>
        <v>58</v>
      </c>
      <c r="N541" s="12">
        <f>COUNTIF(J$2:$J541,J541)/100</f>
        <v>0.13</v>
      </c>
      <c r="O541" s="12">
        <f>SUM(tbl_geral[[#This Row],[Cod.Unico3]]+tbl_geral[[#This Row],[Cod.Unico4]])</f>
        <v>58.13</v>
      </c>
      <c r="P541" s="12" t="str">
        <f>SUBSTITUTE(tbl_geral[[#This Row],[Cod.Unico5]],",",".")</f>
        <v>58.13</v>
      </c>
      <c r="Q541" s="12" t="s">
        <v>631</v>
      </c>
    </row>
    <row r="542" spans="1:17" x14ac:dyDescent="0.25">
      <c r="A542" s="3" t="s">
        <v>227</v>
      </c>
      <c r="B542" s="4">
        <v>8</v>
      </c>
      <c r="C542" s="3" t="s">
        <v>10</v>
      </c>
      <c r="D542" s="4">
        <v>829</v>
      </c>
      <c r="E542" s="3" t="s">
        <v>93</v>
      </c>
      <c r="F542" s="3" t="s">
        <v>618</v>
      </c>
      <c r="G542" s="3" t="s">
        <v>1978</v>
      </c>
      <c r="H542" s="3" t="s">
        <v>13</v>
      </c>
      <c r="I542" s="3"/>
      <c r="J542" s="7" t="str">
        <f>CONCATENATE(tbl_geral[[#This Row],[Máquina]],"_",tbl_geral[[#This Row],[Status]],)</f>
        <v>BARL_APLICADOR 3</v>
      </c>
      <c r="K542" s="9">
        <f>COUNTIF($J$2:J542,J542)</f>
        <v>14</v>
      </c>
      <c r="L542" s="7" t="str">
        <f>CONCATENATE(tbl_geral[[#This Row],[Cod.Unico]],"_",tbl_geral[[#This Row],[Numerador]])</f>
        <v>BARL_APLICADOR 3_14</v>
      </c>
      <c r="M542" s="12">
        <f t="shared" si="8"/>
        <v>58</v>
      </c>
      <c r="N542" s="12">
        <f>COUNTIF(J$2:$J542,J542)/100</f>
        <v>0.14000000000000001</v>
      </c>
      <c r="O542" s="12">
        <f>SUM(tbl_geral[[#This Row],[Cod.Unico3]]+tbl_geral[[#This Row],[Cod.Unico4]])</f>
        <v>58.14</v>
      </c>
      <c r="P542" s="12" t="str">
        <f>SUBSTITUTE(tbl_geral[[#This Row],[Cod.Unico5]],",",".")</f>
        <v>58.14</v>
      </c>
      <c r="Q542" s="12" t="s">
        <v>632</v>
      </c>
    </row>
    <row r="543" spans="1:17" x14ac:dyDescent="0.25">
      <c r="A543" s="3" t="s">
        <v>227</v>
      </c>
      <c r="B543" s="4">
        <v>8</v>
      </c>
      <c r="C543" s="3" t="s">
        <v>10</v>
      </c>
      <c r="D543" s="4">
        <v>817</v>
      </c>
      <c r="E543" s="3" t="s">
        <v>271</v>
      </c>
      <c r="F543" s="3" t="s">
        <v>618</v>
      </c>
      <c r="G543" s="3" t="s">
        <v>1979</v>
      </c>
      <c r="H543" s="3" t="s">
        <v>13</v>
      </c>
      <c r="I543" s="3"/>
      <c r="J543" s="7" t="str">
        <f>CONCATENATE(tbl_geral[[#This Row],[Máquina]],"_",tbl_geral[[#This Row],[Status]],)</f>
        <v>BARL_APLICADOR 3</v>
      </c>
      <c r="K543" s="9">
        <f>COUNTIF($J$2:J543,J543)</f>
        <v>15</v>
      </c>
      <c r="L543" s="7" t="str">
        <f>CONCATENATE(tbl_geral[[#This Row],[Cod.Unico]],"_",tbl_geral[[#This Row],[Numerador]])</f>
        <v>BARL_APLICADOR 3_15</v>
      </c>
      <c r="M543" s="12">
        <f t="shared" si="8"/>
        <v>58</v>
      </c>
      <c r="N543" s="12">
        <f>COUNTIF(J$2:$J543,J543)/100</f>
        <v>0.15</v>
      </c>
      <c r="O543" s="12">
        <f>SUM(tbl_geral[[#This Row],[Cod.Unico3]]+tbl_geral[[#This Row],[Cod.Unico4]])</f>
        <v>58.15</v>
      </c>
      <c r="P543" s="12" t="str">
        <f>SUBSTITUTE(tbl_geral[[#This Row],[Cod.Unico5]],",",".")</f>
        <v>58.15</v>
      </c>
      <c r="Q543" s="12" t="s">
        <v>633</v>
      </c>
    </row>
    <row r="544" spans="1:17" x14ac:dyDescent="0.25">
      <c r="A544" s="3" t="s">
        <v>227</v>
      </c>
      <c r="B544" s="4">
        <v>8</v>
      </c>
      <c r="C544" s="3" t="s">
        <v>10</v>
      </c>
      <c r="D544" s="4">
        <v>817</v>
      </c>
      <c r="E544" s="3" t="s">
        <v>271</v>
      </c>
      <c r="F544" s="3" t="s">
        <v>618</v>
      </c>
      <c r="G544" s="3" t="s">
        <v>1980</v>
      </c>
      <c r="H544" s="3" t="s">
        <v>13</v>
      </c>
      <c r="I544" s="3"/>
      <c r="J544" s="7" t="str">
        <f>CONCATENATE(tbl_geral[[#This Row],[Máquina]],"_",tbl_geral[[#This Row],[Status]],)</f>
        <v>BARL_APLICADOR 3</v>
      </c>
      <c r="K544" s="9">
        <f>COUNTIF($J$2:J544,J544)</f>
        <v>16</v>
      </c>
      <c r="L544" s="7" t="str">
        <f>CONCATENATE(tbl_geral[[#This Row],[Cod.Unico]],"_",tbl_geral[[#This Row],[Numerador]])</f>
        <v>BARL_APLICADOR 3_16</v>
      </c>
      <c r="M544" s="12">
        <f t="shared" si="8"/>
        <v>58</v>
      </c>
      <c r="N544" s="12">
        <f>COUNTIF(J$2:$J544,J544)/100</f>
        <v>0.16</v>
      </c>
      <c r="O544" s="12">
        <f>SUM(tbl_geral[[#This Row],[Cod.Unico3]]+tbl_geral[[#This Row],[Cod.Unico4]])</f>
        <v>58.16</v>
      </c>
      <c r="P544" s="12" t="str">
        <f>SUBSTITUTE(tbl_geral[[#This Row],[Cod.Unico5]],",",".")</f>
        <v>58.16</v>
      </c>
      <c r="Q544" s="12" t="s">
        <v>634</v>
      </c>
    </row>
    <row r="545" spans="1:17" x14ac:dyDescent="0.25">
      <c r="A545" s="3" t="s">
        <v>227</v>
      </c>
      <c r="B545" s="4">
        <v>16</v>
      </c>
      <c r="C545" s="3" t="s">
        <v>286</v>
      </c>
      <c r="D545" s="4">
        <v>1605</v>
      </c>
      <c r="E545" s="3" t="s">
        <v>287</v>
      </c>
      <c r="F545" s="3" t="s">
        <v>618</v>
      </c>
      <c r="G545" s="3" t="s">
        <v>1981</v>
      </c>
      <c r="H545" s="3" t="s">
        <v>13</v>
      </c>
      <c r="I545" s="3"/>
      <c r="J545" s="7" t="str">
        <f>CONCATENATE(tbl_geral[[#This Row],[Máquina]],"_",tbl_geral[[#This Row],[Status]],)</f>
        <v>BARL_APLICADOR 3</v>
      </c>
      <c r="K545" s="9">
        <f>COUNTIF($J$2:J545,J545)</f>
        <v>17</v>
      </c>
      <c r="L545" s="7" t="str">
        <f>CONCATENATE(tbl_geral[[#This Row],[Cod.Unico]],"_",tbl_geral[[#This Row],[Numerador]])</f>
        <v>BARL_APLICADOR 3_17</v>
      </c>
      <c r="M545" s="12">
        <f t="shared" si="8"/>
        <v>58</v>
      </c>
      <c r="N545" s="12">
        <f>COUNTIF(J$2:$J545,J545)/100</f>
        <v>0.17</v>
      </c>
      <c r="O545" s="12">
        <f>SUM(tbl_geral[[#This Row],[Cod.Unico3]]+tbl_geral[[#This Row],[Cod.Unico4]])</f>
        <v>58.17</v>
      </c>
      <c r="P545" s="12" t="str">
        <f>SUBSTITUTE(tbl_geral[[#This Row],[Cod.Unico5]],",",".")</f>
        <v>58.17</v>
      </c>
      <c r="Q545" s="12" t="s">
        <v>635</v>
      </c>
    </row>
    <row r="546" spans="1:17" x14ac:dyDescent="0.25">
      <c r="A546" s="3" t="s">
        <v>227</v>
      </c>
      <c r="B546" s="4">
        <v>8</v>
      </c>
      <c r="C546" s="3" t="s">
        <v>10</v>
      </c>
      <c r="D546" s="4">
        <v>829</v>
      </c>
      <c r="E546" s="3" t="s">
        <v>93</v>
      </c>
      <c r="F546" s="3" t="s">
        <v>618</v>
      </c>
      <c r="G546" s="3" t="s">
        <v>1982</v>
      </c>
      <c r="H546" s="3" t="s">
        <v>13</v>
      </c>
      <c r="I546" s="3"/>
      <c r="J546" s="7" t="str">
        <f>CONCATENATE(tbl_geral[[#This Row],[Máquina]],"_",tbl_geral[[#This Row],[Status]],)</f>
        <v>BARL_APLICADOR 3</v>
      </c>
      <c r="K546" s="9">
        <f>COUNTIF($J$2:J546,J546)</f>
        <v>18</v>
      </c>
      <c r="L546" s="7" t="str">
        <f>CONCATENATE(tbl_geral[[#This Row],[Cod.Unico]],"_",tbl_geral[[#This Row],[Numerador]])</f>
        <v>BARL_APLICADOR 3_18</v>
      </c>
      <c r="M546" s="12">
        <f t="shared" si="8"/>
        <v>58</v>
      </c>
      <c r="N546" s="12">
        <f>COUNTIF(J$2:$J546,J546)/100</f>
        <v>0.18</v>
      </c>
      <c r="O546" s="12">
        <f>SUM(tbl_geral[[#This Row],[Cod.Unico3]]+tbl_geral[[#This Row],[Cod.Unico4]])</f>
        <v>58.18</v>
      </c>
      <c r="P546" s="12" t="str">
        <f>SUBSTITUTE(tbl_geral[[#This Row],[Cod.Unico5]],",",".")</f>
        <v>58.18</v>
      </c>
      <c r="Q546" s="12" t="s">
        <v>636</v>
      </c>
    </row>
    <row r="547" spans="1:17" x14ac:dyDescent="0.25">
      <c r="A547" s="3" t="s">
        <v>227</v>
      </c>
      <c r="B547" s="4">
        <v>8</v>
      </c>
      <c r="C547" s="3" t="s">
        <v>10</v>
      </c>
      <c r="D547" s="4">
        <v>829</v>
      </c>
      <c r="E547" s="3" t="s">
        <v>93</v>
      </c>
      <c r="F547" s="3" t="s">
        <v>618</v>
      </c>
      <c r="G547" s="3" t="s">
        <v>1983</v>
      </c>
      <c r="H547" s="3" t="s">
        <v>13</v>
      </c>
      <c r="I547" s="3"/>
      <c r="J547" s="7" t="str">
        <f>CONCATENATE(tbl_geral[[#This Row],[Máquina]],"_",tbl_geral[[#This Row],[Status]],)</f>
        <v>BARL_APLICADOR 3</v>
      </c>
      <c r="K547" s="9">
        <f>COUNTIF($J$2:J547,J547)</f>
        <v>19</v>
      </c>
      <c r="L547" s="7" t="str">
        <f>CONCATENATE(tbl_geral[[#This Row],[Cod.Unico]],"_",tbl_geral[[#This Row],[Numerador]])</f>
        <v>BARL_APLICADOR 3_19</v>
      </c>
      <c r="M547" s="12">
        <f t="shared" si="8"/>
        <v>58</v>
      </c>
      <c r="N547" s="12">
        <f>COUNTIF(J$2:$J547,J547)/100</f>
        <v>0.19</v>
      </c>
      <c r="O547" s="12">
        <f>SUM(tbl_geral[[#This Row],[Cod.Unico3]]+tbl_geral[[#This Row],[Cod.Unico4]])</f>
        <v>58.19</v>
      </c>
      <c r="P547" s="12" t="str">
        <f>SUBSTITUTE(tbl_geral[[#This Row],[Cod.Unico5]],",",".")</f>
        <v>58.19</v>
      </c>
      <c r="Q547" s="12" t="s">
        <v>637</v>
      </c>
    </row>
    <row r="548" spans="1:17" x14ac:dyDescent="0.25">
      <c r="A548" s="3" t="s">
        <v>227</v>
      </c>
      <c r="B548" s="4">
        <v>8</v>
      </c>
      <c r="C548" s="3" t="s">
        <v>10</v>
      </c>
      <c r="D548" s="4">
        <v>839</v>
      </c>
      <c r="E548" s="3" t="s">
        <v>309</v>
      </c>
      <c r="F548" s="3" t="s">
        <v>618</v>
      </c>
      <c r="G548" s="3" t="s">
        <v>3162</v>
      </c>
      <c r="H548" s="3" t="s">
        <v>13</v>
      </c>
      <c r="I548" s="3"/>
      <c r="J548" s="7" t="str">
        <f>CONCATENATE(tbl_geral[[#This Row],[Máquina]],"_",tbl_geral[[#This Row],[Status]],)</f>
        <v>BARL_APLICADOR 3</v>
      </c>
      <c r="K548" s="9">
        <f>COUNTIF($J$2:J548,J548)</f>
        <v>20</v>
      </c>
      <c r="L548" s="7" t="str">
        <f>CONCATENATE(tbl_geral[[#This Row],[Cod.Unico]],"_",tbl_geral[[#This Row],[Numerador]])</f>
        <v>BARL_APLICADOR 3_20</v>
      </c>
      <c r="M548" s="12">
        <f t="shared" si="8"/>
        <v>58</v>
      </c>
      <c r="N548" s="12">
        <f>COUNTIF(J$2:$J548,J548)/100</f>
        <v>0.2</v>
      </c>
      <c r="O548" s="12">
        <f>SUM(tbl_geral[[#This Row],[Cod.Unico3]]+tbl_geral[[#This Row],[Cod.Unico4]])</f>
        <v>58.2</v>
      </c>
      <c r="P548" s="12" t="str">
        <f>SUBSTITUTE(tbl_geral[[#This Row],[Cod.Unico5]],",",".")</f>
        <v>58.2</v>
      </c>
      <c r="Q548" s="12" t="s">
        <v>638</v>
      </c>
    </row>
    <row r="549" spans="1:17" x14ac:dyDescent="0.25">
      <c r="A549" s="3" t="s">
        <v>227</v>
      </c>
      <c r="B549" s="4">
        <v>8</v>
      </c>
      <c r="C549" s="3" t="s">
        <v>10</v>
      </c>
      <c r="D549" s="4">
        <v>824</v>
      </c>
      <c r="E549" s="3" t="s">
        <v>269</v>
      </c>
      <c r="F549" s="3" t="s">
        <v>618</v>
      </c>
      <c r="G549" s="3" t="s">
        <v>1984</v>
      </c>
      <c r="H549" s="3" t="s">
        <v>13</v>
      </c>
      <c r="I549" s="3"/>
      <c r="J549" s="7" t="str">
        <f>CONCATENATE(tbl_geral[[#This Row],[Máquina]],"_",tbl_geral[[#This Row],[Status]],)</f>
        <v>BARL_APLICADOR 3</v>
      </c>
      <c r="K549" s="9">
        <f>COUNTIF($J$2:J549,J549)</f>
        <v>21</v>
      </c>
      <c r="L549" s="7" t="str">
        <f>CONCATENATE(tbl_geral[[#This Row],[Cod.Unico]],"_",tbl_geral[[#This Row],[Numerador]])</f>
        <v>BARL_APLICADOR 3_21</v>
      </c>
      <c r="M549" s="12">
        <f t="shared" si="8"/>
        <v>58</v>
      </c>
      <c r="N549" s="12">
        <f>COUNTIF(J$2:$J549,J549)/100</f>
        <v>0.21</v>
      </c>
      <c r="O549" s="12">
        <f>SUM(tbl_geral[[#This Row],[Cod.Unico3]]+tbl_geral[[#This Row],[Cod.Unico4]])</f>
        <v>58.21</v>
      </c>
      <c r="P549" s="12" t="str">
        <f>SUBSTITUTE(tbl_geral[[#This Row],[Cod.Unico5]],",",".")</f>
        <v>58.21</v>
      </c>
      <c r="Q549" s="12" t="s">
        <v>639</v>
      </c>
    </row>
    <row r="550" spans="1:17" x14ac:dyDescent="0.25">
      <c r="A550" s="3" t="s">
        <v>227</v>
      </c>
      <c r="B550" s="4">
        <v>8</v>
      </c>
      <c r="C550" s="3" t="s">
        <v>10</v>
      </c>
      <c r="D550" s="4">
        <v>829</v>
      </c>
      <c r="E550" s="3" t="s">
        <v>93</v>
      </c>
      <c r="F550" s="3" t="s">
        <v>618</v>
      </c>
      <c r="G550" s="3" t="s">
        <v>1985</v>
      </c>
      <c r="H550" s="3" t="s">
        <v>13</v>
      </c>
      <c r="I550" s="3"/>
      <c r="J550" s="7" t="str">
        <f>CONCATENATE(tbl_geral[[#This Row],[Máquina]],"_",tbl_geral[[#This Row],[Status]],)</f>
        <v>BARL_APLICADOR 3</v>
      </c>
      <c r="K550" s="9">
        <f>COUNTIF($J$2:J550,J550)</f>
        <v>22</v>
      </c>
      <c r="L550" s="7" t="str">
        <f>CONCATENATE(tbl_geral[[#This Row],[Cod.Unico]],"_",tbl_geral[[#This Row],[Numerador]])</f>
        <v>BARL_APLICADOR 3_22</v>
      </c>
      <c r="M550" s="12">
        <f t="shared" si="8"/>
        <v>58</v>
      </c>
      <c r="N550" s="12">
        <f>COUNTIF(J$2:$J550,J550)/100</f>
        <v>0.22</v>
      </c>
      <c r="O550" s="12">
        <f>SUM(tbl_geral[[#This Row],[Cod.Unico3]]+tbl_geral[[#This Row],[Cod.Unico4]])</f>
        <v>58.22</v>
      </c>
      <c r="P550" s="12" t="str">
        <f>SUBSTITUTE(tbl_geral[[#This Row],[Cod.Unico5]],",",".")</f>
        <v>58.22</v>
      </c>
      <c r="Q550" s="12" t="s">
        <v>640</v>
      </c>
    </row>
    <row r="551" spans="1:17" x14ac:dyDescent="0.25">
      <c r="A551" s="3" t="s">
        <v>227</v>
      </c>
      <c r="B551" s="4">
        <v>8</v>
      </c>
      <c r="C551" s="3" t="s">
        <v>10</v>
      </c>
      <c r="D551" s="4">
        <v>829</v>
      </c>
      <c r="E551" s="3" t="s">
        <v>93</v>
      </c>
      <c r="F551" s="3" t="s">
        <v>618</v>
      </c>
      <c r="G551" s="3" t="s">
        <v>1986</v>
      </c>
      <c r="H551" s="3" t="s">
        <v>13</v>
      </c>
      <c r="I551" s="3"/>
      <c r="J551" s="7" t="str">
        <f>CONCATENATE(tbl_geral[[#This Row],[Máquina]],"_",tbl_geral[[#This Row],[Status]],)</f>
        <v>BARL_APLICADOR 3</v>
      </c>
      <c r="K551" s="9">
        <f>COUNTIF($J$2:J551,J551)</f>
        <v>23</v>
      </c>
      <c r="L551" s="7" t="str">
        <f>CONCATENATE(tbl_geral[[#This Row],[Cod.Unico]],"_",tbl_geral[[#This Row],[Numerador]])</f>
        <v>BARL_APLICADOR 3_23</v>
      </c>
      <c r="M551" s="12">
        <f t="shared" si="8"/>
        <v>58</v>
      </c>
      <c r="N551" s="12">
        <f>COUNTIF(J$2:$J551,J551)/100</f>
        <v>0.23</v>
      </c>
      <c r="O551" s="12">
        <f>SUM(tbl_geral[[#This Row],[Cod.Unico3]]+tbl_geral[[#This Row],[Cod.Unico4]])</f>
        <v>58.23</v>
      </c>
      <c r="P551" s="12" t="str">
        <f>SUBSTITUTE(tbl_geral[[#This Row],[Cod.Unico5]],",",".")</f>
        <v>58.23</v>
      </c>
      <c r="Q551" s="12" t="s">
        <v>641</v>
      </c>
    </row>
    <row r="552" spans="1:17" x14ac:dyDescent="0.25">
      <c r="A552" s="3" t="s">
        <v>227</v>
      </c>
      <c r="B552" s="4">
        <v>8</v>
      </c>
      <c r="C552" s="3" t="s">
        <v>10</v>
      </c>
      <c r="D552" s="4">
        <v>829</v>
      </c>
      <c r="E552" s="3" t="s">
        <v>93</v>
      </c>
      <c r="F552" s="3" t="s">
        <v>642</v>
      </c>
      <c r="G552" s="3" t="s">
        <v>1987</v>
      </c>
      <c r="H552" s="3" t="s">
        <v>13</v>
      </c>
      <c r="I552" s="3"/>
      <c r="J552" s="7" t="str">
        <f>CONCATENATE(tbl_geral[[#This Row],[Máquina]],"_",tbl_geral[[#This Row],[Status]],)</f>
        <v>BARL_TÚNEL UV 3</v>
      </c>
      <c r="K552" s="9">
        <f>COUNTIF($J$2:J552,J552)</f>
        <v>1</v>
      </c>
      <c r="L552" s="7" t="str">
        <f>CONCATENATE(tbl_geral[[#This Row],[Cod.Unico]],"_",tbl_geral[[#This Row],[Numerador]])</f>
        <v>BARL_TÚNEL UV 3_1</v>
      </c>
      <c r="M552" s="12">
        <f t="shared" si="8"/>
        <v>59</v>
      </c>
      <c r="N552" s="12">
        <f>COUNTIF(J$2:$J552,J552)/100</f>
        <v>0.01</v>
      </c>
      <c r="O552" s="12">
        <f>SUM(tbl_geral[[#This Row],[Cod.Unico3]]+tbl_geral[[#This Row],[Cod.Unico4]])</f>
        <v>59.01</v>
      </c>
      <c r="P552" s="12" t="str">
        <f>SUBSTITUTE(tbl_geral[[#This Row],[Cod.Unico5]],",",".")</f>
        <v>59.01</v>
      </c>
      <c r="Q552" s="12" t="s">
        <v>643</v>
      </c>
    </row>
    <row r="553" spans="1:17" x14ac:dyDescent="0.25">
      <c r="A553" s="3" t="s">
        <v>227</v>
      </c>
      <c r="B553" s="4">
        <v>2</v>
      </c>
      <c r="C553" s="3" t="s">
        <v>84</v>
      </c>
      <c r="D553" s="4">
        <v>203</v>
      </c>
      <c r="E553" s="3" t="s">
        <v>85</v>
      </c>
      <c r="F553" s="3" t="s">
        <v>642</v>
      </c>
      <c r="G553" s="3" t="s">
        <v>1988</v>
      </c>
      <c r="H553" s="3" t="s">
        <v>13</v>
      </c>
      <c r="I553" s="3"/>
      <c r="J553" s="7" t="str">
        <f>CONCATENATE(tbl_geral[[#This Row],[Máquina]],"_",tbl_geral[[#This Row],[Status]],)</f>
        <v>BARL_TÚNEL UV 3</v>
      </c>
      <c r="K553" s="9">
        <f>COUNTIF($J$2:J553,J553)</f>
        <v>2</v>
      </c>
      <c r="L553" s="7" t="str">
        <f>CONCATENATE(tbl_geral[[#This Row],[Cod.Unico]],"_",tbl_geral[[#This Row],[Numerador]])</f>
        <v>BARL_TÚNEL UV 3_2</v>
      </c>
      <c r="M553" s="12">
        <f t="shared" si="8"/>
        <v>59</v>
      </c>
      <c r="N553" s="12">
        <f>COUNTIF(J$2:$J553,J553)/100</f>
        <v>0.02</v>
      </c>
      <c r="O553" s="12">
        <f>SUM(tbl_geral[[#This Row],[Cod.Unico3]]+tbl_geral[[#This Row],[Cod.Unico4]])</f>
        <v>59.02</v>
      </c>
      <c r="P553" s="12" t="str">
        <f>SUBSTITUTE(tbl_geral[[#This Row],[Cod.Unico5]],",",".")</f>
        <v>59.02</v>
      </c>
      <c r="Q553" s="12" t="s">
        <v>644</v>
      </c>
    </row>
    <row r="554" spans="1:17" x14ac:dyDescent="0.25">
      <c r="A554" s="3" t="s">
        <v>227</v>
      </c>
      <c r="B554" s="4">
        <v>2</v>
      </c>
      <c r="C554" s="3" t="s">
        <v>84</v>
      </c>
      <c r="D554" s="4">
        <v>202</v>
      </c>
      <c r="E554" s="3" t="s">
        <v>88</v>
      </c>
      <c r="F554" s="3" t="s">
        <v>642</v>
      </c>
      <c r="G554" s="3" t="s">
        <v>1989</v>
      </c>
      <c r="H554" s="3" t="s">
        <v>13</v>
      </c>
      <c r="I554" s="3"/>
      <c r="J554" s="7" t="str">
        <f>CONCATENATE(tbl_geral[[#This Row],[Máquina]],"_",tbl_geral[[#This Row],[Status]],)</f>
        <v>BARL_TÚNEL UV 3</v>
      </c>
      <c r="K554" s="9">
        <f>COUNTIF($J$2:J554,J554)</f>
        <v>3</v>
      </c>
      <c r="L554" s="7" t="str">
        <f>CONCATENATE(tbl_geral[[#This Row],[Cod.Unico]],"_",tbl_geral[[#This Row],[Numerador]])</f>
        <v>BARL_TÚNEL UV 3_3</v>
      </c>
      <c r="M554" s="12">
        <f t="shared" si="8"/>
        <v>59</v>
      </c>
      <c r="N554" s="12">
        <f>COUNTIF(J$2:$J554,J554)/100</f>
        <v>0.03</v>
      </c>
      <c r="O554" s="12">
        <f>SUM(tbl_geral[[#This Row],[Cod.Unico3]]+tbl_geral[[#This Row],[Cod.Unico4]])</f>
        <v>59.03</v>
      </c>
      <c r="P554" s="12" t="str">
        <f>SUBSTITUTE(tbl_geral[[#This Row],[Cod.Unico5]],",",".")</f>
        <v>59.03</v>
      </c>
      <c r="Q554" s="12" t="s">
        <v>645</v>
      </c>
    </row>
    <row r="555" spans="1:17" x14ac:dyDescent="0.25">
      <c r="A555" s="3" t="s">
        <v>227</v>
      </c>
      <c r="B555" s="4">
        <v>8</v>
      </c>
      <c r="C555" s="3" t="s">
        <v>10</v>
      </c>
      <c r="D555" s="4">
        <v>829</v>
      </c>
      <c r="E555" s="3" t="s">
        <v>93</v>
      </c>
      <c r="F555" s="3" t="s">
        <v>642</v>
      </c>
      <c r="G555" s="3" t="s">
        <v>1990</v>
      </c>
      <c r="H555" s="3" t="s">
        <v>13</v>
      </c>
      <c r="I555" s="3"/>
      <c r="J555" s="7" t="str">
        <f>CONCATENATE(tbl_geral[[#This Row],[Máquina]],"_",tbl_geral[[#This Row],[Status]],)</f>
        <v>BARL_TÚNEL UV 3</v>
      </c>
      <c r="K555" s="9">
        <f>COUNTIF($J$2:J555,J555)</f>
        <v>4</v>
      </c>
      <c r="L555" s="7" t="str">
        <f>CONCATENATE(tbl_geral[[#This Row],[Cod.Unico]],"_",tbl_geral[[#This Row],[Numerador]])</f>
        <v>BARL_TÚNEL UV 3_4</v>
      </c>
      <c r="M555" s="12">
        <f t="shared" si="8"/>
        <v>59</v>
      </c>
      <c r="N555" s="12">
        <f>COUNTIF(J$2:$J555,J555)/100</f>
        <v>0.04</v>
      </c>
      <c r="O555" s="12">
        <f>SUM(tbl_geral[[#This Row],[Cod.Unico3]]+tbl_geral[[#This Row],[Cod.Unico4]])</f>
        <v>59.04</v>
      </c>
      <c r="P555" s="12" t="str">
        <f>SUBSTITUTE(tbl_geral[[#This Row],[Cod.Unico5]],",",".")</f>
        <v>59.04</v>
      </c>
      <c r="Q555" s="12" t="s">
        <v>646</v>
      </c>
    </row>
    <row r="556" spans="1:17" x14ac:dyDescent="0.25">
      <c r="A556" s="3" t="s">
        <v>227</v>
      </c>
      <c r="B556" s="4">
        <v>8</v>
      </c>
      <c r="C556" s="3" t="s">
        <v>10</v>
      </c>
      <c r="D556" s="4">
        <v>830</v>
      </c>
      <c r="E556" s="3" t="s">
        <v>319</v>
      </c>
      <c r="F556" s="3" t="s">
        <v>642</v>
      </c>
      <c r="G556" s="3" t="s">
        <v>1991</v>
      </c>
      <c r="H556" s="3" t="s">
        <v>13</v>
      </c>
      <c r="I556" s="3"/>
      <c r="J556" s="7" t="str">
        <f>CONCATENATE(tbl_geral[[#This Row],[Máquina]],"_",tbl_geral[[#This Row],[Status]],)</f>
        <v>BARL_TÚNEL UV 3</v>
      </c>
      <c r="K556" s="9">
        <f>COUNTIF($J$2:J556,J556)</f>
        <v>5</v>
      </c>
      <c r="L556" s="7" t="str">
        <f>CONCATENATE(tbl_geral[[#This Row],[Cod.Unico]],"_",tbl_geral[[#This Row],[Numerador]])</f>
        <v>BARL_TÚNEL UV 3_5</v>
      </c>
      <c r="M556" s="12">
        <f t="shared" si="8"/>
        <v>59</v>
      </c>
      <c r="N556" s="12">
        <f>COUNTIF(J$2:$J556,J556)/100</f>
        <v>0.05</v>
      </c>
      <c r="O556" s="12">
        <f>SUM(tbl_geral[[#This Row],[Cod.Unico3]]+tbl_geral[[#This Row],[Cod.Unico4]])</f>
        <v>59.05</v>
      </c>
      <c r="P556" s="12" t="str">
        <f>SUBSTITUTE(tbl_geral[[#This Row],[Cod.Unico5]],",",".")</f>
        <v>59.05</v>
      </c>
      <c r="Q556" s="12" t="s">
        <v>647</v>
      </c>
    </row>
    <row r="557" spans="1:17" x14ac:dyDescent="0.25">
      <c r="A557" s="3" t="s">
        <v>227</v>
      </c>
      <c r="B557" s="4">
        <v>8</v>
      </c>
      <c r="C557" s="3" t="s">
        <v>10</v>
      </c>
      <c r="D557" s="4">
        <v>830</v>
      </c>
      <c r="E557" s="3" t="s">
        <v>319</v>
      </c>
      <c r="F557" s="3" t="s">
        <v>642</v>
      </c>
      <c r="G557" s="3" t="s">
        <v>1992</v>
      </c>
      <c r="H557" s="3" t="s">
        <v>13</v>
      </c>
      <c r="I557" s="3"/>
      <c r="J557" s="7" t="str">
        <f>CONCATENATE(tbl_geral[[#This Row],[Máquina]],"_",tbl_geral[[#This Row],[Status]],)</f>
        <v>BARL_TÚNEL UV 3</v>
      </c>
      <c r="K557" s="9">
        <f>COUNTIF($J$2:J557,J557)</f>
        <v>6</v>
      </c>
      <c r="L557" s="7" t="str">
        <f>CONCATENATE(tbl_geral[[#This Row],[Cod.Unico]],"_",tbl_geral[[#This Row],[Numerador]])</f>
        <v>BARL_TÚNEL UV 3_6</v>
      </c>
      <c r="M557" s="12">
        <f t="shared" si="8"/>
        <v>59</v>
      </c>
      <c r="N557" s="12">
        <f>COUNTIF(J$2:$J557,J557)/100</f>
        <v>0.06</v>
      </c>
      <c r="O557" s="12">
        <f>SUM(tbl_geral[[#This Row],[Cod.Unico3]]+tbl_geral[[#This Row],[Cod.Unico4]])</f>
        <v>59.06</v>
      </c>
      <c r="P557" s="12" t="str">
        <f>SUBSTITUTE(tbl_geral[[#This Row],[Cod.Unico5]],",",".")</f>
        <v>59.06</v>
      </c>
      <c r="Q557" s="12" t="s">
        <v>648</v>
      </c>
    </row>
    <row r="558" spans="1:17" x14ac:dyDescent="0.25">
      <c r="A558" s="3" t="s">
        <v>227</v>
      </c>
      <c r="B558" s="4">
        <v>8</v>
      </c>
      <c r="C558" s="3" t="s">
        <v>10</v>
      </c>
      <c r="D558" s="4">
        <v>825</v>
      </c>
      <c r="E558" s="3" t="s">
        <v>322</v>
      </c>
      <c r="F558" s="3" t="s">
        <v>642</v>
      </c>
      <c r="G558" s="3" t="s">
        <v>1993</v>
      </c>
      <c r="H558" s="3" t="s">
        <v>13</v>
      </c>
      <c r="I558" s="3"/>
      <c r="J558" s="7" t="str">
        <f>CONCATENATE(tbl_geral[[#This Row],[Máquina]],"_",tbl_geral[[#This Row],[Status]],)</f>
        <v>BARL_TÚNEL UV 3</v>
      </c>
      <c r="K558" s="9">
        <f>COUNTIF($J$2:J558,J558)</f>
        <v>7</v>
      </c>
      <c r="L558" s="7" t="str">
        <f>CONCATENATE(tbl_geral[[#This Row],[Cod.Unico]],"_",tbl_geral[[#This Row],[Numerador]])</f>
        <v>BARL_TÚNEL UV 3_7</v>
      </c>
      <c r="M558" s="12">
        <f t="shared" si="8"/>
        <v>59</v>
      </c>
      <c r="N558" s="12">
        <f>COUNTIF(J$2:$J558,J558)/100</f>
        <v>7.0000000000000007E-2</v>
      </c>
      <c r="O558" s="12">
        <f>SUM(tbl_geral[[#This Row],[Cod.Unico3]]+tbl_geral[[#This Row],[Cod.Unico4]])</f>
        <v>59.07</v>
      </c>
      <c r="P558" s="12" t="str">
        <f>SUBSTITUTE(tbl_geral[[#This Row],[Cod.Unico5]],",",".")</f>
        <v>59.07</v>
      </c>
      <c r="Q558" s="12" t="s">
        <v>649</v>
      </c>
    </row>
    <row r="559" spans="1:17" x14ac:dyDescent="0.25">
      <c r="A559" s="3" t="s">
        <v>227</v>
      </c>
      <c r="B559" s="4">
        <v>8</v>
      </c>
      <c r="C559" s="3" t="s">
        <v>10</v>
      </c>
      <c r="D559" s="4">
        <v>829</v>
      </c>
      <c r="E559" s="3" t="s">
        <v>93</v>
      </c>
      <c r="F559" s="3" t="s">
        <v>642</v>
      </c>
      <c r="G559" s="3" t="s">
        <v>1994</v>
      </c>
      <c r="H559" s="3" t="s">
        <v>13</v>
      </c>
      <c r="I559" s="3"/>
      <c r="J559" s="7" t="str">
        <f>CONCATENATE(tbl_geral[[#This Row],[Máquina]],"_",tbl_geral[[#This Row],[Status]],)</f>
        <v>BARL_TÚNEL UV 3</v>
      </c>
      <c r="K559" s="9">
        <f>COUNTIF($J$2:J559,J559)</f>
        <v>8</v>
      </c>
      <c r="L559" s="7" t="str">
        <f>CONCATENATE(tbl_geral[[#This Row],[Cod.Unico]],"_",tbl_geral[[#This Row],[Numerador]])</f>
        <v>BARL_TÚNEL UV 3_8</v>
      </c>
      <c r="M559" s="12">
        <f t="shared" si="8"/>
        <v>59</v>
      </c>
      <c r="N559" s="12">
        <f>COUNTIF(J$2:$J559,J559)/100</f>
        <v>0.08</v>
      </c>
      <c r="O559" s="12">
        <f>SUM(tbl_geral[[#This Row],[Cod.Unico3]]+tbl_geral[[#This Row],[Cod.Unico4]])</f>
        <v>59.08</v>
      </c>
      <c r="P559" s="12" t="str">
        <f>SUBSTITUTE(tbl_geral[[#This Row],[Cod.Unico5]],",",".")</f>
        <v>59.08</v>
      </c>
      <c r="Q559" s="12" t="s">
        <v>650</v>
      </c>
    </row>
    <row r="560" spans="1:17" x14ac:dyDescent="0.25">
      <c r="A560" s="3" t="s">
        <v>227</v>
      </c>
      <c r="B560" s="4">
        <v>8</v>
      </c>
      <c r="C560" s="3" t="s">
        <v>10</v>
      </c>
      <c r="D560" s="4">
        <v>817</v>
      </c>
      <c r="E560" s="3" t="s">
        <v>271</v>
      </c>
      <c r="F560" s="3" t="s">
        <v>642</v>
      </c>
      <c r="G560" s="3" t="s">
        <v>1995</v>
      </c>
      <c r="H560" s="3" t="s">
        <v>13</v>
      </c>
      <c r="I560" s="3"/>
      <c r="J560" s="7" t="str">
        <f>CONCATENATE(tbl_geral[[#This Row],[Máquina]],"_",tbl_geral[[#This Row],[Status]],)</f>
        <v>BARL_TÚNEL UV 3</v>
      </c>
      <c r="K560" s="9">
        <f>COUNTIF($J$2:J560,J560)</f>
        <v>9</v>
      </c>
      <c r="L560" s="7" t="str">
        <f>CONCATENATE(tbl_geral[[#This Row],[Cod.Unico]],"_",tbl_geral[[#This Row],[Numerador]])</f>
        <v>BARL_TÚNEL UV 3_9</v>
      </c>
      <c r="M560" s="12">
        <f t="shared" si="8"/>
        <v>59</v>
      </c>
      <c r="N560" s="12">
        <f>COUNTIF(J$2:$J560,J560)/100</f>
        <v>0.09</v>
      </c>
      <c r="O560" s="12">
        <f>SUM(tbl_geral[[#This Row],[Cod.Unico3]]+tbl_geral[[#This Row],[Cod.Unico4]])</f>
        <v>59.09</v>
      </c>
      <c r="P560" s="12" t="str">
        <f>SUBSTITUTE(tbl_geral[[#This Row],[Cod.Unico5]],",",".")</f>
        <v>59.09</v>
      </c>
      <c r="Q560" s="12" t="s">
        <v>651</v>
      </c>
    </row>
    <row r="561" spans="1:17" x14ac:dyDescent="0.25">
      <c r="A561" s="3" t="s">
        <v>227</v>
      </c>
      <c r="B561" s="4">
        <v>2</v>
      </c>
      <c r="C561" s="3" t="s">
        <v>84</v>
      </c>
      <c r="D561" s="4">
        <v>202</v>
      </c>
      <c r="E561" s="3" t="s">
        <v>88</v>
      </c>
      <c r="F561" s="3" t="s">
        <v>165</v>
      </c>
      <c r="G561" s="3" t="s">
        <v>1996</v>
      </c>
      <c r="H561" s="3" t="s">
        <v>13</v>
      </c>
      <c r="I561" s="3"/>
      <c r="J561" s="7" t="str">
        <f>CONCATENATE(tbl_geral[[#This Row],[Máquina]],"_",tbl_geral[[#This Row],[Status]],)</f>
        <v>BARL_IMPRESSORA</v>
      </c>
      <c r="K561" s="9">
        <f>COUNTIF($J$2:J561,J561)</f>
        <v>1</v>
      </c>
      <c r="L561" s="7" t="str">
        <f>CONCATENATE(tbl_geral[[#This Row],[Cod.Unico]],"_",tbl_geral[[#This Row],[Numerador]])</f>
        <v>BARL_IMPRESSORA_1</v>
      </c>
      <c r="M561" s="12">
        <f t="shared" si="8"/>
        <v>60</v>
      </c>
      <c r="N561" s="12">
        <f>COUNTIF(J$2:$J561,J561)/100</f>
        <v>0.01</v>
      </c>
      <c r="O561" s="12">
        <f>SUM(tbl_geral[[#This Row],[Cod.Unico3]]+tbl_geral[[#This Row],[Cod.Unico4]])</f>
        <v>60.01</v>
      </c>
      <c r="P561" s="12" t="str">
        <f>SUBSTITUTE(tbl_geral[[#This Row],[Cod.Unico5]],",",".")</f>
        <v>60.01</v>
      </c>
      <c r="Q561" s="12" t="s">
        <v>166</v>
      </c>
    </row>
    <row r="562" spans="1:17" x14ac:dyDescent="0.25">
      <c r="A562" s="3" t="s">
        <v>227</v>
      </c>
      <c r="B562" s="4">
        <v>8</v>
      </c>
      <c r="C562" s="3" t="s">
        <v>10</v>
      </c>
      <c r="D562" s="4">
        <v>829</v>
      </c>
      <c r="E562" s="3" t="s">
        <v>93</v>
      </c>
      <c r="F562" s="3" t="s">
        <v>165</v>
      </c>
      <c r="G562" s="3" t="s">
        <v>1997</v>
      </c>
      <c r="H562" s="3" t="s">
        <v>13</v>
      </c>
      <c r="I562" s="3"/>
      <c r="J562" s="7" t="str">
        <f>CONCATENATE(tbl_geral[[#This Row],[Máquina]],"_",tbl_geral[[#This Row],[Status]],)</f>
        <v>BARL_IMPRESSORA</v>
      </c>
      <c r="K562" s="9">
        <f>COUNTIF($J$2:J562,J562)</f>
        <v>2</v>
      </c>
      <c r="L562" s="7" t="str">
        <f>CONCATENATE(tbl_geral[[#This Row],[Cod.Unico]],"_",tbl_geral[[#This Row],[Numerador]])</f>
        <v>BARL_IMPRESSORA_2</v>
      </c>
      <c r="M562" s="12">
        <f t="shared" si="8"/>
        <v>60</v>
      </c>
      <c r="N562" s="12">
        <f>COUNTIF(J$2:$J562,J562)/100</f>
        <v>0.02</v>
      </c>
      <c r="O562" s="12">
        <f>SUM(tbl_geral[[#This Row],[Cod.Unico3]]+tbl_geral[[#This Row],[Cod.Unico4]])</f>
        <v>60.02</v>
      </c>
      <c r="P562" s="12" t="str">
        <f>SUBSTITUTE(tbl_geral[[#This Row],[Cod.Unico5]],",",".")</f>
        <v>60.02</v>
      </c>
      <c r="Q562" s="12" t="s">
        <v>167</v>
      </c>
    </row>
    <row r="563" spans="1:17" x14ac:dyDescent="0.25">
      <c r="A563" s="3" t="s">
        <v>227</v>
      </c>
      <c r="B563" s="4">
        <v>8</v>
      </c>
      <c r="C563" s="3" t="s">
        <v>10</v>
      </c>
      <c r="D563" s="4">
        <v>829</v>
      </c>
      <c r="E563" s="3" t="s">
        <v>93</v>
      </c>
      <c r="F563" s="3" t="s">
        <v>165</v>
      </c>
      <c r="G563" s="3" t="s">
        <v>1998</v>
      </c>
      <c r="H563" s="3" t="s">
        <v>13</v>
      </c>
      <c r="I563" s="3"/>
      <c r="J563" s="7" t="str">
        <f>CONCATENATE(tbl_geral[[#This Row],[Máquina]],"_",tbl_geral[[#This Row],[Status]],)</f>
        <v>BARL_IMPRESSORA</v>
      </c>
      <c r="K563" s="9">
        <f>COUNTIF($J$2:J563,J563)</f>
        <v>3</v>
      </c>
      <c r="L563" s="7" t="str">
        <f>CONCATENATE(tbl_geral[[#This Row],[Cod.Unico]],"_",tbl_geral[[#This Row],[Numerador]])</f>
        <v>BARL_IMPRESSORA_3</v>
      </c>
      <c r="M563" s="12">
        <f t="shared" si="8"/>
        <v>60</v>
      </c>
      <c r="N563" s="12">
        <f>COUNTIF(J$2:$J563,J563)/100</f>
        <v>0.03</v>
      </c>
      <c r="O563" s="12">
        <f>SUM(tbl_geral[[#This Row],[Cod.Unico3]]+tbl_geral[[#This Row],[Cod.Unico4]])</f>
        <v>60.03</v>
      </c>
      <c r="P563" s="12" t="str">
        <f>SUBSTITUTE(tbl_geral[[#This Row],[Cod.Unico5]],",",".")</f>
        <v>60.03</v>
      </c>
      <c r="Q563" s="12" t="s">
        <v>168</v>
      </c>
    </row>
    <row r="564" spans="1:17" x14ac:dyDescent="0.25">
      <c r="A564" s="3" t="s">
        <v>227</v>
      </c>
      <c r="B564" s="4">
        <v>8</v>
      </c>
      <c r="C564" s="3" t="s">
        <v>10</v>
      </c>
      <c r="D564" s="4">
        <v>829</v>
      </c>
      <c r="E564" s="3" t="s">
        <v>93</v>
      </c>
      <c r="F564" s="3" t="s">
        <v>165</v>
      </c>
      <c r="G564" s="3" t="s">
        <v>1999</v>
      </c>
      <c r="H564" s="3" t="s">
        <v>13</v>
      </c>
      <c r="I564" s="3"/>
      <c r="J564" s="7" t="str">
        <f>CONCATENATE(tbl_geral[[#This Row],[Máquina]],"_",tbl_geral[[#This Row],[Status]],)</f>
        <v>BARL_IMPRESSORA</v>
      </c>
      <c r="K564" s="9">
        <f>COUNTIF($J$2:J564,J564)</f>
        <v>4</v>
      </c>
      <c r="L564" s="7" t="str">
        <f>CONCATENATE(tbl_geral[[#This Row],[Cod.Unico]],"_",tbl_geral[[#This Row],[Numerador]])</f>
        <v>BARL_IMPRESSORA_4</v>
      </c>
      <c r="M564" s="12">
        <f t="shared" si="8"/>
        <v>60</v>
      </c>
      <c r="N564" s="12">
        <f>COUNTIF(J$2:$J564,J564)/100</f>
        <v>0.04</v>
      </c>
      <c r="O564" s="12">
        <f>SUM(tbl_geral[[#This Row],[Cod.Unico3]]+tbl_geral[[#This Row],[Cod.Unico4]])</f>
        <v>60.04</v>
      </c>
      <c r="P564" s="12" t="str">
        <f>SUBSTITUTE(tbl_geral[[#This Row],[Cod.Unico5]],",",".")</f>
        <v>60.04</v>
      </c>
      <c r="Q564" s="12" t="s">
        <v>169</v>
      </c>
    </row>
    <row r="565" spans="1:17" x14ac:dyDescent="0.25">
      <c r="A565" s="3" t="s">
        <v>227</v>
      </c>
      <c r="B565" s="4">
        <v>8</v>
      </c>
      <c r="C565" s="3" t="s">
        <v>10</v>
      </c>
      <c r="D565" s="4">
        <v>829</v>
      </c>
      <c r="E565" s="3" t="s">
        <v>93</v>
      </c>
      <c r="F565" s="3" t="s">
        <v>165</v>
      </c>
      <c r="G565" s="3" t="s">
        <v>2000</v>
      </c>
      <c r="H565" s="3" t="s">
        <v>13</v>
      </c>
      <c r="I565" s="3"/>
      <c r="J565" s="7" t="str">
        <f>CONCATENATE(tbl_geral[[#This Row],[Máquina]],"_",tbl_geral[[#This Row],[Status]],)</f>
        <v>BARL_IMPRESSORA</v>
      </c>
      <c r="K565" s="9">
        <f>COUNTIF($J$2:J565,J565)</f>
        <v>5</v>
      </c>
      <c r="L565" s="7" t="str">
        <f>CONCATENATE(tbl_geral[[#This Row],[Cod.Unico]],"_",tbl_geral[[#This Row],[Numerador]])</f>
        <v>BARL_IMPRESSORA_5</v>
      </c>
      <c r="M565" s="12">
        <f t="shared" si="8"/>
        <v>60</v>
      </c>
      <c r="N565" s="12">
        <f>COUNTIF(J$2:$J565,J565)/100</f>
        <v>0.05</v>
      </c>
      <c r="O565" s="12">
        <f>SUM(tbl_geral[[#This Row],[Cod.Unico3]]+tbl_geral[[#This Row],[Cod.Unico4]])</f>
        <v>60.05</v>
      </c>
      <c r="P565" s="12" t="str">
        <f>SUBSTITUTE(tbl_geral[[#This Row],[Cod.Unico5]],",",".")</f>
        <v>60.05</v>
      </c>
      <c r="Q565" s="12" t="s">
        <v>170</v>
      </c>
    </row>
    <row r="566" spans="1:17" x14ac:dyDescent="0.25">
      <c r="A566" s="3" t="s">
        <v>227</v>
      </c>
      <c r="B566" s="4">
        <v>8</v>
      </c>
      <c r="C566" s="3" t="s">
        <v>10</v>
      </c>
      <c r="D566" s="4">
        <v>829</v>
      </c>
      <c r="E566" s="3" t="s">
        <v>93</v>
      </c>
      <c r="F566" s="3" t="s">
        <v>165</v>
      </c>
      <c r="G566" s="3" t="s">
        <v>2001</v>
      </c>
      <c r="H566" s="3" t="s">
        <v>13</v>
      </c>
      <c r="I566" s="3"/>
      <c r="J566" s="7" t="str">
        <f>CONCATENATE(tbl_geral[[#This Row],[Máquina]],"_",tbl_geral[[#This Row],[Status]],)</f>
        <v>BARL_IMPRESSORA</v>
      </c>
      <c r="K566" s="9">
        <f>COUNTIF($J$2:J566,J566)</f>
        <v>6</v>
      </c>
      <c r="L566" s="7" t="str">
        <f>CONCATENATE(tbl_geral[[#This Row],[Cod.Unico]],"_",tbl_geral[[#This Row],[Numerador]])</f>
        <v>BARL_IMPRESSORA_6</v>
      </c>
      <c r="M566" s="12">
        <f t="shared" si="8"/>
        <v>60</v>
      </c>
      <c r="N566" s="12">
        <f>COUNTIF(J$2:$J566,J566)/100</f>
        <v>0.06</v>
      </c>
      <c r="O566" s="12">
        <f>SUM(tbl_geral[[#This Row],[Cod.Unico3]]+tbl_geral[[#This Row],[Cod.Unico4]])</f>
        <v>60.06</v>
      </c>
      <c r="P566" s="12" t="str">
        <f>SUBSTITUTE(tbl_geral[[#This Row],[Cod.Unico5]],",",".")</f>
        <v>60.06</v>
      </c>
      <c r="Q566" s="12" t="s">
        <v>171</v>
      </c>
    </row>
    <row r="567" spans="1:17" x14ac:dyDescent="0.25">
      <c r="A567" s="3" t="s">
        <v>652</v>
      </c>
      <c r="B567" s="4">
        <v>9</v>
      </c>
      <c r="C567" s="3" t="s">
        <v>16</v>
      </c>
      <c r="D567" s="4">
        <v>902</v>
      </c>
      <c r="E567" s="3" t="s">
        <v>17</v>
      </c>
      <c r="F567" s="3" t="s">
        <v>12</v>
      </c>
      <c r="G567" s="3" t="s">
        <v>2002</v>
      </c>
      <c r="H567" s="3" t="s">
        <v>13</v>
      </c>
      <c r="I567" s="3"/>
      <c r="J567" s="7" t="str">
        <f>CONCATENATE(tbl_geral[[#This Row],[Máquina]],"_",tbl_geral[[#This Row],[Status]],)</f>
        <v xml:space="preserve">CYKL_START/STOP </v>
      </c>
      <c r="K567" s="9">
        <f>COUNTIF($J$2:J567,J567)</f>
        <v>1</v>
      </c>
      <c r="L567" s="7" t="str">
        <f>CONCATENATE(tbl_geral[[#This Row],[Cod.Unico]],"_",tbl_geral[[#This Row],[Numerador]])</f>
        <v>CYKL_START/STOP _1</v>
      </c>
      <c r="M567" s="12">
        <f t="shared" si="8"/>
        <v>61</v>
      </c>
      <c r="N567" s="12">
        <f>COUNTIF(J$2:$J567,J567)/100</f>
        <v>0.01</v>
      </c>
      <c r="O567" s="12">
        <f>SUM(tbl_geral[[#This Row],[Cod.Unico3]]+tbl_geral[[#This Row],[Cod.Unico4]])</f>
        <v>61.01</v>
      </c>
      <c r="P567" s="12" t="str">
        <f>SUBSTITUTE(tbl_geral[[#This Row],[Cod.Unico5]],",",".")</f>
        <v>61.01</v>
      </c>
      <c r="Q567" s="12" t="s">
        <v>175</v>
      </c>
    </row>
    <row r="568" spans="1:17" x14ac:dyDescent="0.25">
      <c r="A568" s="3" t="s">
        <v>652</v>
      </c>
      <c r="B568" s="4">
        <v>9</v>
      </c>
      <c r="C568" s="3" t="s">
        <v>16</v>
      </c>
      <c r="D568" s="4">
        <v>903</v>
      </c>
      <c r="E568" s="3" t="s">
        <v>176</v>
      </c>
      <c r="F568" s="3" t="s">
        <v>12</v>
      </c>
      <c r="G568" s="3" t="s">
        <v>2003</v>
      </c>
      <c r="H568" s="3" t="s">
        <v>13</v>
      </c>
      <c r="I568" s="3"/>
      <c r="J568" s="7" t="str">
        <f>CONCATENATE(tbl_geral[[#This Row],[Máquina]],"_",tbl_geral[[#This Row],[Status]],)</f>
        <v xml:space="preserve">CYKL_START/STOP </v>
      </c>
      <c r="K568" s="9">
        <f>COUNTIF($J$2:J568,J568)</f>
        <v>2</v>
      </c>
      <c r="L568" s="7" t="str">
        <f>CONCATENATE(tbl_geral[[#This Row],[Cod.Unico]],"_",tbl_geral[[#This Row],[Numerador]])</f>
        <v>CYKL_START/STOP _2</v>
      </c>
      <c r="M568" s="12">
        <f t="shared" si="8"/>
        <v>61</v>
      </c>
      <c r="N568" s="12">
        <f>COUNTIF(J$2:$J568,J568)/100</f>
        <v>0.02</v>
      </c>
      <c r="O568" s="12">
        <f>SUM(tbl_geral[[#This Row],[Cod.Unico3]]+tbl_geral[[#This Row],[Cod.Unico4]])</f>
        <v>61.02</v>
      </c>
      <c r="P568" s="12" t="str">
        <f>SUBSTITUTE(tbl_geral[[#This Row],[Cod.Unico5]],",",".")</f>
        <v>61.02</v>
      </c>
      <c r="Q568" s="12" t="s">
        <v>177</v>
      </c>
    </row>
    <row r="569" spans="1:17" x14ac:dyDescent="0.25">
      <c r="A569" s="3" t="s">
        <v>652</v>
      </c>
      <c r="B569" s="4">
        <v>8</v>
      </c>
      <c r="C569" s="3" t="s">
        <v>10</v>
      </c>
      <c r="D569" s="4">
        <v>837</v>
      </c>
      <c r="E569" s="3" t="s">
        <v>11</v>
      </c>
      <c r="F569" s="3" t="s">
        <v>12</v>
      </c>
      <c r="G569" s="3" t="s">
        <v>2004</v>
      </c>
      <c r="H569" s="3" t="s">
        <v>13</v>
      </c>
      <c r="I569" s="3"/>
      <c r="J569" s="7" t="str">
        <f>CONCATENATE(tbl_geral[[#This Row],[Máquina]],"_",tbl_geral[[#This Row],[Status]],)</f>
        <v xml:space="preserve">CYKL_START/STOP </v>
      </c>
      <c r="K569" s="9">
        <f>COUNTIF($J$2:J569,J569)</f>
        <v>3</v>
      </c>
      <c r="L569" s="7" t="str">
        <f>CONCATENATE(tbl_geral[[#This Row],[Cod.Unico]],"_",tbl_geral[[#This Row],[Numerador]])</f>
        <v>CYKL_START/STOP _3</v>
      </c>
      <c r="M569" s="12">
        <f t="shared" si="8"/>
        <v>61</v>
      </c>
      <c r="N569" s="12">
        <f>COUNTIF(J$2:$J569,J569)/100</f>
        <v>0.03</v>
      </c>
      <c r="O569" s="12">
        <f>SUM(tbl_geral[[#This Row],[Cod.Unico3]]+tbl_geral[[#This Row],[Cod.Unico4]])</f>
        <v>61.03</v>
      </c>
      <c r="P569" s="12" t="str">
        <f>SUBSTITUTE(tbl_geral[[#This Row],[Cod.Unico5]],",",".")</f>
        <v>61.03</v>
      </c>
      <c r="Q569" s="12" t="s">
        <v>229</v>
      </c>
    </row>
    <row r="570" spans="1:17" x14ac:dyDescent="0.25">
      <c r="A570" s="3" t="s">
        <v>652</v>
      </c>
      <c r="B570" s="4">
        <v>8</v>
      </c>
      <c r="C570" s="3" t="s">
        <v>10</v>
      </c>
      <c r="D570" s="4">
        <v>837</v>
      </c>
      <c r="E570" s="3" t="s">
        <v>11</v>
      </c>
      <c r="F570" s="3" t="s">
        <v>12</v>
      </c>
      <c r="G570" s="3" t="s">
        <v>2005</v>
      </c>
      <c r="H570" s="3" t="s">
        <v>13</v>
      </c>
      <c r="I570" s="3"/>
      <c r="J570" s="7" t="str">
        <f>CONCATENATE(tbl_geral[[#This Row],[Máquina]],"_",tbl_geral[[#This Row],[Status]],)</f>
        <v xml:space="preserve">CYKL_START/STOP </v>
      </c>
      <c r="K570" s="9">
        <f>COUNTIF($J$2:J570,J570)</f>
        <v>4</v>
      </c>
      <c r="L570" s="7" t="str">
        <f>CONCATENATE(tbl_geral[[#This Row],[Cod.Unico]],"_",tbl_geral[[#This Row],[Numerador]])</f>
        <v>CYKL_START/STOP _4</v>
      </c>
      <c r="M570" s="12">
        <f t="shared" si="8"/>
        <v>61</v>
      </c>
      <c r="N570" s="12">
        <f>COUNTIF(J$2:$J570,J570)/100</f>
        <v>0.04</v>
      </c>
      <c r="O570" s="12">
        <f>SUM(tbl_geral[[#This Row],[Cod.Unico3]]+tbl_geral[[#This Row],[Cod.Unico4]])</f>
        <v>61.04</v>
      </c>
      <c r="P570" s="12" t="str">
        <f>SUBSTITUTE(tbl_geral[[#This Row],[Cod.Unico5]],",",".")</f>
        <v>61.04</v>
      </c>
      <c r="Q570" s="12" t="s">
        <v>230</v>
      </c>
    </row>
    <row r="571" spans="1:17" x14ac:dyDescent="0.25">
      <c r="A571" s="3" t="s">
        <v>652</v>
      </c>
      <c r="B571" s="4">
        <v>8</v>
      </c>
      <c r="C571" s="3" t="s">
        <v>10</v>
      </c>
      <c r="D571" s="4">
        <v>837</v>
      </c>
      <c r="E571" s="3" t="s">
        <v>11</v>
      </c>
      <c r="F571" s="3" t="s">
        <v>12</v>
      </c>
      <c r="G571" s="3" t="s">
        <v>2006</v>
      </c>
      <c r="H571" s="3" t="s">
        <v>13</v>
      </c>
      <c r="I571" s="3"/>
      <c r="J571" s="7" t="str">
        <f>CONCATENATE(tbl_geral[[#This Row],[Máquina]],"_",tbl_geral[[#This Row],[Status]],)</f>
        <v xml:space="preserve">CYKL_START/STOP </v>
      </c>
      <c r="K571" s="9">
        <f>COUNTIF($J$2:J571,J571)</f>
        <v>5</v>
      </c>
      <c r="L571" s="7" t="str">
        <f>CONCATENATE(tbl_geral[[#This Row],[Cod.Unico]],"_",tbl_geral[[#This Row],[Numerador]])</f>
        <v>CYKL_START/STOP _5</v>
      </c>
      <c r="M571" s="12">
        <f t="shared" si="8"/>
        <v>61</v>
      </c>
      <c r="N571" s="12">
        <f>COUNTIF(J$2:$J571,J571)/100</f>
        <v>0.05</v>
      </c>
      <c r="O571" s="12">
        <f>SUM(tbl_geral[[#This Row],[Cod.Unico3]]+tbl_geral[[#This Row],[Cod.Unico4]])</f>
        <v>61.05</v>
      </c>
      <c r="P571" s="12" t="str">
        <f>SUBSTITUTE(tbl_geral[[#This Row],[Cod.Unico5]],",",".")</f>
        <v>61.05</v>
      </c>
      <c r="Q571" s="12" t="s">
        <v>231</v>
      </c>
    </row>
    <row r="572" spans="1:17" x14ac:dyDescent="0.25">
      <c r="A572" s="3" t="s">
        <v>652</v>
      </c>
      <c r="B572" s="4">
        <v>8</v>
      </c>
      <c r="C572" s="3" t="s">
        <v>10</v>
      </c>
      <c r="D572" s="4">
        <v>838</v>
      </c>
      <c r="E572" s="3" t="s">
        <v>15</v>
      </c>
      <c r="F572" s="3" t="s">
        <v>12</v>
      </c>
      <c r="G572" s="3" t="s">
        <v>2007</v>
      </c>
      <c r="H572" s="3" t="s">
        <v>13</v>
      </c>
      <c r="I572" s="3"/>
      <c r="J572" s="7" t="str">
        <f>CONCATENATE(tbl_geral[[#This Row],[Máquina]],"_",tbl_geral[[#This Row],[Status]],)</f>
        <v xml:space="preserve">CYKL_START/STOP </v>
      </c>
      <c r="K572" s="9">
        <f>COUNTIF($J$2:J572,J572)</f>
        <v>6</v>
      </c>
      <c r="L572" s="7" t="str">
        <f>CONCATENATE(tbl_geral[[#This Row],[Cod.Unico]],"_",tbl_geral[[#This Row],[Numerador]])</f>
        <v>CYKL_START/STOP _6</v>
      </c>
      <c r="M572" s="12">
        <f t="shared" si="8"/>
        <v>61</v>
      </c>
      <c r="N572" s="12">
        <f>COUNTIF(J$2:$J572,J572)/100</f>
        <v>0.06</v>
      </c>
      <c r="O572" s="12">
        <f>SUM(tbl_geral[[#This Row],[Cod.Unico3]]+tbl_geral[[#This Row],[Cod.Unico4]])</f>
        <v>61.06</v>
      </c>
      <c r="P572" s="12" t="str">
        <f>SUBSTITUTE(tbl_geral[[#This Row],[Cod.Unico5]],",",".")</f>
        <v>61.06</v>
      </c>
      <c r="Q572" s="12" t="s">
        <v>232</v>
      </c>
    </row>
    <row r="573" spans="1:17" x14ac:dyDescent="0.25">
      <c r="A573" s="3" t="s">
        <v>652</v>
      </c>
      <c r="B573" s="4">
        <v>6</v>
      </c>
      <c r="C573" s="3" t="s">
        <v>20</v>
      </c>
      <c r="D573" s="4">
        <v>601</v>
      </c>
      <c r="E573" s="3" t="s">
        <v>21</v>
      </c>
      <c r="F573" s="3" t="s">
        <v>22</v>
      </c>
      <c r="G573" s="3" t="s">
        <v>2008</v>
      </c>
      <c r="H573" s="3" t="s">
        <v>54</v>
      </c>
      <c r="I573" s="3"/>
      <c r="J573" s="7" t="str">
        <f>CONCATENATE(tbl_geral[[#This Row],[Máquina]],"_",tbl_geral[[#This Row],[Status]],)</f>
        <v xml:space="preserve">CYKL_SETUP </v>
      </c>
      <c r="K573" s="9">
        <f>COUNTIF($J$2:J573,J573)</f>
        <v>1</v>
      </c>
      <c r="L573" s="7" t="str">
        <f>CONCATENATE(tbl_geral[[#This Row],[Cod.Unico]],"_",tbl_geral[[#This Row],[Numerador]])</f>
        <v>CYKL_SETUP _1</v>
      </c>
      <c r="M573" s="12">
        <f t="shared" si="8"/>
        <v>62</v>
      </c>
      <c r="N573" s="12">
        <f>COUNTIF(J$2:$J573,J573)/100</f>
        <v>0.01</v>
      </c>
      <c r="O573" s="12">
        <f>SUM(tbl_geral[[#This Row],[Cod.Unico3]]+tbl_geral[[#This Row],[Cod.Unico4]])</f>
        <v>62.01</v>
      </c>
      <c r="P573" s="12" t="str">
        <f>SUBSTITUTE(tbl_geral[[#This Row],[Cod.Unico5]],",",".")</f>
        <v>62.01</v>
      </c>
      <c r="Q573" s="12" t="s">
        <v>653</v>
      </c>
    </row>
    <row r="574" spans="1:17" x14ac:dyDescent="0.25">
      <c r="A574" s="3" t="s">
        <v>652</v>
      </c>
      <c r="B574" s="4">
        <v>6</v>
      </c>
      <c r="C574" s="3" t="s">
        <v>20</v>
      </c>
      <c r="D574" s="4">
        <v>601</v>
      </c>
      <c r="E574" s="3" t="s">
        <v>21</v>
      </c>
      <c r="F574" s="3" t="s">
        <v>22</v>
      </c>
      <c r="G574" s="3" t="s">
        <v>2009</v>
      </c>
      <c r="H574" s="3" t="s">
        <v>54</v>
      </c>
      <c r="I574" s="3"/>
      <c r="J574" s="7" t="str">
        <f>CONCATENATE(tbl_geral[[#This Row],[Máquina]],"_",tbl_geral[[#This Row],[Status]],)</f>
        <v xml:space="preserve">CYKL_SETUP </v>
      </c>
      <c r="K574" s="9">
        <f>COUNTIF($J$2:J574,J574)</f>
        <v>2</v>
      </c>
      <c r="L574" s="7" t="str">
        <f>CONCATENATE(tbl_geral[[#This Row],[Cod.Unico]],"_",tbl_geral[[#This Row],[Numerador]])</f>
        <v>CYKL_SETUP _2</v>
      </c>
      <c r="M574" s="12">
        <f t="shared" si="8"/>
        <v>62</v>
      </c>
      <c r="N574" s="12">
        <f>COUNTIF(J$2:$J574,J574)/100</f>
        <v>0.02</v>
      </c>
      <c r="O574" s="12">
        <f>SUM(tbl_geral[[#This Row],[Cod.Unico3]]+tbl_geral[[#This Row],[Cod.Unico4]])</f>
        <v>62.02</v>
      </c>
      <c r="P574" s="12" t="str">
        <f>SUBSTITUTE(tbl_geral[[#This Row],[Cod.Unico5]],",",".")</f>
        <v>62.02</v>
      </c>
      <c r="Q574" s="12" t="s">
        <v>654</v>
      </c>
    </row>
    <row r="575" spans="1:17" x14ac:dyDescent="0.25">
      <c r="A575" s="3" t="s">
        <v>652</v>
      </c>
      <c r="B575" s="4">
        <v>6</v>
      </c>
      <c r="C575" s="3" t="s">
        <v>20</v>
      </c>
      <c r="D575" s="4">
        <v>601</v>
      </c>
      <c r="E575" s="3" t="s">
        <v>21</v>
      </c>
      <c r="F575" s="3" t="s">
        <v>22</v>
      </c>
      <c r="G575" s="3" t="s">
        <v>2010</v>
      </c>
      <c r="H575" s="3" t="s">
        <v>54</v>
      </c>
      <c r="I575" s="3"/>
      <c r="J575" s="7" t="str">
        <f>CONCATENATE(tbl_geral[[#This Row],[Máquina]],"_",tbl_geral[[#This Row],[Status]],)</f>
        <v xml:space="preserve">CYKL_SETUP </v>
      </c>
      <c r="K575" s="9">
        <f>COUNTIF($J$2:J575,J575)</f>
        <v>3</v>
      </c>
      <c r="L575" s="7" t="str">
        <f>CONCATENATE(tbl_geral[[#This Row],[Cod.Unico]],"_",tbl_geral[[#This Row],[Numerador]])</f>
        <v>CYKL_SETUP _3</v>
      </c>
      <c r="M575" s="12">
        <f t="shared" si="8"/>
        <v>62</v>
      </c>
      <c r="N575" s="12">
        <f>COUNTIF(J$2:$J575,J575)/100</f>
        <v>0.03</v>
      </c>
      <c r="O575" s="12">
        <f>SUM(tbl_geral[[#This Row],[Cod.Unico3]]+tbl_geral[[#This Row],[Cod.Unico4]])</f>
        <v>62.03</v>
      </c>
      <c r="P575" s="12" t="str">
        <f>SUBSTITUTE(tbl_geral[[#This Row],[Cod.Unico5]],",",".")</f>
        <v>62.03</v>
      </c>
      <c r="Q575" s="12" t="s">
        <v>655</v>
      </c>
    </row>
    <row r="576" spans="1:17" x14ac:dyDescent="0.25">
      <c r="A576" s="3" t="s">
        <v>652</v>
      </c>
      <c r="B576" s="4">
        <v>3</v>
      </c>
      <c r="C576" s="3" t="s">
        <v>56</v>
      </c>
      <c r="D576" s="4">
        <v>301</v>
      </c>
      <c r="E576" s="3" t="s">
        <v>57</v>
      </c>
      <c r="F576" s="3" t="s">
        <v>58</v>
      </c>
      <c r="G576" s="3" t="s">
        <v>2011</v>
      </c>
      <c r="H576" s="3" t="s">
        <v>13</v>
      </c>
      <c r="I576" s="3"/>
      <c r="J576" s="7" t="str">
        <f>CONCATENATE(tbl_geral[[#This Row],[Máquina]],"_",tbl_geral[[#This Row],[Status]],)</f>
        <v>CYKL_DESENVOLVIMENTO</v>
      </c>
      <c r="K576" s="9">
        <f>COUNTIF($J$2:J576,J576)</f>
        <v>1</v>
      </c>
      <c r="L576" s="7" t="str">
        <f>CONCATENATE(tbl_geral[[#This Row],[Cod.Unico]],"_",tbl_geral[[#This Row],[Numerador]])</f>
        <v>CYKL_DESENVOLVIMENTO_1</v>
      </c>
      <c r="M576" s="12">
        <f t="shared" si="8"/>
        <v>63</v>
      </c>
      <c r="N576" s="12">
        <f>COUNTIF(J$2:$J576,J576)/100</f>
        <v>0.01</v>
      </c>
      <c r="O576" s="12">
        <f>SUM(tbl_geral[[#This Row],[Cod.Unico3]]+tbl_geral[[#This Row],[Cod.Unico4]])</f>
        <v>63.01</v>
      </c>
      <c r="P576" s="12" t="str">
        <f>SUBSTITUTE(tbl_geral[[#This Row],[Cod.Unico5]],",",".")</f>
        <v>63.01</v>
      </c>
      <c r="Q576" s="12" t="s">
        <v>59</v>
      </c>
    </row>
    <row r="577" spans="1:17" x14ac:dyDescent="0.25">
      <c r="A577" s="3" t="s">
        <v>652</v>
      </c>
      <c r="B577" s="4">
        <v>3</v>
      </c>
      <c r="C577" s="3" t="s">
        <v>56</v>
      </c>
      <c r="D577" s="4">
        <v>301</v>
      </c>
      <c r="E577" s="3" t="s">
        <v>57</v>
      </c>
      <c r="F577" s="3" t="s">
        <v>58</v>
      </c>
      <c r="G577" s="3" t="s">
        <v>2012</v>
      </c>
      <c r="H577" s="3" t="s">
        <v>54</v>
      </c>
      <c r="I577" s="3"/>
      <c r="J577" s="7" t="str">
        <f>CONCATENATE(tbl_geral[[#This Row],[Máquina]],"_",tbl_geral[[#This Row],[Status]],)</f>
        <v>CYKL_DESENVOLVIMENTO</v>
      </c>
      <c r="K577" s="9">
        <f>COUNTIF($J$2:J577,J577)</f>
        <v>2</v>
      </c>
      <c r="L577" s="7" t="str">
        <f>CONCATENATE(tbl_geral[[#This Row],[Cod.Unico]],"_",tbl_geral[[#This Row],[Numerador]])</f>
        <v>CYKL_DESENVOLVIMENTO_2</v>
      </c>
      <c r="M577" s="12">
        <f t="shared" si="8"/>
        <v>63</v>
      </c>
      <c r="N577" s="12">
        <f>COUNTIF(J$2:$J577,J577)/100</f>
        <v>0.02</v>
      </c>
      <c r="O577" s="12">
        <f>SUM(tbl_geral[[#This Row],[Cod.Unico3]]+tbl_geral[[#This Row],[Cod.Unico4]])</f>
        <v>63.02</v>
      </c>
      <c r="P577" s="12" t="str">
        <f>SUBSTITUTE(tbl_geral[[#This Row],[Cod.Unico5]],",",".")</f>
        <v>63.02</v>
      </c>
      <c r="Q577" s="12" t="s">
        <v>60</v>
      </c>
    </row>
    <row r="578" spans="1:17" x14ac:dyDescent="0.25">
      <c r="A578" s="3" t="s">
        <v>652</v>
      </c>
      <c r="B578" s="4">
        <v>4</v>
      </c>
      <c r="C578" s="3" t="s">
        <v>61</v>
      </c>
      <c r="D578" s="4">
        <v>401</v>
      </c>
      <c r="E578" s="3" t="s">
        <v>62</v>
      </c>
      <c r="F578" s="3" t="s">
        <v>63</v>
      </c>
      <c r="G578" s="3" t="s">
        <v>2013</v>
      </c>
      <c r="H578" s="3" t="s">
        <v>13</v>
      </c>
      <c r="I578" s="3"/>
      <c r="J578" s="7" t="str">
        <f>CONCATENATE(tbl_geral[[#This Row],[Máquina]],"_",tbl_geral[[#This Row],[Status]],)</f>
        <v>CYKL_PCP</v>
      </c>
      <c r="K578" s="9">
        <f>COUNTIF($J$2:J578,J578)</f>
        <v>1</v>
      </c>
      <c r="L578" s="7" t="str">
        <f>CONCATENATE(tbl_geral[[#This Row],[Cod.Unico]],"_",tbl_geral[[#This Row],[Numerador]])</f>
        <v>CYKL_PCP_1</v>
      </c>
      <c r="M578" s="12">
        <f t="shared" si="8"/>
        <v>64</v>
      </c>
      <c r="N578" s="12">
        <f>COUNTIF(J$2:$J578,J578)/100</f>
        <v>0.01</v>
      </c>
      <c r="O578" s="12">
        <f>SUM(tbl_geral[[#This Row],[Cod.Unico3]]+tbl_geral[[#This Row],[Cod.Unico4]])</f>
        <v>64.010000000000005</v>
      </c>
      <c r="P578" s="12" t="str">
        <f>SUBSTITUTE(tbl_geral[[#This Row],[Cod.Unico5]],",",".")</f>
        <v>64.01</v>
      </c>
      <c r="Q578" s="12" t="s">
        <v>261</v>
      </c>
    </row>
    <row r="579" spans="1:17" x14ac:dyDescent="0.25">
      <c r="A579" s="3" t="s">
        <v>652</v>
      </c>
      <c r="B579" s="4">
        <v>4</v>
      </c>
      <c r="C579" s="3" t="s">
        <v>61</v>
      </c>
      <c r="D579" s="4">
        <v>401</v>
      </c>
      <c r="E579" s="3" t="s">
        <v>62</v>
      </c>
      <c r="F579" s="3" t="s">
        <v>63</v>
      </c>
      <c r="G579" s="3" t="s">
        <v>2014</v>
      </c>
      <c r="H579" s="3" t="s">
        <v>13</v>
      </c>
      <c r="I579" s="3"/>
      <c r="J579" s="7" t="str">
        <f>CONCATENATE(tbl_geral[[#This Row],[Máquina]],"_",tbl_geral[[#This Row],[Status]],)</f>
        <v>CYKL_PCP</v>
      </c>
      <c r="K579" s="9">
        <f>COUNTIF($J$2:J579,J579)</f>
        <v>2</v>
      </c>
      <c r="L579" s="7" t="str">
        <f>CONCATENATE(tbl_geral[[#This Row],[Cod.Unico]],"_",tbl_geral[[#This Row],[Numerador]])</f>
        <v>CYKL_PCP_2</v>
      </c>
      <c r="M579" s="12">
        <f t="shared" si="8"/>
        <v>64</v>
      </c>
      <c r="N579" s="12">
        <f>COUNTIF(J$2:$J579,J579)/100</f>
        <v>0.02</v>
      </c>
      <c r="O579" s="12">
        <f>SUM(tbl_geral[[#This Row],[Cod.Unico3]]+tbl_geral[[#This Row],[Cod.Unico4]])</f>
        <v>64.02</v>
      </c>
      <c r="P579" s="12" t="str">
        <f>SUBSTITUTE(tbl_geral[[#This Row],[Cod.Unico5]],",",".")</f>
        <v>64.02</v>
      </c>
      <c r="Q579" s="12" t="s">
        <v>262</v>
      </c>
    </row>
    <row r="580" spans="1:17" x14ac:dyDescent="0.25">
      <c r="A580" s="3" t="s">
        <v>652</v>
      </c>
      <c r="B580" s="4">
        <v>4</v>
      </c>
      <c r="C580" s="3" t="s">
        <v>61</v>
      </c>
      <c r="D580" s="4">
        <v>402</v>
      </c>
      <c r="E580" s="3" t="s">
        <v>66</v>
      </c>
      <c r="F580" s="3" t="s">
        <v>63</v>
      </c>
      <c r="G580" s="3" t="s">
        <v>2015</v>
      </c>
      <c r="H580" s="3" t="s">
        <v>13</v>
      </c>
      <c r="I580" s="3"/>
      <c r="J580" s="7" t="str">
        <f>CONCATENATE(tbl_geral[[#This Row],[Máquina]],"_",tbl_geral[[#This Row],[Status]],)</f>
        <v>CYKL_PCP</v>
      </c>
      <c r="K580" s="9">
        <f>COUNTIF($J$2:J580,J580)</f>
        <v>3</v>
      </c>
      <c r="L580" s="7" t="str">
        <f>CONCATENATE(tbl_geral[[#This Row],[Cod.Unico]],"_",tbl_geral[[#This Row],[Numerador]])</f>
        <v>CYKL_PCP_3</v>
      </c>
      <c r="M580" s="12">
        <f t="shared" ref="M580:M643" si="9">IF(J580=J579,M579,M579+1)</f>
        <v>64</v>
      </c>
      <c r="N580" s="12">
        <f>COUNTIF(J$2:$J580,J580)/100</f>
        <v>0.03</v>
      </c>
      <c r="O580" s="12">
        <f>SUM(tbl_geral[[#This Row],[Cod.Unico3]]+tbl_geral[[#This Row],[Cod.Unico4]])</f>
        <v>64.03</v>
      </c>
      <c r="P580" s="12" t="str">
        <f>SUBSTITUTE(tbl_geral[[#This Row],[Cod.Unico5]],",",".")</f>
        <v>64.03</v>
      </c>
      <c r="Q580" s="12" t="s">
        <v>263</v>
      </c>
    </row>
    <row r="581" spans="1:17" x14ac:dyDescent="0.25">
      <c r="A581" s="3" t="s">
        <v>652</v>
      </c>
      <c r="B581" s="4">
        <v>4</v>
      </c>
      <c r="C581" s="3" t="s">
        <v>61</v>
      </c>
      <c r="D581" s="4">
        <v>401</v>
      </c>
      <c r="E581" s="3" t="s">
        <v>62</v>
      </c>
      <c r="F581" s="3" t="s">
        <v>63</v>
      </c>
      <c r="G581" s="3" t="s">
        <v>2016</v>
      </c>
      <c r="H581" s="3" t="s">
        <v>13</v>
      </c>
      <c r="I581" s="3"/>
      <c r="J581" s="7" t="str">
        <f>CONCATENATE(tbl_geral[[#This Row],[Máquina]],"_",tbl_geral[[#This Row],[Status]],)</f>
        <v>CYKL_PCP</v>
      </c>
      <c r="K581" s="9">
        <f>COUNTIF($J$2:J581,J581)</f>
        <v>4</v>
      </c>
      <c r="L581" s="7" t="str">
        <f>CONCATENATE(tbl_geral[[#This Row],[Cod.Unico]],"_",tbl_geral[[#This Row],[Numerador]])</f>
        <v>CYKL_PCP_4</v>
      </c>
      <c r="M581" s="12">
        <f t="shared" si="9"/>
        <v>64</v>
      </c>
      <c r="N581" s="12">
        <f>COUNTIF(J$2:$J581,J581)/100</f>
        <v>0.04</v>
      </c>
      <c r="O581" s="12">
        <f>SUM(tbl_geral[[#This Row],[Cod.Unico3]]+tbl_geral[[#This Row],[Cod.Unico4]])</f>
        <v>64.040000000000006</v>
      </c>
      <c r="P581" s="12" t="str">
        <f>SUBSTITUTE(tbl_geral[[#This Row],[Cod.Unico5]],",",".")</f>
        <v>64.04</v>
      </c>
      <c r="Q581" s="12" t="s">
        <v>264</v>
      </c>
    </row>
    <row r="582" spans="1:17" x14ac:dyDescent="0.25">
      <c r="A582" s="3" t="s">
        <v>652</v>
      </c>
      <c r="B582" s="4">
        <v>4</v>
      </c>
      <c r="C582" s="3" t="s">
        <v>61</v>
      </c>
      <c r="D582" s="4">
        <v>401</v>
      </c>
      <c r="E582" s="3" t="s">
        <v>62</v>
      </c>
      <c r="F582" s="3" t="s">
        <v>63</v>
      </c>
      <c r="G582" s="3" t="s">
        <v>2017</v>
      </c>
      <c r="H582" s="3" t="s">
        <v>13</v>
      </c>
      <c r="I582" s="3"/>
      <c r="J582" s="7" t="str">
        <f>CONCATENATE(tbl_geral[[#This Row],[Máquina]],"_",tbl_geral[[#This Row],[Status]],)</f>
        <v>CYKL_PCP</v>
      </c>
      <c r="K582" s="9">
        <f>COUNTIF($J$2:J582,J582)</f>
        <v>5</v>
      </c>
      <c r="L582" s="7" t="str">
        <f>CONCATENATE(tbl_geral[[#This Row],[Cod.Unico]],"_",tbl_geral[[#This Row],[Numerador]])</f>
        <v>CYKL_PCP_5</v>
      </c>
      <c r="M582" s="12">
        <f t="shared" si="9"/>
        <v>64</v>
      </c>
      <c r="N582" s="12">
        <f>COUNTIF(J$2:$J582,J582)/100</f>
        <v>0.05</v>
      </c>
      <c r="O582" s="12">
        <f>SUM(tbl_geral[[#This Row],[Cod.Unico3]]+tbl_geral[[#This Row],[Cod.Unico4]])</f>
        <v>64.05</v>
      </c>
      <c r="P582" s="12" t="str">
        <f>SUBSTITUTE(tbl_geral[[#This Row],[Cod.Unico5]],",",".")</f>
        <v>64.05</v>
      </c>
      <c r="Q582" s="12" t="s">
        <v>265</v>
      </c>
    </row>
    <row r="583" spans="1:17" x14ac:dyDescent="0.25">
      <c r="A583" s="3" t="s">
        <v>652</v>
      </c>
      <c r="B583" s="4">
        <v>5</v>
      </c>
      <c r="C583" s="3" t="s">
        <v>71</v>
      </c>
      <c r="D583" s="4">
        <v>502</v>
      </c>
      <c r="E583" s="3" t="s">
        <v>72</v>
      </c>
      <c r="F583" s="3" t="s">
        <v>73</v>
      </c>
      <c r="G583" s="3" t="s">
        <v>2018</v>
      </c>
      <c r="H583" s="3" t="s">
        <v>54</v>
      </c>
      <c r="I583" s="3"/>
      <c r="J583" s="7" t="str">
        <f>CONCATENATE(tbl_geral[[#This Row],[Máquina]],"_",tbl_geral[[#This Row],[Status]],)</f>
        <v>CYKL_EMPILHADEIRA</v>
      </c>
      <c r="K583" s="9">
        <f>COUNTIF($J$2:J583,J583)</f>
        <v>1</v>
      </c>
      <c r="L583" s="7" t="str">
        <f>CONCATENATE(tbl_geral[[#This Row],[Cod.Unico]],"_",tbl_geral[[#This Row],[Numerador]])</f>
        <v>CYKL_EMPILHADEIRA_1</v>
      </c>
      <c r="M583" s="12">
        <f t="shared" si="9"/>
        <v>65</v>
      </c>
      <c r="N583" s="12">
        <f>COUNTIF(J$2:$J583,J583)/100</f>
        <v>0.01</v>
      </c>
      <c r="O583" s="12">
        <f>SUM(tbl_geral[[#This Row],[Cod.Unico3]]+tbl_geral[[#This Row],[Cod.Unico4]])</f>
        <v>65.010000000000005</v>
      </c>
      <c r="P583" s="12" t="str">
        <f>SUBSTITUTE(tbl_geral[[#This Row],[Cod.Unico5]],",",".")</f>
        <v>65.01</v>
      </c>
      <c r="Q583" s="12" t="s">
        <v>74</v>
      </c>
    </row>
    <row r="584" spans="1:17" x14ac:dyDescent="0.25">
      <c r="A584" s="3" t="s">
        <v>652</v>
      </c>
      <c r="B584" s="4">
        <v>5</v>
      </c>
      <c r="C584" s="3" t="s">
        <v>71</v>
      </c>
      <c r="D584" s="4">
        <v>501</v>
      </c>
      <c r="E584" s="3" t="s">
        <v>75</v>
      </c>
      <c r="F584" s="3" t="s">
        <v>73</v>
      </c>
      <c r="G584" s="3" t="s">
        <v>2019</v>
      </c>
      <c r="H584" s="3" t="s">
        <v>54</v>
      </c>
      <c r="I584" s="3"/>
      <c r="J584" s="7" t="str">
        <f>CONCATENATE(tbl_geral[[#This Row],[Máquina]],"_",tbl_geral[[#This Row],[Status]],)</f>
        <v>CYKL_EMPILHADEIRA</v>
      </c>
      <c r="K584" s="9">
        <f>COUNTIF($J$2:J584,J584)</f>
        <v>2</v>
      </c>
      <c r="L584" s="7" t="str">
        <f>CONCATENATE(tbl_geral[[#This Row],[Cod.Unico]],"_",tbl_geral[[#This Row],[Numerador]])</f>
        <v>CYKL_EMPILHADEIRA_2</v>
      </c>
      <c r="M584" s="12">
        <f t="shared" si="9"/>
        <v>65</v>
      </c>
      <c r="N584" s="12">
        <f>COUNTIF(J$2:$J584,J584)/100</f>
        <v>0.02</v>
      </c>
      <c r="O584" s="12">
        <f>SUM(tbl_geral[[#This Row],[Cod.Unico3]]+tbl_geral[[#This Row],[Cod.Unico4]])</f>
        <v>65.02</v>
      </c>
      <c r="P584" s="12" t="str">
        <f>SUBSTITUTE(tbl_geral[[#This Row],[Cod.Unico5]],",",".")</f>
        <v>65.02</v>
      </c>
      <c r="Q584" s="12" t="s">
        <v>76</v>
      </c>
    </row>
    <row r="585" spans="1:17" x14ac:dyDescent="0.25">
      <c r="A585" s="3" t="s">
        <v>652</v>
      </c>
      <c r="B585" s="4">
        <v>5</v>
      </c>
      <c r="C585" s="3" t="s">
        <v>71</v>
      </c>
      <c r="D585" s="4">
        <v>501</v>
      </c>
      <c r="E585" s="3" t="s">
        <v>75</v>
      </c>
      <c r="F585" s="3" t="s">
        <v>73</v>
      </c>
      <c r="G585" s="3" t="s">
        <v>2020</v>
      </c>
      <c r="H585" s="3" t="s">
        <v>54</v>
      </c>
      <c r="I585" s="3"/>
      <c r="J585" s="7" t="str">
        <f>CONCATENATE(tbl_geral[[#This Row],[Máquina]],"_",tbl_geral[[#This Row],[Status]],)</f>
        <v>CYKL_EMPILHADEIRA</v>
      </c>
      <c r="K585" s="9">
        <f>COUNTIF($J$2:J585,J585)</f>
        <v>3</v>
      </c>
      <c r="L585" s="7" t="str">
        <f>CONCATENATE(tbl_geral[[#This Row],[Cod.Unico]],"_",tbl_geral[[#This Row],[Numerador]])</f>
        <v>CYKL_EMPILHADEIRA_3</v>
      </c>
      <c r="M585" s="12">
        <f t="shared" si="9"/>
        <v>65</v>
      </c>
      <c r="N585" s="12">
        <f>COUNTIF(J$2:$J585,J585)/100</f>
        <v>0.03</v>
      </c>
      <c r="O585" s="12">
        <f>SUM(tbl_geral[[#This Row],[Cod.Unico3]]+tbl_geral[[#This Row],[Cod.Unico4]])</f>
        <v>65.03</v>
      </c>
      <c r="P585" s="12" t="str">
        <f>SUBSTITUTE(tbl_geral[[#This Row],[Cod.Unico5]],",",".")</f>
        <v>65.03</v>
      </c>
      <c r="Q585" s="12" t="s">
        <v>77</v>
      </c>
    </row>
    <row r="586" spans="1:17" x14ac:dyDescent="0.25">
      <c r="A586" s="3" t="s">
        <v>652</v>
      </c>
      <c r="B586" s="4">
        <v>5</v>
      </c>
      <c r="C586" s="3" t="s">
        <v>71</v>
      </c>
      <c r="D586" s="4">
        <v>501</v>
      </c>
      <c r="E586" s="3" t="s">
        <v>75</v>
      </c>
      <c r="F586" s="3" t="s">
        <v>73</v>
      </c>
      <c r="G586" s="3" t="s">
        <v>2021</v>
      </c>
      <c r="H586" s="3" t="s">
        <v>54</v>
      </c>
      <c r="I586" s="3"/>
      <c r="J586" s="7" t="str">
        <f>CONCATENATE(tbl_geral[[#This Row],[Máquina]],"_",tbl_geral[[#This Row],[Status]],)</f>
        <v>CYKL_EMPILHADEIRA</v>
      </c>
      <c r="K586" s="9">
        <f>COUNTIF($J$2:J586,J586)</f>
        <v>4</v>
      </c>
      <c r="L586" s="7" t="str">
        <f>CONCATENATE(tbl_geral[[#This Row],[Cod.Unico]],"_",tbl_geral[[#This Row],[Numerador]])</f>
        <v>CYKL_EMPILHADEIRA_4</v>
      </c>
      <c r="M586" s="12">
        <f t="shared" si="9"/>
        <v>65</v>
      </c>
      <c r="N586" s="12">
        <f>COUNTIF(J$2:$J586,J586)/100</f>
        <v>0.04</v>
      </c>
      <c r="O586" s="12">
        <f>SUM(tbl_geral[[#This Row],[Cod.Unico3]]+tbl_geral[[#This Row],[Cod.Unico4]])</f>
        <v>65.040000000000006</v>
      </c>
      <c r="P586" s="12" t="str">
        <f>SUBSTITUTE(tbl_geral[[#This Row],[Cod.Unico5]],",",".")</f>
        <v>65.04</v>
      </c>
      <c r="Q586" s="12" t="s">
        <v>78</v>
      </c>
    </row>
    <row r="587" spans="1:17" x14ac:dyDescent="0.25">
      <c r="A587" s="3" t="s">
        <v>652</v>
      </c>
      <c r="B587" s="4">
        <v>5</v>
      </c>
      <c r="C587" s="3" t="s">
        <v>71</v>
      </c>
      <c r="D587" s="4">
        <v>501</v>
      </c>
      <c r="E587" s="3" t="s">
        <v>75</v>
      </c>
      <c r="F587" s="3" t="s">
        <v>73</v>
      </c>
      <c r="G587" s="3" t="s">
        <v>2022</v>
      </c>
      <c r="H587" s="3" t="s">
        <v>54</v>
      </c>
      <c r="I587" s="3"/>
      <c r="J587" s="7" t="str">
        <f>CONCATENATE(tbl_geral[[#This Row],[Máquina]],"_",tbl_geral[[#This Row],[Status]],)</f>
        <v>CYKL_EMPILHADEIRA</v>
      </c>
      <c r="K587" s="9">
        <f>COUNTIF($J$2:J587,J587)</f>
        <v>5</v>
      </c>
      <c r="L587" s="7" t="str">
        <f>CONCATENATE(tbl_geral[[#This Row],[Cod.Unico]],"_",tbl_geral[[#This Row],[Numerador]])</f>
        <v>CYKL_EMPILHADEIRA_5</v>
      </c>
      <c r="M587" s="12">
        <f t="shared" si="9"/>
        <v>65</v>
      </c>
      <c r="N587" s="12">
        <f>COUNTIF(J$2:$J587,J587)/100</f>
        <v>0.05</v>
      </c>
      <c r="O587" s="12">
        <f>SUM(tbl_geral[[#This Row],[Cod.Unico3]]+tbl_geral[[#This Row],[Cod.Unico4]])</f>
        <v>65.05</v>
      </c>
      <c r="P587" s="12" t="str">
        <f>SUBSTITUTE(tbl_geral[[#This Row],[Cod.Unico5]],",",".")</f>
        <v>65.05</v>
      </c>
      <c r="Q587" s="12" t="s">
        <v>79</v>
      </c>
    </row>
    <row r="588" spans="1:17" x14ac:dyDescent="0.25">
      <c r="A588" s="3" t="s">
        <v>652</v>
      </c>
      <c r="B588" s="4">
        <v>8</v>
      </c>
      <c r="C588" s="3" t="s">
        <v>10</v>
      </c>
      <c r="D588" s="4">
        <v>808</v>
      </c>
      <c r="E588" s="3" t="s">
        <v>80</v>
      </c>
      <c r="F588" s="3" t="s">
        <v>81</v>
      </c>
      <c r="G588" s="3" t="s">
        <v>2023</v>
      </c>
      <c r="H588" s="3" t="s">
        <v>13</v>
      </c>
      <c r="I588" s="3"/>
      <c r="J588" s="7" t="str">
        <f>CONCATENATE(tbl_geral[[#This Row],[Máquina]],"_",tbl_geral[[#This Row],[Status]],)</f>
        <v>CYKL_SENSOR PCF</v>
      </c>
      <c r="K588" s="9">
        <f>COUNTIF($J$2:J588,J588)</f>
        <v>1</v>
      </c>
      <c r="L588" s="7" t="str">
        <f>CONCATENATE(tbl_geral[[#This Row],[Cod.Unico]],"_",tbl_geral[[#This Row],[Numerador]])</f>
        <v>CYKL_SENSOR PCF_1</v>
      </c>
      <c r="M588" s="12">
        <f t="shared" si="9"/>
        <v>66</v>
      </c>
      <c r="N588" s="12">
        <f>COUNTIF(J$2:$J588,J588)/100</f>
        <v>0.01</v>
      </c>
      <c r="O588" s="12">
        <f>SUM(tbl_geral[[#This Row],[Cod.Unico3]]+tbl_geral[[#This Row],[Cod.Unico4]])</f>
        <v>66.010000000000005</v>
      </c>
      <c r="P588" s="12" t="str">
        <f>SUBSTITUTE(tbl_geral[[#This Row],[Cod.Unico5]],",",".")</f>
        <v>66.01</v>
      </c>
      <c r="Q588" s="12" t="s">
        <v>82</v>
      </c>
    </row>
    <row r="589" spans="1:17" x14ac:dyDescent="0.25">
      <c r="A589" s="3" t="s">
        <v>652</v>
      </c>
      <c r="B589" s="4">
        <v>8</v>
      </c>
      <c r="C589" s="3" t="s">
        <v>10</v>
      </c>
      <c r="D589" s="4">
        <v>808</v>
      </c>
      <c r="E589" s="3" t="s">
        <v>80</v>
      </c>
      <c r="F589" s="3" t="s">
        <v>199</v>
      </c>
      <c r="G589" s="3" t="s">
        <v>2024</v>
      </c>
      <c r="H589" s="3" t="s">
        <v>13</v>
      </c>
      <c r="I589" s="3"/>
      <c r="J589" s="7" t="str">
        <f>CONCATENATE(tbl_geral[[#This Row],[Máquina]],"_",tbl_geral[[#This Row],[Status]],)</f>
        <v>CYKL_SISTEMA PCF</v>
      </c>
      <c r="K589" s="9">
        <f>COUNTIF($J$2:J589,J589)</f>
        <v>1</v>
      </c>
      <c r="L589" s="7" t="str">
        <f>CONCATENATE(tbl_geral[[#This Row],[Cod.Unico]],"_",tbl_geral[[#This Row],[Numerador]])</f>
        <v>CYKL_SISTEMA PCF_1</v>
      </c>
      <c r="M589" s="12">
        <f t="shared" si="9"/>
        <v>67</v>
      </c>
      <c r="N589" s="12">
        <f>COUNTIF(J$2:$J589,J589)/100</f>
        <v>0.01</v>
      </c>
      <c r="O589" s="12">
        <f>SUM(tbl_geral[[#This Row],[Cod.Unico3]]+tbl_geral[[#This Row],[Cod.Unico4]])</f>
        <v>67.010000000000005</v>
      </c>
      <c r="P589" s="12" t="str">
        <f>SUBSTITUTE(tbl_geral[[#This Row],[Cod.Unico5]],",",".")</f>
        <v>67.01</v>
      </c>
      <c r="Q589" s="12" t="s">
        <v>91</v>
      </c>
    </row>
    <row r="590" spans="1:17" x14ac:dyDescent="0.25">
      <c r="A590" s="3" t="s">
        <v>652</v>
      </c>
      <c r="B590" s="4">
        <v>8</v>
      </c>
      <c r="C590" s="3" t="s">
        <v>10</v>
      </c>
      <c r="D590" s="4">
        <v>808</v>
      </c>
      <c r="E590" s="3" t="s">
        <v>80</v>
      </c>
      <c r="F590" s="3" t="s">
        <v>199</v>
      </c>
      <c r="G590" s="3" t="s">
        <v>2025</v>
      </c>
      <c r="H590" s="3" t="s">
        <v>13</v>
      </c>
      <c r="I590" s="3"/>
      <c r="J590" s="7" t="str">
        <f>CONCATENATE(tbl_geral[[#This Row],[Máquina]],"_",tbl_geral[[#This Row],[Status]],)</f>
        <v>CYKL_SISTEMA PCF</v>
      </c>
      <c r="K590" s="9">
        <f>COUNTIF($J$2:J590,J590)</f>
        <v>2</v>
      </c>
      <c r="L590" s="7" t="str">
        <f>CONCATENATE(tbl_geral[[#This Row],[Cod.Unico]],"_",tbl_geral[[#This Row],[Numerador]])</f>
        <v>CYKL_SISTEMA PCF_2</v>
      </c>
      <c r="M590" s="12">
        <f t="shared" si="9"/>
        <v>67</v>
      </c>
      <c r="N590" s="12">
        <f>COUNTIF(J$2:$J590,J590)/100</f>
        <v>0.02</v>
      </c>
      <c r="O590" s="12">
        <f>SUM(tbl_geral[[#This Row],[Cod.Unico3]]+tbl_geral[[#This Row],[Cod.Unico4]])</f>
        <v>67.02</v>
      </c>
      <c r="P590" s="12" t="str">
        <f>SUBSTITUTE(tbl_geral[[#This Row],[Cod.Unico5]],",",".")</f>
        <v>67.02</v>
      </c>
      <c r="Q590" s="12" t="s">
        <v>92</v>
      </c>
    </row>
    <row r="591" spans="1:17" x14ac:dyDescent="0.25">
      <c r="A591" s="3" t="s">
        <v>652</v>
      </c>
      <c r="B591" s="4">
        <v>14</v>
      </c>
      <c r="C591" s="3" t="s">
        <v>96</v>
      </c>
      <c r="D591" s="4">
        <v>1401</v>
      </c>
      <c r="E591" s="3" t="s">
        <v>97</v>
      </c>
      <c r="F591" s="3" t="s">
        <v>98</v>
      </c>
      <c r="G591" s="3" t="s">
        <v>2026</v>
      </c>
      <c r="H591" s="3" t="s">
        <v>13</v>
      </c>
      <c r="I591" s="3"/>
      <c r="J591" s="7" t="str">
        <f>CONCATENATE(tbl_geral[[#This Row],[Máquina]],"_",tbl_geral[[#This Row],[Status]],)</f>
        <v>CYKL_PARADA</v>
      </c>
      <c r="K591" s="9">
        <f>COUNTIF($J$2:J591,J591)</f>
        <v>1</v>
      </c>
      <c r="L591" s="7" t="str">
        <f>CONCATENATE(tbl_geral[[#This Row],[Cod.Unico]],"_",tbl_geral[[#This Row],[Numerador]])</f>
        <v>CYKL_PARADA_1</v>
      </c>
      <c r="M591" s="12">
        <f t="shared" si="9"/>
        <v>68</v>
      </c>
      <c r="N591" s="12">
        <f>COUNTIF(J$2:$J591,J591)/100</f>
        <v>0.01</v>
      </c>
      <c r="O591" s="12">
        <f>SUM(tbl_geral[[#This Row],[Cod.Unico3]]+tbl_geral[[#This Row],[Cod.Unico4]])</f>
        <v>68.010000000000005</v>
      </c>
      <c r="P591" s="12" t="str">
        <f>SUBSTITUTE(tbl_geral[[#This Row],[Cod.Unico5]],",",".")</f>
        <v>68.01</v>
      </c>
      <c r="Q591" s="12" t="s">
        <v>99</v>
      </c>
    </row>
    <row r="592" spans="1:17" x14ac:dyDescent="0.25">
      <c r="A592" s="3" t="s">
        <v>652</v>
      </c>
      <c r="B592" s="4">
        <v>2</v>
      </c>
      <c r="C592" s="3" t="s">
        <v>84</v>
      </c>
      <c r="D592" s="4">
        <v>201</v>
      </c>
      <c r="E592" s="3" t="s">
        <v>100</v>
      </c>
      <c r="F592" s="3" t="s">
        <v>98</v>
      </c>
      <c r="G592" s="3" t="s">
        <v>2027</v>
      </c>
      <c r="H592" s="3" t="s">
        <v>13</v>
      </c>
      <c r="I592" s="3"/>
      <c r="J592" s="7" t="str">
        <f>CONCATENATE(tbl_geral[[#This Row],[Máquina]],"_",tbl_geral[[#This Row],[Status]],)</f>
        <v>CYKL_PARADA</v>
      </c>
      <c r="K592" s="9">
        <f>COUNTIF($J$2:J592,J592)</f>
        <v>2</v>
      </c>
      <c r="L592" s="7" t="str">
        <f>CONCATENATE(tbl_geral[[#This Row],[Cod.Unico]],"_",tbl_geral[[#This Row],[Numerador]])</f>
        <v>CYKL_PARADA_2</v>
      </c>
      <c r="M592" s="12">
        <f t="shared" si="9"/>
        <v>68</v>
      </c>
      <c r="N592" s="12">
        <f>COUNTIF(J$2:$J592,J592)/100</f>
        <v>0.02</v>
      </c>
      <c r="O592" s="12">
        <f>SUM(tbl_geral[[#This Row],[Cod.Unico3]]+tbl_geral[[#This Row],[Cod.Unico4]])</f>
        <v>68.02</v>
      </c>
      <c r="P592" s="12" t="str">
        <f>SUBSTITUTE(tbl_geral[[#This Row],[Cod.Unico5]],",",".")</f>
        <v>68.02</v>
      </c>
      <c r="Q592" s="12" t="s">
        <v>101</v>
      </c>
    </row>
    <row r="593" spans="1:17" x14ac:dyDescent="0.25">
      <c r="A593" s="3" t="s">
        <v>652</v>
      </c>
      <c r="B593" s="4">
        <v>4</v>
      </c>
      <c r="C593" s="3" t="s">
        <v>61</v>
      </c>
      <c r="D593" s="4">
        <v>403</v>
      </c>
      <c r="E593" s="3" t="s">
        <v>656</v>
      </c>
      <c r="F593" s="3" t="s">
        <v>657</v>
      </c>
      <c r="G593" s="3" t="s">
        <v>2028</v>
      </c>
      <c r="H593" s="3" t="s">
        <v>13</v>
      </c>
      <c r="I593" s="3"/>
      <c r="J593" s="7" t="str">
        <f>CONCATENATE(tbl_geral[[#This Row],[Máquina]],"_",tbl_geral[[#This Row],[Status]],)</f>
        <v>CYKL_ESTAÇÃO DE ALIMENTAÇÃO PACOTES</v>
      </c>
      <c r="K593" s="9">
        <f>COUNTIF($J$2:J593,J593)</f>
        <v>1</v>
      </c>
      <c r="L593" s="7" t="str">
        <f>CONCATENATE(tbl_geral[[#This Row],[Cod.Unico]],"_",tbl_geral[[#This Row],[Numerador]])</f>
        <v>CYKL_ESTAÇÃO DE ALIMENTAÇÃO PACOTES_1</v>
      </c>
      <c r="M593" s="12">
        <f t="shared" si="9"/>
        <v>69</v>
      </c>
      <c r="N593" s="12">
        <f>COUNTIF(J$2:$J593,J593)/100</f>
        <v>0.01</v>
      </c>
      <c r="O593" s="12">
        <f>SUM(tbl_geral[[#This Row],[Cod.Unico3]]+tbl_geral[[#This Row],[Cod.Unico4]])</f>
        <v>69.010000000000005</v>
      </c>
      <c r="P593" s="12" t="str">
        <f>SUBSTITUTE(tbl_geral[[#This Row],[Cod.Unico5]],",",".")</f>
        <v>69.01</v>
      </c>
      <c r="Q593" s="12" t="s">
        <v>658</v>
      </c>
    </row>
    <row r="594" spans="1:17" x14ac:dyDescent="0.25">
      <c r="A594" s="3" t="s">
        <v>652</v>
      </c>
      <c r="B594" s="4">
        <v>2</v>
      </c>
      <c r="C594" s="3" t="s">
        <v>84</v>
      </c>
      <c r="D594" s="4">
        <v>203</v>
      </c>
      <c r="E594" s="3" t="s">
        <v>85</v>
      </c>
      <c r="F594" s="3" t="s">
        <v>657</v>
      </c>
      <c r="G594" s="3" t="s">
        <v>2029</v>
      </c>
      <c r="H594" s="3" t="s">
        <v>13</v>
      </c>
      <c r="I594" s="3"/>
      <c r="J594" s="7" t="str">
        <f>CONCATENATE(tbl_geral[[#This Row],[Máquina]],"_",tbl_geral[[#This Row],[Status]],)</f>
        <v>CYKL_ESTAÇÃO DE ALIMENTAÇÃO PACOTES</v>
      </c>
      <c r="K594" s="9">
        <f>COUNTIF($J$2:J594,J594)</f>
        <v>2</v>
      </c>
      <c r="L594" s="7" t="str">
        <f>CONCATENATE(tbl_geral[[#This Row],[Cod.Unico]],"_",tbl_geral[[#This Row],[Numerador]])</f>
        <v>CYKL_ESTAÇÃO DE ALIMENTAÇÃO PACOTES_2</v>
      </c>
      <c r="M594" s="12">
        <f t="shared" si="9"/>
        <v>69</v>
      </c>
      <c r="N594" s="12">
        <f>COUNTIF(J$2:$J594,J594)/100</f>
        <v>0.02</v>
      </c>
      <c r="O594" s="12">
        <f>SUM(tbl_geral[[#This Row],[Cod.Unico3]]+tbl_geral[[#This Row],[Cod.Unico4]])</f>
        <v>69.02</v>
      </c>
      <c r="P594" s="12" t="str">
        <f>SUBSTITUTE(tbl_geral[[#This Row],[Cod.Unico5]],",",".")</f>
        <v>69.02</v>
      </c>
      <c r="Q594" s="12" t="s">
        <v>659</v>
      </c>
    </row>
    <row r="595" spans="1:17" x14ac:dyDescent="0.25">
      <c r="A595" s="3" t="s">
        <v>652</v>
      </c>
      <c r="B595" s="4">
        <v>2</v>
      </c>
      <c r="C595" s="3" t="s">
        <v>84</v>
      </c>
      <c r="D595" s="4">
        <v>202</v>
      </c>
      <c r="E595" s="3" t="s">
        <v>88</v>
      </c>
      <c r="F595" s="3" t="s">
        <v>657</v>
      </c>
      <c r="G595" s="3" t="s">
        <v>2030</v>
      </c>
      <c r="H595" s="3" t="s">
        <v>13</v>
      </c>
      <c r="I595" s="3"/>
      <c r="J595" s="7" t="str">
        <f>CONCATENATE(tbl_geral[[#This Row],[Máquina]],"_",tbl_geral[[#This Row],[Status]],)</f>
        <v>CYKL_ESTAÇÃO DE ALIMENTAÇÃO PACOTES</v>
      </c>
      <c r="K595" s="9">
        <f>COUNTIF($J$2:J595,J595)</f>
        <v>3</v>
      </c>
      <c r="L595" s="7" t="str">
        <f>CONCATENATE(tbl_geral[[#This Row],[Cod.Unico]],"_",tbl_geral[[#This Row],[Numerador]])</f>
        <v>CYKL_ESTAÇÃO DE ALIMENTAÇÃO PACOTES_3</v>
      </c>
      <c r="M595" s="12">
        <f t="shared" si="9"/>
        <v>69</v>
      </c>
      <c r="N595" s="12">
        <f>COUNTIF(J$2:$J595,J595)/100</f>
        <v>0.03</v>
      </c>
      <c r="O595" s="12">
        <f>SUM(tbl_geral[[#This Row],[Cod.Unico3]]+tbl_geral[[#This Row],[Cod.Unico4]])</f>
        <v>69.03</v>
      </c>
      <c r="P595" s="12" t="str">
        <f>SUBSTITUTE(tbl_geral[[#This Row],[Cod.Unico5]],",",".")</f>
        <v>69.03</v>
      </c>
      <c r="Q595" s="12" t="s">
        <v>660</v>
      </c>
    </row>
    <row r="596" spans="1:17" x14ac:dyDescent="0.25">
      <c r="A596" s="3" t="s">
        <v>652</v>
      </c>
      <c r="B596" s="4">
        <v>8</v>
      </c>
      <c r="C596" s="3" t="s">
        <v>10</v>
      </c>
      <c r="D596" s="4">
        <v>829</v>
      </c>
      <c r="E596" s="3" t="s">
        <v>93</v>
      </c>
      <c r="F596" s="3" t="s">
        <v>657</v>
      </c>
      <c r="G596" s="3" t="s">
        <v>2031</v>
      </c>
      <c r="H596" s="3" t="s">
        <v>13</v>
      </c>
      <c r="I596" s="3"/>
      <c r="J596" s="7" t="str">
        <f>CONCATENATE(tbl_geral[[#This Row],[Máquina]],"_",tbl_geral[[#This Row],[Status]],)</f>
        <v>CYKL_ESTAÇÃO DE ALIMENTAÇÃO PACOTES</v>
      </c>
      <c r="K596" s="9">
        <f>COUNTIF($J$2:J596,J596)</f>
        <v>4</v>
      </c>
      <c r="L596" s="7" t="str">
        <f>CONCATENATE(tbl_geral[[#This Row],[Cod.Unico]],"_",tbl_geral[[#This Row],[Numerador]])</f>
        <v>CYKL_ESTAÇÃO DE ALIMENTAÇÃO PACOTES_4</v>
      </c>
      <c r="M596" s="12">
        <f t="shared" si="9"/>
        <v>69</v>
      </c>
      <c r="N596" s="12">
        <f>COUNTIF(J$2:$J596,J596)/100</f>
        <v>0.04</v>
      </c>
      <c r="O596" s="12">
        <f>SUM(tbl_geral[[#This Row],[Cod.Unico3]]+tbl_geral[[#This Row],[Cod.Unico4]])</f>
        <v>69.040000000000006</v>
      </c>
      <c r="P596" s="12" t="str">
        <f>SUBSTITUTE(tbl_geral[[#This Row],[Cod.Unico5]],",",".")</f>
        <v>69.04</v>
      </c>
      <c r="Q596" s="12" t="s">
        <v>661</v>
      </c>
    </row>
    <row r="597" spans="1:17" x14ac:dyDescent="0.25">
      <c r="A597" s="3" t="s">
        <v>652</v>
      </c>
      <c r="B597" s="4">
        <v>8</v>
      </c>
      <c r="C597" s="3" t="s">
        <v>10</v>
      </c>
      <c r="D597" s="4">
        <v>829</v>
      </c>
      <c r="E597" s="3" t="s">
        <v>93</v>
      </c>
      <c r="F597" s="3" t="s">
        <v>662</v>
      </c>
      <c r="G597" s="3" t="s">
        <v>2032</v>
      </c>
      <c r="H597" s="3" t="s">
        <v>13</v>
      </c>
      <c r="I597" s="3"/>
      <c r="J597" s="7" t="str">
        <f>CONCATENATE(tbl_geral[[#This Row],[Máquina]],"_",tbl_geral[[#This Row],[Status]],)</f>
        <v>CYKL_TRANSPORTE ENTRADA CYKLOP LONGITUDINAL</v>
      </c>
      <c r="K597" s="9">
        <f>COUNTIF($J$2:J597,J597)</f>
        <v>1</v>
      </c>
      <c r="L597" s="7" t="str">
        <f>CONCATENATE(tbl_geral[[#This Row],[Cod.Unico]],"_",tbl_geral[[#This Row],[Numerador]])</f>
        <v>CYKL_TRANSPORTE ENTRADA CYKLOP LONGITUDINAL_1</v>
      </c>
      <c r="M597" s="12">
        <f t="shared" si="9"/>
        <v>70</v>
      </c>
      <c r="N597" s="12">
        <f>COUNTIF(J$2:$J597,J597)/100</f>
        <v>0.01</v>
      </c>
      <c r="O597" s="12">
        <f>SUM(tbl_geral[[#This Row],[Cod.Unico3]]+tbl_geral[[#This Row],[Cod.Unico4]])</f>
        <v>70.010000000000005</v>
      </c>
      <c r="P597" s="12" t="str">
        <f>SUBSTITUTE(tbl_geral[[#This Row],[Cod.Unico5]],",",".")</f>
        <v>70.01</v>
      </c>
      <c r="Q597" s="12" t="s">
        <v>663</v>
      </c>
    </row>
    <row r="598" spans="1:17" x14ac:dyDescent="0.25">
      <c r="A598" s="3" t="s">
        <v>652</v>
      </c>
      <c r="B598" s="4">
        <v>2</v>
      </c>
      <c r="C598" s="3" t="s">
        <v>84</v>
      </c>
      <c r="D598" s="4">
        <v>203</v>
      </c>
      <c r="E598" s="3" t="s">
        <v>85</v>
      </c>
      <c r="F598" s="3" t="s">
        <v>662</v>
      </c>
      <c r="G598" s="3" t="s">
        <v>2033</v>
      </c>
      <c r="H598" s="3" t="s">
        <v>13</v>
      </c>
      <c r="I598" s="3"/>
      <c r="J598" s="7" t="str">
        <f>CONCATENATE(tbl_geral[[#This Row],[Máquina]],"_",tbl_geral[[#This Row],[Status]],)</f>
        <v>CYKL_TRANSPORTE ENTRADA CYKLOP LONGITUDINAL</v>
      </c>
      <c r="K598" s="9">
        <f>COUNTIF($J$2:J598,J598)</f>
        <v>2</v>
      </c>
      <c r="L598" s="7" t="str">
        <f>CONCATENATE(tbl_geral[[#This Row],[Cod.Unico]],"_",tbl_geral[[#This Row],[Numerador]])</f>
        <v>CYKL_TRANSPORTE ENTRADA CYKLOP LONGITUDINAL_2</v>
      </c>
      <c r="M598" s="12">
        <f t="shared" si="9"/>
        <v>70</v>
      </c>
      <c r="N598" s="12">
        <f>COUNTIF(J$2:$J598,J598)/100</f>
        <v>0.02</v>
      </c>
      <c r="O598" s="12">
        <f>SUM(tbl_geral[[#This Row],[Cod.Unico3]]+tbl_geral[[#This Row],[Cod.Unico4]])</f>
        <v>70.02</v>
      </c>
      <c r="P598" s="12" t="str">
        <f>SUBSTITUTE(tbl_geral[[#This Row],[Cod.Unico5]],",",".")</f>
        <v>70.02</v>
      </c>
      <c r="Q598" s="12" t="s">
        <v>664</v>
      </c>
    </row>
    <row r="599" spans="1:17" x14ac:dyDescent="0.25">
      <c r="A599" s="3" t="s">
        <v>652</v>
      </c>
      <c r="B599" s="4">
        <v>2</v>
      </c>
      <c r="C599" s="3" t="s">
        <v>84</v>
      </c>
      <c r="D599" s="4">
        <v>202</v>
      </c>
      <c r="E599" s="3" t="s">
        <v>88</v>
      </c>
      <c r="F599" s="3" t="s">
        <v>662</v>
      </c>
      <c r="G599" s="3" t="s">
        <v>2034</v>
      </c>
      <c r="H599" s="3" t="s">
        <v>13</v>
      </c>
      <c r="I599" s="3"/>
      <c r="J599" s="7" t="str">
        <f>CONCATENATE(tbl_geral[[#This Row],[Máquina]],"_",tbl_geral[[#This Row],[Status]],)</f>
        <v>CYKL_TRANSPORTE ENTRADA CYKLOP LONGITUDINAL</v>
      </c>
      <c r="K599" s="9">
        <f>COUNTIF($J$2:J599,J599)</f>
        <v>3</v>
      </c>
      <c r="L599" s="7" t="str">
        <f>CONCATENATE(tbl_geral[[#This Row],[Cod.Unico]],"_",tbl_geral[[#This Row],[Numerador]])</f>
        <v>CYKL_TRANSPORTE ENTRADA CYKLOP LONGITUDINAL_3</v>
      </c>
      <c r="M599" s="12">
        <f t="shared" si="9"/>
        <v>70</v>
      </c>
      <c r="N599" s="12">
        <f>COUNTIF(J$2:$J599,J599)/100</f>
        <v>0.03</v>
      </c>
      <c r="O599" s="12">
        <f>SUM(tbl_geral[[#This Row],[Cod.Unico3]]+tbl_geral[[#This Row],[Cod.Unico4]])</f>
        <v>70.03</v>
      </c>
      <c r="P599" s="12" t="str">
        <f>SUBSTITUTE(tbl_geral[[#This Row],[Cod.Unico5]],",",".")</f>
        <v>70.03</v>
      </c>
      <c r="Q599" s="12" t="s">
        <v>665</v>
      </c>
    </row>
    <row r="600" spans="1:17" x14ac:dyDescent="0.25">
      <c r="A600" s="3" t="s">
        <v>652</v>
      </c>
      <c r="B600" s="4">
        <v>8</v>
      </c>
      <c r="C600" s="3" t="s">
        <v>10</v>
      </c>
      <c r="D600" s="4">
        <v>829</v>
      </c>
      <c r="E600" s="3" t="s">
        <v>93</v>
      </c>
      <c r="F600" s="3" t="s">
        <v>662</v>
      </c>
      <c r="G600" s="3" t="s">
        <v>2035</v>
      </c>
      <c r="H600" s="3" t="s">
        <v>13</v>
      </c>
      <c r="I600" s="3"/>
      <c r="J600" s="7" t="str">
        <f>CONCATENATE(tbl_geral[[#This Row],[Máquina]],"_",tbl_geral[[#This Row],[Status]],)</f>
        <v>CYKL_TRANSPORTE ENTRADA CYKLOP LONGITUDINAL</v>
      </c>
      <c r="K600" s="9">
        <f>COUNTIF($J$2:J600,J600)</f>
        <v>4</v>
      </c>
      <c r="L600" s="7" t="str">
        <f>CONCATENATE(tbl_geral[[#This Row],[Cod.Unico]],"_",tbl_geral[[#This Row],[Numerador]])</f>
        <v>CYKL_TRANSPORTE ENTRADA CYKLOP LONGITUDINAL_4</v>
      </c>
      <c r="M600" s="12">
        <f t="shared" si="9"/>
        <v>70</v>
      </c>
      <c r="N600" s="12">
        <f>COUNTIF(J$2:$J600,J600)/100</f>
        <v>0.04</v>
      </c>
      <c r="O600" s="12">
        <f>SUM(tbl_geral[[#This Row],[Cod.Unico3]]+tbl_geral[[#This Row],[Cod.Unico4]])</f>
        <v>70.040000000000006</v>
      </c>
      <c r="P600" s="12" t="str">
        <f>SUBSTITUTE(tbl_geral[[#This Row],[Cod.Unico5]],",",".")</f>
        <v>70.04</v>
      </c>
      <c r="Q600" s="12" t="s">
        <v>666</v>
      </c>
    </row>
    <row r="601" spans="1:17" x14ac:dyDescent="0.25">
      <c r="A601" s="3" t="s">
        <v>652</v>
      </c>
      <c r="B601" s="4">
        <v>8</v>
      </c>
      <c r="C601" s="3" t="s">
        <v>10</v>
      </c>
      <c r="D601" s="4">
        <v>817</v>
      </c>
      <c r="E601" s="3" t="s">
        <v>271</v>
      </c>
      <c r="F601" s="3" t="s">
        <v>667</v>
      </c>
      <c r="G601" s="3" t="s">
        <v>2036</v>
      </c>
      <c r="H601" s="3" t="s">
        <v>13</v>
      </c>
      <c r="I601" s="3"/>
      <c r="J601" s="7" t="str">
        <f>CONCATENATE(tbl_geral[[#This Row],[Máquina]],"_",tbl_geral[[#This Row],[Status]],)</f>
        <v>CYKL_CYKLOP LONGITUDINAL</v>
      </c>
      <c r="K601" s="9">
        <f>COUNTIF($J$2:J601,J601)</f>
        <v>1</v>
      </c>
      <c r="L601" s="7" t="str">
        <f>CONCATENATE(tbl_geral[[#This Row],[Cod.Unico]],"_",tbl_geral[[#This Row],[Numerador]])</f>
        <v>CYKL_CYKLOP LONGITUDINAL_1</v>
      </c>
      <c r="M601" s="12">
        <f t="shared" si="9"/>
        <v>71</v>
      </c>
      <c r="N601" s="12">
        <f>COUNTIF(J$2:$J601,J601)/100</f>
        <v>0.01</v>
      </c>
      <c r="O601" s="12">
        <f>SUM(tbl_geral[[#This Row],[Cod.Unico3]]+tbl_geral[[#This Row],[Cod.Unico4]])</f>
        <v>71.010000000000005</v>
      </c>
      <c r="P601" s="12" t="str">
        <f>SUBSTITUTE(tbl_geral[[#This Row],[Cod.Unico5]],",",".")</f>
        <v>71.01</v>
      </c>
      <c r="Q601" s="12" t="s">
        <v>668</v>
      </c>
    </row>
    <row r="602" spans="1:17" x14ac:dyDescent="0.25">
      <c r="A602" s="3" t="s">
        <v>652</v>
      </c>
      <c r="B602" s="4">
        <v>8</v>
      </c>
      <c r="C602" s="3" t="s">
        <v>10</v>
      </c>
      <c r="D602" s="4">
        <v>817</v>
      </c>
      <c r="E602" s="3" t="s">
        <v>271</v>
      </c>
      <c r="F602" s="3" t="s">
        <v>667</v>
      </c>
      <c r="G602" s="3" t="s">
        <v>2037</v>
      </c>
      <c r="H602" s="3" t="s">
        <v>13</v>
      </c>
      <c r="I602" s="3"/>
      <c r="J602" s="7" t="str">
        <f>CONCATENATE(tbl_geral[[#This Row],[Máquina]],"_",tbl_geral[[#This Row],[Status]],)</f>
        <v>CYKL_CYKLOP LONGITUDINAL</v>
      </c>
      <c r="K602" s="9">
        <f>COUNTIF($J$2:J602,J602)</f>
        <v>2</v>
      </c>
      <c r="L602" s="7" t="str">
        <f>CONCATENATE(tbl_geral[[#This Row],[Cod.Unico]],"_",tbl_geral[[#This Row],[Numerador]])</f>
        <v>CYKL_CYKLOP LONGITUDINAL_2</v>
      </c>
      <c r="M602" s="12">
        <f t="shared" si="9"/>
        <v>71</v>
      </c>
      <c r="N602" s="12">
        <f>COUNTIF(J$2:$J602,J602)/100</f>
        <v>0.02</v>
      </c>
      <c r="O602" s="12">
        <f>SUM(tbl_geral[[#This Row],[Cod.Unico3]]+tbl_geral[[#This Row],[Cod.Unico4]])</f>
        <v>71.02</v>
      </c>
      <c r="P602" s="12" t="str">
        <f>SUBSTITUTE(tbl_geral[[#This Row],[Cod.Unico5]],",",".")</f>
        <v>71.02</v>
      </c>
      <c r="Q602" s="12" t="s">
        <v>669</v>
      </c>
    </row>
    <row r="603" spans="1:17" x14ac:dyDescent="0.25">
      <c r="A603" s="3" t="s">
        <v>652</v>
      </c>
      <c r="B603" s="4">
        <v>2</v>
      </c>
      <c r="C603" s="3" t="s">
        <v>84</v>
      </c>
      <c r="D603" s="4">
        <v>202</v>
      </c>
      <c r="E603" s="3" t="s">
        <v>88</v>
      </c>
      <c r="F603" s="3" t="s">
        <v>667</v>
      </c>
      <c r="G603" s="3" t="s">
        <v>2038</v>
      </c>
      <c r="H603" s="3" t="s">
        <v>13</v>
      </c>
      <c r="I603" s="3"/>
      <c r="J603" s="7" t="str">
        <f>CONCATENATE(tbl_geral[[#This Row],[Máquina]],"_",tbl_geral[[#This Row],[Status]],)</f>
        <v>CYKL_CYKLOP LONGITUDINAL</v>
      </c>
      <c r="K603" s="9">
        <f>COUNTIF($J$2:J603,J603)</f>
        <v>3</v>
      </c>
      <c r="L603" s="7" t="str">
        <f>CONCATENATE(tbl_geral[[#This Row],[Cod.Unico]],"_",tbl_geral[[#This Row],[Numerador]])</f>
        <v>CYKL_CYKLOP LONGITUDINAL_3</v>
      </c>
      <c r="M603" s="12">
        <f t="shared" si="9"/>
        <v>71</v>
      </c>
      <c r="N603" s="12">
        <f>COUNTIF(J$2:$J603,J603)/100</f>
        <v>0.03</v>
      </c>
      <c r="O603" s="12">
        <f>SUM(tbl_geral[[#This Row],[Cod.Unico3]]+tbl_geral[[#This Row],[Cod.Unico4]])</f>
        <v>71.03</v>
      </c>
      <c r="P603" s="12" t="str">
        <f>SUBSTITUTE(tbl_geral[[#This Row],[Cod.Unico5]],",",".")</f>
        <v>71.03</v>
      </c>
      <c r="Q603" s="12" t="s">
        <v>670</v>
      </c>
    </row>
    <row r="604" spans="1:17" x14ac:dyDescent="0.25">
      <c r="A604" s="3" t="s">
        <v>652</v>
      </c>
      <c r="B604" s="4">
        <v>2</v>
      </c>
      <c r="C604" s="3" t="s">
        <v>84</v>
      </c>
      <c r="D604" s="4">
        <v>203</v>
      </c>
      <c r="E604" s="3" t="s">
        <v>85</v>
      </c>
      <c r="F604" s="3" t="s">
        <v>667</v>
      </c>
      <c r="G604" s="3" t="s">
        <v>2039</v>
      </c>
      <c r="H604" s="3" t="s">
        <v>13</v>
      </c>
      <c r="I604" s="3"/>
      <c r="J604" s="7" t="str">
        <f>CONCATENATE(tbl_geral[[#This Row],[Máquina]],"_",tbl_geral[[#This Row],[Status]],)</f>
        <v>CYKL_CYKLOP LONGITUDINAL</v>
      </c>
      <c r="K604" s="9">
        <f>COUNTIF($J$2:J604,J604)</f>
        <v>4</v>
      </c>
      <c r="L604" s="7" t="str">
        <f>CONCATENATE(tbl_geral[[#This Row],[Cod.Unico]],"_",tbl_geral[[#This Row],[Numerador]])</f>
        <v>CYKL_CYKLOP LONGITUDINAL_4</v>
      </c>
      <c r="M604" s="12">
        <f t="shared" si="9"/>
        <v>71</v>
      </c>
      <c r="N604" s="12">
        <f>COUNTIF(J$2:$J604,J604)/100</f>
        <v>0.04</v>
      </c>
      <c r="O604" s="12">
        <f>SUM(tbl_geral[[#This Row],[Cod.Unico3]]+tbl_geral[[#This Row],[Cod.Unico4]])</f>
        <v>71.040000000000006</v>
      </c>
      <c r="P604" s="12" t="str">
        <f>SUBSTITUTE(tbl_geral[[#This Row],[Cod.Unico5]],",",".")</f>
        <v>71.04</v>
      </c>
      <c r="Q604" s="12" t="s">
        <v>671</v>
      </c>
    </row>
    <row r="605" spans="1:17" x14ac:dyDescent="0.25">
      <c r="A605" s="3" t="s">
        <v>652</v>
      </c>
      <c r="B605" s="4">
        <v>8</v>
      </c>
      <c r="C605" s="3" t="s">
        <v>10</v>
      </c>
      <c r="D605" s="4">
        <v>817</v>
      </c>
      <c r="E605" s="3" t="s">
        <v>271</v>
      </c>
      <c r="F605" s="3" t="s">
        <v>667</v>
      </c>
      <c r="G605" s="3" t="s">
        <v>2040</v>
      </c>
      <c r="H605" s="3" t="s">
        <v>13</v>
      </c>
      <c r="I605" s="3"/>
      <c r="J605" s="7" t="str">
        <f>CONCATENATE(tbl_geral[[#This Row],[Máquina]],"_",tbl_geral[[#This Row],[Status]],)</f>
        <v>CYKL_CYKLOP LONGITUDINAL</v>
      </c>
      <c r="K605" s="9">
        <f>COUNTIF($J$2:J605,J605)</f>
        <v>5</v>
      </c>
      <c r="L605" s="7" t="str">
        <f>CONCATENATE(tbl_geral[[#This Row],[Cod.Unico]],"_",tbl_geral[[#This Row],[Numerador]])</f>
        <v>CYKL_CYKLOP LONGITUDINAL_5</v>
      </c>
      <c r="M605" s="12">
        <f t="shared" si="9"/>
        <v>71</v>
      </c>
      <c r="N605" s="12">
        <f>COUNTIF(J$2:$J605,J605)/100</f>
        <v>0.05</v>
      </c>
      <c r="O605" s="12">
        <f>SUM(tbl_geral[[#This Row],[Cod.Unico3]]+tbl_geral[[#This Row],[Cod.Unico4]])</f>
        <v>71.05</v>
      </c>
      <c r="P605" s="12" t="str">
        <f>SUBSTITUTE(tbl_geral[[#This Row],[Cod.Unico5]],",",".")</f>
        <v>71.05</v>
      </c>
      <c r="Q605" s="12" t="s">
        <v>672</v>
      </c>
    </row>
    <row r="606" spans="1:17" x14ac:dyDescent="0.25">
      <c r="A606" s="3" t="s">
        <v>652</v>
      </c>
      <c r="B606" s="4">
        <v>8</v>
      </c>
      <c r="C606" s="3" t="s">
        <v>10</v>
      </c>
      <c r="D606" s="4">
        <v>829</v>
      </c>
      <c r="E606" s="3" t="s">
        <v>93</v>
      </c>
      <c r="F606" s="3" t="s">
        <v>667</v>
      </c>
      <c r="G606" s="3" t="s">
        <v>2041</v>
      </c>
      <c r="H606" s="3" t="s">
        <v>13</v>
      </c>
      <c r="I606" s="3"/>
      <c r="J606" s="7" t="str">
        <f>CONCATENATE(tbl_geral[[#This Row],[Máquina]],"_",tbl_geral[[#This Row],[Status]],)</f>
        <v>CYKL_CYKLOP LONGITUDINAL</v>
      </c>
      <c r="K606" s="9">
        <f>COUNTIF($J$2:J606,J606)</f>
        <v>6</v>
      </c>
      <c r="L606" s="7" t="str">
        <f>CONCATENATE(tbl_geral[[#This Row],[Cod.Unico]],"_",tbl_geral[[#This Row],[Numerador]])</f>
        <v>CYKL_CYKLOP LONGITUDINAL_6</v>
      </c>
      <c r="M606" s="12">
        <f t="shared" si="9"/>
        <v>71</v>
      </c>
      <c r="N606" s="12">
        <f>COUNTIF(J$2:$J606,J606)/100</f>
        <v>0.06</v>
      </c>
      <c r="O606" s="12">
        <f>SUM(tbl_geral[[#This Row],[Cod.Unico3]]+tbl_geral[[#This Row],[Cod.Unico4]])</f>
        <v>71.06</v>
      </c>
      <c r="P606" s="12" t="str">
        <f>SUBSTITUTE(tbl_geral[[#This Row],[Cod.Unico5]],",",".")</f>
        <v>71.06</v>
      </c>
      <c r="Q606" s="12" t="s">
        <v>673</v>
      </c>
    </row>
    <row r="607" spans="1:17" x14ac:dyDescent="0.25">
      <c r="A607" s="3" t="s">
        <v>652</v>
      </c>
      <c r="B607" s="4">
        <v>8</v>
      </c>
      <c r="C607" s="3" t="s">
        <v>10</v>
      </c>
      <c r="D607" s="4">
        <v>829</v>
      </c>
      <c r="E607" s="3" t="s">
        <v>93</v>
      </c>
      <c r="F607" s="3" t="s">
        <v>674</v>
      </c>
      <c r="G607" s="3" t="s">
        <v>2042</v>
      </c>
      <c r="H607" s="3" t="s">
        <v>13</v>
      </c>
      <c r="I607" s="3"/>
      <c r="J607" s="7" t="str">
        <f>CONCATENATE(tbl_geral[[#This Row],[Máquina]],"_",tbl_geral[[#This Row],[Status]],)</f>
        <v>CYKL_TRANSPORTE ENTRADA CYKLOP TRANSVERSAL</v>
      </c>
      <c r="K607" s="9">
        <f>COUNTIF($J$2:J607,J607)</f>
        <v>1</v>
      </c>
      <c r="L607" s="7" t="str">
        <f>CONCATENATE(tbl_geral[[#This Row],[Cod.Unico]],"_",tbl_geral[[#This Row],[Numerador]])</f>
        <v>CYKL_TRANSPORTE ENTRADA CYKLOP TRANSVERSAL_1</v>
      </c>
      <c r="M607" s="12">
        <f t="shared" si="9"/>
        <v>72</v>
      </c>
      <c r="N607" s="12">
        <f>COUNTIF(J$2:$J607,J607)/100</f>
        <v>0.01</v>
      </c>
      <c r="O607" s="12">
        <f>SUM(tbl_geral[[#This Row],[Cod.Unico3]]+tbl_geral[[#This Row],[Cod.Unico4]])</f>
        <v>72.010000000000005</v>
      </c>
      <c r="P607" s="12" t="str">
        <f>SUBSTITUTE(tbl_geral[[#This Row],[Cod.Unico5]],",",".")</f>
        <v>72.01</v>
      </c>
      <c r="Q607" s="12" t="s">
        <v>675</v>
      </c>
    </row>
    <row r="608" spans="1:17" x14ac:dyDescent="0.25">
      <c r="A608" s="3" t="s">
        <v>652</v>
      </c>
      <c r="B608" s="4">
        <v>2</v>
      </c>
      <c r="C608" s="3" t="s">
        <v>84</v>
      </c>
      <c r="D608" s="4">
        <v>203</v>
      </c>
      <c r="E608" s="3" t="s">
        <v>85</v>
      </c>
      <c r="F608" s="3" t="s">
        <v>674</v>
      </c>
      <c r="G608" s="3" t="s">
        <v>2043</v>
      </c>
      <c r="H608" s="3" t="s">
        <v>13</v>
      </c>
      <c r="I608" s="3"/>
      <c r="J608" s="7" t="str">
        <f>CONCATENATE(tbl_geral[[#This Row],[Máquina]],"_",tbl_geral[[#This Row],[Status]],)</f>
        <v>CYKL_TRANSPORTE ENTRADA CYKLOP TRANSVERSAL</v>
      </c>
      <c r="K608" s="9">
        <f>COUNTIF($J$2:J608,J608)</f>
        <v>2</v>
      </c>
      <c r="L608" s="7" t="str">
        <f>CONCATENATE(tbl_geral[[#This Row],[Cod.Unico]],"_",tbl_geral[[#This Row],[Numerador]])</f>
        <v>CYKL_TRANSPORTE ENTRADA CYKLOP TRANSVERSAL_2</v>
      </c>
      <c r="M608" s="12">
        <f t="shared" si="9"/>
        <v>72</v>
      </c>
      <c r="N608" s="12">
        <f>COUNTIF(J$2:$J608,J608)/100</f>
        <v>0.02</v>
      </c>
      <c r="O608" s="12">
        <f>SUM(tbl_geral[[#This Row],[Cod.Unico3]]+tbl_geral[[#This Row],[Cod.Unico4]])</f>
        <v>72.02</v>
      </c>
      <c r="P608" s="12" t="str">
        <f>SUBSTITUTE(tbl_geral[[#This Row],[Cod.Unico5]],",",".")</f>
        <v>72.02</v>
      </c>
      <c r="Q608" s="12" t="s">
        <v>676</v>
      </c>
    </row>
    <row r="609" spans="1:17" x14ac:dyDescent="0.25">
      <c r="A609" s="3" t="s">
        <v>652</v>
      </c>
      <c r="B609" s="4">
        <v>2</v>
      </c>
      <c r="C609" s="3" t="s">
        <v>84</v>
      </c>
      <c r="D609" s="4">
        <v>202</v>
      </c>
      <c r="E609" s="3" t="s">
        <v>88</v>
      </c>
      <c r="F609" s="3" t="s">
        <v>674</v>
      </c>
      <c r="G609" s="3" t="s">
        <v>2044</v>
      </c>
      <c r="H609" s="3" t="s">
        <v>13</v>
      </c>
      <c r="I609" s="3"/>
      <c r="J609" s="7" t="str">
        <f>CONCATENATE(tbl_geral[[#This Row],[Máquina]],"_",tbl_geral[[#This Row],[Status]],)</f>
        <v>CYKL_TRANSPORTE ENTRADA CYKLOP TRANSVERSAL</v>
      </c>
      <c r="K609" s="9">
        <f>COUNTIF($J$2:J609,J609)</f>
        <v>3</v>
      </c>
      <c r="L609" s="7" t="str">
        <f>CONCATENATE(tbl_geral[[#This Row],[Cod.Unico]],"_",tbl_geral[[#This Row],[Numerador]])</f>
        <v>CYKL_TRANSPORTE ENTRADA CYKLOP TRANSVERSAL_3</v>
      </c>
      <c r="M609" s="12">
        <f t="shared" si="9"/>
        <v>72</v>
      </c>
      <c r="N609" s="12">
        <f>COUNTIF(J$2:$J609,J609)/100</f>
        <v>0.03</v>
      </c>
      <c r="O609" s="12">
        <f>SUM(tbl_geral[[#This Row],[Cod.Unico3]]+tbl_geral[[#This Row],[Cod.Unico4]])</f>
        <v>72.03</v>
      </c>
      <c r="P609" s="12" t="str">
        <f>SUBSTITUTE(tbl_geral[[#This Row],[Cod.Unico5]],",",".")</f>
        <v>72.03</v>
      </c>
      <c r="Q609" s="12" t="s">
        <v>677</v>
      </c>
    </row>
    <row r="610" spans="1:17" x14ac:dyDescent="0.25">
      <c r="A610" s="3" t="s">
        <v>652</v>
      </c>
      <c r="B610" s="4">
        <v>8</v>
      </c>
      <c r="C610" s="3" t="s">
        <v>10</v>
      </c>
      <c r="D610" s="4">
        <v>829</v>
      </c>
      <c r="E610" s="3" t="s">
        <v>93</v>
      </c>
      <c r="F610" s="3" t="s">
        <v>674</v>
      </c>
      <c r="G610" s="3" t="s">
        <v>2045</v>
      </c>
      <c r="H610" s="3" t="s">
        <v>13</v>
      </c>
      <c r="I610" s="3"/>
      <c r="J610" s="7" t="str">
        <f>CONCATENATE(tbl_geral[[#This Row],[Máquina]],"_",tbl_geral[[#This Row],[Status]],)</f>
        <v>CYKL_TRANSPORTE ENTRADA CYKLOP TRANSVERSAL</v>
      </c>
      <c r="K610" s="9">
        <f>COUNTIF($J$2:J610,J610)</f>
        <v>4</v>
      </c>
      <c r="L610" s="7" t="str">
        <f>CONCATENATE(tbl_geral[[#This Row],[Cod.Unico]],"_",tbl_geral[[#This Row],[Numerador]])</f>
        <v>CYKL_TRANSPORTE ENTRADA CYKLOP TRANSVERSAL_4</v>
      </c>
      <c r="M610" s="12">
        <f t="shared" si="9"/>
        <v>72</v>
      </c>
      <c r="N610" s="12">
        <f>COUNTIF(J$2:$J610,J610)/100</f>
        <v>0.04</v>
      </c>
      <c r="O610" s="12">
        <f>SUM(tbl_geral[[#This Row],[Cod.Unico3]]+tbl_geral[[#This Row],[Cod.Unico4]])</f>
        <v>72.040000000000006</v>
      </c>
      <c r="P610" s="12" t="str">
        <f>SUBSTITUTE(tbl_geral[[#This Row],[Cod.Unico5]],",",".")</f>
        <v>72.04</v>
      </c>
      <c r="Q610" s="12" t="s">
        <v>678</v>
      </c>
    </row>
    <row r="611" spans="1:17" x14ac:dyDescent="0.25">
      <c r="A611" s="3" t="s">
        <v>652</v>
      </c>
      <c r="B611" s="4">
        <v>8</v>
      </c>
      <c r="C611" s="3" t="s">
        <v>10</v>
      </c>
      <c r="D611" s="4">
        <v>817</v>
      </c>
      <c r="E611" s="3" t="s">
        <v>271</v>
      </c>
      <c r="F611" s="3" t="s">
        <v>679</v>
      </c>
      <c r="G611" s="3" t="s">
        <v>2046</v>
      </c>
      <c r="H611" s="3" t="s">
        <v>13</v>
      </c>
      <c r="I611" s="3"/>
      <c r="J611" s="7" t="str">
        <f>CONCATENATE(tbl_geral[[#This Row],[Máquina]],"_",tbl_geral[[#This Row],[Status]],)</f>
        <v>CYKL_CYKLOP TRANSVERSAL</v>
      </c>
      <c r="K611" s="9">
        <f>COUNTIF($J$2:J611,J611)</f>
        <v>1</v>
      </c>
      <c r="L611" s="7" t="str">
        <f>CONCATENATE(tbl_geral[[#This Row],[Cod.Unico]],"_",tbl_geral[[#This Row],[Numerador]])</f>
        <v>CYKL_CYKLOP TRANSVERSAL_1</v>
      </c>
      <c r="M611" s="12">
        <f t="shared" si="9"/>
        <v>73</v>
      </c>
      <c r="N611" s="12">
        <f>COUNTIF(J$2:$J611,J611)/100</f>
        <v>0.01</v>
      </c>
      <c r="O611" s="12">
        <f>SUM(tbl_geral[[#This Row],[Cod.Unico3]]+tbl_geral[[#This Row],[Cod.Unico4]])</f>
        <v>73.010000000000005</v>
      </c>
      <c r="P611" s="12" t="str">
        <f>SUBSTITUTE(tbl_geral[[#This Row],[Cod.Unico5]],",",".")</f>
        <v>73.01</v>
      </c>
      <c r="Q611" s="12" t="s">
        <v>680</v>
      </c>
    </row>
    <row r="612" spans="1:17" x14ac:dyDescent="0.25">
      <c r="A612" s="3" t="s">
        <v>652</v>
      </c>
      <c r="B612" s="4">
        <v>8</v>
      </c>
      <c r="C612" s="3" t="s">
        <v>10</v>
      </c>
      <c r="D612" s="4">
        <v>817</v>
      </c>
      <c r="E612" s="3" t="s">
        <v>271</v>
      </c>
      <c r="F612" s="3" t="s">
        <v>679</v>
      </c>
      <c r="G612" s="3" t="s">
        <v>2047</v>
      </c>
      <c r="H612" s="3" t="s">
        <v>13</v>
      </c>
      <c r="I612" s="3"/>
      <c r="J612" s="7" t="str">
        <f>CONCATENATE(tbl_geral[[#This Row],[Máquina]],"_",tbl_geral[[#This Row],[Status]],)</f>
        <v>CYKL_CYKLOP TRANSVERSAL</v>
      </c>
      <c r="K612" s="9">
        <f>COUNTIF($J$2:J612,J612)</f>
        <v>2</v>
      </c>
      <c r="L612" s="7" t="str">
        <f>CONCATENATE(tbl_geral[[#This Row],[Cod.Unico]],"_",tbl_geral[[#This Row],[Numerador]])</f>
        <v>CYKL_CYKLOP TRANSVERSAL_2</v>
      </c>
      <c r="M612" s="12">
        <f t="shared" si="9"/>
        <v>73</v>
      </c>
      <c r="N612" s="12">
        <f>COUNTIF(J$2:$J612,J612)/100</f>
        <v>0.02</v>
      </c>
      <c r="O612" s="12">
        <f>SUM(tbl_geral[[#This Row],[Cod.Unico3]]+tbl_geral[[#This Row],[Cod.Unico4]])</f>
        <v>73.02</v>
      </c>
      <c r="P612" s="12" t="str">
        <f>SUBSTITUTE(tbl_geral[[#This Row],[Cod.Unico5]],",",".")</f>
        <v>73.02</v>
      </c>
      <c r="Q612" s="12" t="s">
        <v>681</v>
      </c>
    </row>
    <row r="613" spans="1:17" x14ac:dyDescent="0.25">
      <c r="A613" s="3" t="s">
        <v>652</v>
      </c>
      <c r="B613" s="4">
        <v>2</v>
      </c>
      <c r="C613" s="3" t="s">
        <v>84</v>
      </c>
      <c r="D613" s="4">
        <v>202</v>
      </c>
      <c r="E613" s="3" t="s">
        <v>88</v>
      </c>
      <c r="F613" s="3" t="s">
        <v>679</v>
      </c>
      <c r="G613" s="3" t="s">
        <v>2048</v>
      </c>
      <c r="H613" s="3" t="s">
        <v>13</v>
      </c>
      <c r="I613" s="3"/>
      <c r="J613" s="7" t="str">
        <f>CONCATENATE(tbl_geral[[#This Row],[Máquina]],"_",tbl_geral[[#This Row],[Status]],)</f>
        <v>CYKL_CYKLOP TRANSVERSAL</v>
      </c>
      <c r="K613" s="9">
        <f>COUNTIF($J$2:J613,J613)</f>
        <v>3</v>
      </c>
      <c r="L613" s="7" t="str">
        <f>CONCATENATE(tbl_geral[[#This Row],[Cod.Unico]],"_",tbl_geral[[#This Row],[Numerador]])</f>
        <v>CYKL_CYKLOP TRANSVERSAL_3</v>
      </c>
      <c r="M613" s="12">
        <f t="shared" si="9"/>
        <v>73</v>
      </c>
      <c r="N613" s="12">
        <f>COUNTIF(J$2:$J613,J613)/100</f>
        <v>0.03</v>
      </c>
      <c r="O613" s="12">
        <f>SUM(tbl_geral[[#This Row],[Cod.Unico3]]+tbl_geral[[#This Row],[Cod.Unico4]])</f>
        <v>73.03</v>
      </c>
      <c r="P613" s="12" t="str">
        <f>SUBSTITUTE(tbl_geral[[#This Row],[Cod.Unico5]],",",".")</f>
        <v>73.03</v>
      </c>
      <c r="Q613" s="12" t="s">
        <v>682</v>
      </c>
    </row>
    <row r="614" spans="1:17" x14ac:dyDescent="0.25">
      <c r="A614" s="3" t="s">
        <v>652</v>
      </c>
      <c r="B614" s="4">
        <v>2</v>
      </c>
      <c r="C614" s="3" t="s">
        <v>84</v>
      </c>
      <c r="D614" s="4">
        <v>203</v>
      </c>
      <c r="E614" s="3" t="s">
        <v>85</v>
      </c>
      <c r="F614" s="3" t="s">
        <v>679</v>
      </c>
      <c r="G614" s="3" t="s">
        <v>2049</v>
      </c>
      <c r="H614" s="3" t="s">
        <v>13</v>
      </c>
      <c r="I614" s="3"/>
      <c r="J614" s="7" t="str">
        <f>CONCATENATE(tbl_geral[[#This Row],[Máquina]],"_",tbl_geral[[#This Row],[Status]],)</f>
        <v>CYKL_CYKLOP TRANSVERSAL</v>
      </c>
      <c r="K614" s="9">
        <f>COUNTIF($J$2:J614,J614)</f>
        <v>4</v>
      </c>
      <c r="L614" s="7" t="str">
        <f>CONCATENATE(tbl_geral[[#This Row],[Cod.Unico]],"_",tbl_geral[[#This Row],[Numerador]])</f>
        <v>CYKL_CYKLOP TRANSVERSAL_4</v>
      </c>
      <c r="M614" s="12">
        <f t="shared" si="9"/>
        <v>73</v>
      </c>
      <c r="N614" s="12">
        <f>COUNTIF(J$2:$J614,J614)/100</f>
        <v>0.04</v>
      </c>
      <c r="O614" s="12">
        <f>SUM(tbl_geral[[#This Row],[Cod.Unico3]]+tbl_geral[[#This Row],[Cod.Unico4]])</f>
        <v>73.040000000000006</v>
      </c>
      <c r="P614" s="12" t="str">
        <f>SUBSTITUTE(tbl_geral[[#This Row],[Cod.Unico5]],",",".")</f>
        <v>73.04</v>
      </c>
      <c r="Q614" s="12" t="s">
        <v>683</v>
      </c>
    </row>
    <row r="615" spans="1:17" x14ac:dyDescent="0.25">
      <c r="A615" s="3" t="s">
        <v>652</v>
      </c>
      <c r="B615" s="4">
        <v>8</v>
      </c>
      <c r="C615" s="3" t="s">
        <v>10</v>
      </c>
      <c r="D615" s="4">
        <v>817</v>
      </c>
      <c r="E615" s="3" t="s">
        <v>271</v>
      </c>
      <c r="F615" s="3" t="s">
        <v>679</v>
      </c>
      <c r="G615" s="3" t="s">
        <v>2050</v>
      </c>
      <c r="H615" s="3" t="s">
        <v>13</v>
      </c>
      <c r="I615" s="3"/>
      <c r="J615" s="7" t="str">
        <f>CONCATENATE(tbl_geral[[#This Row],[Máquina]],"_",tbl_geral[[#This Row],[Status]],)</f>
        <v>CYKL_CYKLOP TRANSVERSAL</v>
      </c>
      <c r="K615" s="9">
        <f>COUNTIF($J$2:J615,J615)</f>
        <v>5</v>
      </c>
      <c r="L615" s="7" t="str">
        <f>CONCATENATE(tbl_geral[[#This Row],[Cod.Unico]],"_",tbl_geral[[#This Row],[Numerador]])</f>
        <v>CYKL_CYKLOP TRANSVERSAL_5</v>
      </c>
      <c r="M615" s="12">
        <f t="shared" si="9"/>
        <v>73</v>
      </c>
      <c r="N615" s="12">
        <f>COUNTIF(J$2:$J615,J615)/100</f>
        <v>0.05</v>
      </c>
      <c r="O615" s="12">
        <f>SUM(tbl_geral[[#This Row],[Cod.Unico3]]+tbl_geral[[#This Row],[Cod.Unico4]])</f>
        <v>73.05</v>
      </c>
      <c r="P615" s="12" t="str">
        <f>SUBSTITUTE(tbl_geral[[#This Row],[Cod.Unico5]],",",".")</f>
        <v>73.05</v>
      </c>
      <c r="Q615" s="12" t="s">
        <v>684</v>
      </c>
    </row>
    <row r="616" spans="1:17" x14ac:dyDescent="0.25">
      <c r="A616" s="3" t="s">
        <v>652</v>
      </c>
      <c r="B616" s="4">
        <v>8</v>
      </c>
      <c r="C616" s="3" t="s">
        <v>10</v>
      </c>
      <c r="D616" s="4">
        <v>829</v>
      </c>
      <c r="E616" s="3" t="s">
        <v>93</v>
      </c>
      <c r="F616" s="3" t="s">
        <v>679</v>
      </c>
      <c r="G616" s="3" t="s">
        <v>2051</v>
      </c>
      <c r="H616" s="3" t="s">
        <v>13</v>
      </c>
      <c r="I616" s="3"/>
      <c r="J616" s="7" t="str">
        <f>CONCATENATE(tbl_geral[[#This Row],[Máquina]],"_",tbl_geral[[#This Row],[Status]],)</f>
        <v>CYKL_CYKLOP TRANSVERSAL</v>
      </c>
      <c r="K616" s="9">
        <f>COUNTIF($J$2:J616,J616)</f>
        <v>6</v>
      </c>
      <c r="L616" s="7" t="str">
        <f>CONCATENATE(tbl_geral[[#This Row],[Cod.Unico]],"_",tbl_geral[[#This Row],[Numerador]])</f>
        <v>CYKL_CYKLOP TRANSVERSAL_6</v>
      </c>
      <c r="M616" s="12">
        <f t="shared" si="9"/>
        <v>73</v>
      </c>
      <c r="N616" s="12">
        <f>COUNTIF(J$2:$J616,J616)/100</f>
        <v>0.06</v>
      </c>
      <c r="O616" s="12">
        <f>SUM(tbl_geral[[#This Row],[Cod.Unico3]]+tbl_geral[[#This Row],[Cod.Unico4]])</f>
        <v>73.06</v>
      </c>
      <c r="P616" s="12" t="str">
        <f>SUBSTITUTE(tbl_geral[[#This Row],[Cod.Unico5]],",",".")</f>
        <v>73.06</v>
      </c>
      <c r="Q616" s="12" t="s">
        <v>685</v>
      </c>
    </row>
    <row r="617" spans="1:17" x14ac:dyDescent="0.25">
      <c r="A617" s="3" t="s">
        <v>652</v>
      </c>
      <c r="B617" s="4">
        <v>8</v>
      </c>
      <c r="C617" s="3" t="s">
        <v>10</v>
      </c>
      <c r="D617" s="4">
        <v>829</v>
      </c>
      <c r="E617" s="3" t="s">
        <v>93</v>
      </c>
      <c r="F617" s="3" t="s">
        <v>686</v>
      </c>
      <c r="G617" s="3" t="s">
        <v>2052</v>
      </c>
      <c r="H617" s="3" t="s">
        <v>13</v>
      </c>
      <c r="I617" s="3"/>
      <c r="J617" s="7" t="str">
        <f>CONCATENATE(tbl_geral[[#This Row],[Máquina]],"_",tbl_geral[[#This Row],[Status]],)</f>
        <v>CYKL_TRANSPORTE SAÍDA</v>
      </c>
      <c r="K617" s="9">
        <f>COUNTIF($J$2:J617,J617)</f>
        <v>1</v>
      </c>
      <c r="L617" s="7" t="str">
        <f>CONCATENATE(tbl_geral[[#This Row],[Cod.Unico]],"_",tbl_geral[[#This Row],[Numerador]])</f>
        <v>CYKL_TRANSPORTE SAÍDA_1</v>
      </c>
      <c r="M617" s="12">
        <f t="shared" si="9"/>
        <v>74</v>
      </c>
      <c r="N617" s="12">
        <f>COUNTIF(J$2:$J617,J617)/100</f>
        <v>0.01</v>
      </c>
      <c r="O617" s="12">
        <f>SUM(tbl_geral[[#This Row],[Cod.Unico3]]+tbl_geral[[#This Row],[Cod.Unico4]])</f>
        <v>74.010000000000005</v>
      </c>
      <c r="P617" s="12" t="str">
        <f>SUBSTITUTE(tbl_geral[[#This Row],[Cod.Unico5]],",",".")</f>
        <v>74.01</v>
      </c>
      <c r="Q617" s="12" t="s">
        <v>687</v>
      </c>
    </row>
    <row r="618" spans="1:17" x14ac:dyDescent="0.25">
      <c r="A618" s="3" t="s">
        <v>652</v>
      </c>
      <c r="B618" s="4">
        <v>2</v>
      </c>
      <c r="C618" s="3" t="s">
        <v>84</v>
      </c>
      <c r="D618" s="4">
        <v>203</v>
      </c>
      <c r="E618" s="3" t="s">
        <v>85</v>
      </c>
      <c r="F618" s="3" t="s">
        <v>686</v>
      </c>
      <c r="G618" s="3" t="s">
        <v>2053</v>
      </c>
      <c r="H618" s="3" t="s">
        <v>13</v>
      </c>
      <c r="I618" s="3"/>
      <c r="J618" s="7" t="str">
        <f>CONCATENATE(tbl_geral[[#This Row],[Máquina]],"_",tbl_geral[[#This Row],[Status]],)</f>
        <v>CYKL_TRANSPORTE SAÍDA</v>
      </c>
      <c r="K618" s="9">
        <f>COUNTIF($J$2:J618,J618)</f>
        <v>2</v>
      </c>
      <c r="L618" s="7" t="str">
        <f>CONCATENATE(tbl_geral[[#This Row],[Cod.Unico]],"_",tbl_geral[[#This Row],[Numerador]])</f>
        <v>CYKL_TRANSPORTE SAÍDA_2</v>
      </c>
      <c r="M618" s="12">
        <f t="shared" si="9"/>
        <v>74</v>
      </c>
      <c r="N618" s="12">
        <f>COUNTIF(J$2:$J618,J618)/100</f>
        <v>0.02</v>
      </c>
      <c r="O618" s="12">
        <f>SUM(tbl_geral[[#This Row],[Cod.Unico3]]+tbl_geral[[#This Row],[Cod.Unico4]])</f>
        <v>74.02</v>
      </c>
      <c r="P618" s="12" t="str">
        <f>SUBSTITUTE(tbl_geral[[#This Row],[Cod.Unico5]],",",".")</f>
        <v>74.02</v>
      </c>
      <c r="Q618" s="12" t="s">
        <v>688</v>
      </c>
    </row>
    <row r="619" spans="1:17" x14ac:dyDescent="0.25">
      <c r="A619" s="3" t="s">
        <v>652</v>
      </c>
      <c r="B619" s="4">
        <v>2</v>
      </c>
      <c r="C619" s="3" t="s">
        <v>84</v>
      </c>
      <c r="D619" s="4">
        <v>202</v>
      </c>
      <c r="E619" s="3" t="s">
        <v>88</v>
      </c>
      <c r="F619" s="3" t="s">
        <v>686</v>
      </c>
      <c r="G619" s="3" t="s">
        <v>2054</v>
      </c>
      <c r="H619" s="3" t="s">
        <v>13</v>
      </c>
      <c r="I619" s="3"/>
      <c r="J619" s="7" t="str">
        <f>CONCATENATE(tbl_geral[[#This Row],[Máquina]],"_",tbl_geral[[#This Row],[Status]],)</f>
        <v>CYKL_TRANSPORTE SAÍDA</v>
      </c>
      <c r="K619" s="9">
        <f>COUNTIF($J$2:J619,J619)</f>
        <v>3</v>
      </c>
      <c r="L619" s="7" t="str">
        <f>CONCATENATE(tbl_geral[[#This Row],[Cod.Unico]],"_",tbl_geral[[#This Row],[Numerador]])</f>
        <v>CYKL_TRANSPORTE SAÍDA_3</v>
      </c>
      <c r="M619" s="12">
        <f t="shared" si="9"/>
        <v>74</v>
      </c>
      <c r="N619" s="12">
        <f>COUNTIF(J$2:$J619,J619)/100</f>
        <v>0.03</v>
      </c>
      <c r="O619" s="12">
        <f>SUM(tbl_geral[[#This Row],[Cod.Unico3]]+tbl_geral[[#This Row],[Cod.Unico4]])</f>
        <v>74.03</v>
      </c>
      <c r="P619" s="12" t="str">
        <f>SUBSTITUTE(tbl_geral[[#This Row],[Cod.Unico5]],",",".")</f>
        <v>74.03</v>
      </c>
      <c r="Q619" s="12" t="s">
        <v>689</v>
      </c>
    </row>
    <row r="620" spans="1:17" x14ac:dyDescent="0.25">
      <c r="A620" s="3" t="s">
        <v>652</v>
      </c>
      <c r="B620" s="4">
        <v>8</v>
      </c>
      <c r="C620" s="3" t="s">
        <v>10</v>
      </c>
      <c r="D620" s="4">
        <v>829</v>
      </c>
      <c r="E620" s="3" t="s">
        <v>93</v>
      </c>
      <c r="F620" s="3" t="s">
        <v>686</v>
      </c>
      <c r="G620" s="3" t="s">
        <v>2055</v>
      </c>
      <c r="H620" s="3" t="s">
        <v>13</v>
      </c>
      <c r="I620" s="3"/>
      <c r="J620" s="7" t="str">
        <f>CONCATENATE(tbl_geral[[#This Row],[Máquina]],"_",tbl_geral[[#This Row],[Status]],)</f>
        <v>CYKL_TRANSPORTE SAÍDA</v>
      </c>
      <c r="K620" s="9">
        <f>COUNTIF($J$2:J620,J620)</f>
        <v>4</v>
      </c>
      <c r="L620" s="7" t="str">
        <f>CONCATENATE(tbl_geral[[#This Row],[Cod.Unico]],"_",tbl_geral[[#This Row],[Numerador]])</f>
        <v>CYKL_TRANSPORTE SAÍDA_4</v>
      </c>
      <c r="M620" s="12">
        <f t="shared" si="9"/>
        <v>74</v>
      </c>
      <c r="N620" s="12">
        <f>COUNTIF(J$2:$J620,J620)/100</f>
        <v>0.04</v>
      </c>
      <c r="O620" s="12">
        <f>SUM(tbl_geral[[#This Row],[Cod.Unico3]]+tbl_geral[[#This Row],[Cod.Unico4]])</f>
        <v>74.040000000000006</v>
      </c>
      <c r="P620" s="12" t="str">
        <f>SUBSTITUTE(tbl_geral[[#This Row],[Cod.Unico5]],",",".")</f>
        <v>74.04</v>
      </c>
      <c r="Q620" s="12" t="s">
        <v>690</v>
      </c>
    </row>
    <row r="621" spans="1:17" x14ac:dyDescent="0.25">
      <c r="A621" s="3" t="s">
        <v>652</v>
      </c>
      <c r="B621" s="4">
        <v>8</v>
      </c>
      <c r="C621" s="3" t="s">
        <v>10</v>
      </c>
      <c r="D621" s="4">
        <v>805</v>
      </c>
      <c r="E621" s="3" t="s">
        <v>369</v>
      </c>
      <c r="F621" s="3" t="s">
        <v>686</v>
      </c>
      <c r="G621" s="3" t="s">
        <v>2056</v>
      </c>
      <c r="H621" s="3" t="s">
        <v>13</v>
      </c>
      <c r="I621" s="3"/>
      <c r="J621" s="7" t="str">
        <f>CONCATENATE(tbl_geral[[#This Row],[Máquina]],"_",tbl_geral[[#This Row],[Status]],)</f>
        <v>CYKL_TRANSPORTE SAÍDA</v>
      </c>
      <c r="K621" s="9">
        <f>COUNTIF($J$2:J621,J621)</f>
        <v>5</v>
      </c>
      <c r="L621" s="7" t="str">
        <f>CONCATENATE(tbl_geral[[#This Row],[Cod.Unico]],"_",tbl_geral[[#This Row],[Numerador]])</f>
        <v>CYKL_TRANSPORTE SAÍDA_5</v>
      </c>
      <c r="M621" s="12">
        <f t="shared" si="9"/>
        <v>74</v>
      </c>
      <c r="N621" s="12">
        <f>COUNTIF(J$2:$J621,J621)/100</f>
        <v>0.05</v>
      </c>
      <c r="O621" s="12">
        <f>SUM(tbl_geral[[#This Row],[Cod.Unico3]]+tbl_geral[[#This Row],[Cod.Unico4]])</f>
        <v>74.05</v>
      </c>
      <c r="P621" s="12" t="str">
        <f>SUBSTITUTE(tbl_geral[[#This Row],[Cod.Unico5]],",",".")</f>
        <v>74.05</v>
      </c>
      <c r="Q621" s="12" t="s">
        <v>691</v>
      </c>
    </row>
    <row r="622" spans="1:17" x14ac:dyDescent="0.25">
      <c r="A622" s="3" t="s">
        <v>692</v>
      </c>
      <c r="B622" s="4">
        <v>8</v>
      </c>
      <c r="C622" s="3" t="s">
        <v>10</v>
      </c>
      <c r="D622" s="4">
        <v>837</v>
      </c>
      <c r="E622" s="3" t="s">
        <v>11</v>
      </c>
      <c r="F622" s="3" t="s">
        <v>228</v>
      </c>
      <c r="G622" s="3" t="s">
        <v>2057</v>
      </c>
      <c r="H622" s="3" t="s">
        <v>13</v>
      </c>
      <c r="I622" s="3"/>
      <c r="J622" s="7" t="str">
        <f>CONCATENATE(tbl_geral[[#This Row],[Máquina]],"_",tbl_geral[[#This Row],[Status]],)</f>
        <v>EXTRUS_START/STOP</v>
      </c>
      <c r="K622" s="9">
        <f>COUNTIF($J$2:J622,J622)</f>
        <v>1</v>
      </c>
      <c r="L622" s="7" t="str">
        <f>CONCATENATE(tbl_geral[[#This Row],[Cod.Unico]],"_",tbl_geral[[#This Row],[Numerador]])</f>
        <v>EXTRUS_START/STOP_1</v>
      </c>
      <c r="M622" s="12">
        <f t="shared" si="9"/>
        <v>75</v>
      </c>
      <c r="N622" s="12">
        <f>COUNTIF(J$2:$J622,J622)/100</f>
        <v>0.01</v>
      </c>
      <c r="O622" s="12">
        <f>SUM(tbl_geral[[#This Row],[Cod.Unico3]]+tbl_geral[[#This Row],[Cod.Unico4]])</f>
        <v>75.010000000000005</v>
      </c>
      <c r="P622" s="12" t="str">
        <f>SUBSTITUTE(tbl_geral[[#This Row],[Cod.Unico5]],",",".")</f>
        <v>75.01</v>
      </c>
      <c r="Q622" s="12" t="s">
        <v>173</v>
      </c>
    </row>
    <row r="623" spans="1:17" x14ac:dyDescent="0.25">
      <c r="A623" s="3" t="s">
        <v>692</v>
      </c>
      <c r="B623" s="4">
        <v>8</v>
      </c>
      <c r="C623" s="3" t="s">
        <v>10</v>
      </c>
      <c r="D623" s="4">
        <v>838</v>
      </c>
      <c r="E623" s="3" t="s">
        <v>15</v>
      </c>
      <c r="F623" s="3" t="s">
        <v>228</v>
      </c>
      <c r="G623" s="3" t="s">
        <v>2058</v>
      </c>
      <c r="H623" s="3" t="s">
        <v>13</v>
      </c>
      <c r="I623" s="3"/>
      <c r="J623" s="7" t="str">
        <f>CONCATENATE(tbl_geral[[#This Row],[Máquina]],"_",tbl_geral[[#This Row],[Status]],)</f>
        <v>EXTRUS_START/STOP</v>
      </c>
      <c r="K623" s="9">
        <f>COUNTIF($J$2:J623,J623)</f>
        <v>2</v>
      </c>
      <c r="L623" s="7" t="str">
        <f>CONCATENATE(tbl_geral[[#This Row],[Cod.Unico]],"_",tbl_geral[[#This Row],[Numerador]])</f>
        <v>EXTRUS_START/STOP_2</v>
      </c>
      <c r="M623" s="12">
        <f t="shared" si="9"/>
        <v>75</v>
      </c>
      <c r="N623" s="12">
        <f>COUNTIF(J$2:$J623,J623)/100</f>
        <v>0.02</v>
      </c>
      <c r="O623" s="12">
        <f>SUM(tbl_geral[[#This Row],[Cod.Unico3]]+tbl_geral[[#This Row],[Cod.Unico4]])</f>
        <v>75.02</v>
      </c>
      <c r="P623" s="12" t="str">
        <f>SUBSTITUTE(tbl_geral[[#This Row],[Cod.Unico5]],",",".")</f>
        <v>75.02</v>
      </c>
      <c r="Q623" s="12" t="s">
        <v>693</v>
      </c>
    </row>
    <row r="624" spans="1:17" x14ac:dyDescent="0.25">
      <c r="A624" s="3" t="s">
        <v>692</v>
      </c>
      <c r="B624" s="4">
        <v>9</v>
      </c>
      <c r="C624" s="3" t="s">
        <v>16</v>
      </c>
      <c r="D624" s="4">
        <v>902</v>
      </c>
      <c r="E624" s="3" t="s">
        <v>17</v>
      </c>
      <c r="F624" s="3" t="s">
        <v>228</v>
      </c>
      <c r="G624" s="3" t="s">
        <v>2059</v>
      </c>
      <c r="H624" s="3" t="s">
        <v>54</v>
      </c>
      <c r="I624" s="3" t="s">
        <v>695</v>
      </c>
      <c r="J624" s="7" t="str">
        <f>CONCATENATE(tbl_geral[[#This Row],[Máquina]],"_",tbl_geral[[#This Row],[Status]],)</f>
        <v>EXTRUS_START/STOP</v>
      </c>
      <c r="K624" s="9">
        <f>COUNTIF($J$2:J624,J624)</f>
        <v>3</v>
      </c>
      <c r="L624" s="7" t="str">
        <f>CONCATENATE(tbl_geral[[#This Row],[Cod.Unico]],"_",tbl_geral[[#This Row],[Numerador]])</f>
        <v>EXTRUS_START/STOP_3</v>
      </c>
      <c r="M624" s="12">
        <f t="shared" si="9"/>
        <v>75</v>
      </c>
      <c r="N624" s="12">
        <f>COUNTIF(J$2:$J624,J624)/100</f>
        <v>0.03</v>
      </c>
      <c r="O624" s="12">
        <f>SUM(tbl_geral[[#This Row],[Cod.Unico3]]+tbl_geral[[#This Row],[Cod.Unico4]])</f>
        <v>75.03</v>
      </c>
      <c r="P624" s="12" t="str">
        <f>SUBSTITUTE(tbl_geral[[#This Row],[Cod.Unico5]],",",".")</f>
        <v>75.03</v>
      </c>
      <c r="Q624" s="12" t="s">
        <v>694</v>
      </c>
    </row>
    <row r="625" spans="1:17" x14ac:dyDescent="0.25">
      <c r="A625" s="3" t="s">
        <v>692</v>
      </c>
      <c r="B625" s="4">
        <v>9</v>
      </c>
      <c r="C625" s="3" t="s">
        <v>16</v>
      </c>
      <c r="D625" s="4">
        <v>903</v>
      </c>
      <c r="E625" s="3" t="s">
        <v>176</v>
      </c>
      <c r="F625" s="3" t="s">
        <v>228</v>
      </c>
      <c r="G625" s="3" t="s">
        <v>2060</v>
      </c>
      <c r="H625" s="3" t="s">
        <v>54</v>
      </c>
      <c r="I625" s="3" t="s">
        <v>697</v>
      </c>
      <c r="J625" s="7" t="str">
        <f>CONCATENATE(tbl_geral[[#This Row],[Máquina]],"_",tbl_geral[[#This Row],[Status]],)</f>
        <v>EXTRUS_START/STOP</v>
      </c>
      <c r="K625" s="9">
        <f>COUNTIF($J$2:J625,J625)</f>
        <v>4</v>
      </c>
      <c r="L625" s="7" t="str">
        <f>CONCATENATE(tbl_geral[[#This Row],[Cod.Unico]],"_",tbl_geral[[#This Row],[Numerador]])</f>
        <v>EXTRUS_START/STOP_4</v>
      </c>
      <c r="M625" s="12">
        <f t="shared" si="9"/>
        <v>75</v>
      </c>
      <c r="N625" s="12">
        <f>COUNTIF(J$2:$J625,J625)/100</f>
        <v>0.04</v>
      </c>
      <c r="O625" s="12">
        <f>SUM(tbl_geral[[#This Row],[Cod.Unico3]]+tbl_geral[[#This Row],[Cod.Unico4]])</f>
        <v>75.040000000000006</v>
      </c>
      <c r="P625" s="12" t="str">
        <f>SUBSTITUTE(tbl_geral[[#This Row],[Cod.Unico5]],",",".")</f>
        <v>75.04</v>
      </c>
      <c r="Q625" s="12" t="s">
        <v>696</v>
      </c>
    </row>
    <row r="626" spans="1:17" x14ac:dyDescent="0.25">
      <c r="A626" s="3" t="s">
        <v>692</v>
      </c>
      <c r="B626" s="4">
        <v>6</v>
      </c>
      <c r="C626" s="3" t="s">
        <v>20</v>
      </c>
      <c r="D626" s="4">
        <v>601</v>
      </c>
      <c r="E626" s="3" t="s">
        <v>21</v>
      </c>
      <c r="F626" s="3" t="s">
        <v>22</v>
      </c>
      <c r="G626" s="3" t="s">
        <v>2061</v>
      </c>
      <c r="H626" s="3" t="s">
        <v>699</v>
      </c>
      <c r="I626" s="3"/>
      <c r="J626" s="7" t="str">
        <f>CONCATENATE(tbl_geral[[#This Row],[Máquina]],"_",tbl_geral[[#This Row],[Status]],)</f>
        <v xml:space="preserve">EXTRUS_SETUP </v>
      </c>
      <c r="K626" s="9">
        <f>COUNTIF($J$2:J626,J626)</f>
        <v>1</v>
      </c>
      <c r="L626" s="7" t="str">
        <f>CONCATENATE(tbl_geral[[#This Row],[Cod.Unico]],"_",tbl_geral[[#This Row],[Numerador]])</f>
        <v>EXTRUS_SETUP _1</v>
      </c>
      <c r="M626" s="12">
        <f t="shared" si="9"/>
        <v>76</v>
      </c>
      <c r="N626" s="12">
        <f>COUNTIF(J$2:$J626,J626)/100</f>
        <v>0.01</v>
      </c>
      <c r="O626" s="12">
        <f>SUM(tbl_geral[[#This Row],[Cod.Unico3]]+tbl_geral[[#This Row],[Cod.Unico4]])</f>
        <v>76.010000000000005</v>
      </c>
      <c r="P626" s="12" t="str">
        <f>SUBSTITUTE(tbl_geral[[#This Row],[Cod.Unico5]],",",".")</f>
        <v>76.01</v>
      </c>
      <c r="Q626" s="12" t="s">
        <v>698</v>
      </c>
    </row>
    <row r="627" spans="1:17" x14ac:dyDescent="0.25">
      <c r="A627" s="3" t="s">
        <v>692</v>
      </c>
      <c r="B627" s="4">
        <v>6</v>
      </c>
      <c r="C627" s="3" t="s">
        <v>20</v>
      </c>
      <c r="D627" s="4">
        <v>601</v>
      </c>
      <c r="E627" s="3" t="s">
        <v>21</v>
      </c>
      <c r="F627" s="3" t="s">
        <v>22</v>
      </c>
      <c r="G627" s="3" t="s">
        <v>2062</v>
      </c>
      <c r="H627" s="3" t="s">
        <v>700</v>
      </c>
      <c r="I627" s="3"/>
      <c r="J627" s="7" t="str">
        <f>CONCATENATE(tbl_geral[[#This Row],[Máquina]],"_",tbl_geral[[#This Row],[Status]],)</f>
        <v xml:space="preserve">EXTRUS_SETUP </v>
      </c>
      <c r="K627" s="9">
        <f>COUNTIF($J$2:J627,J627)</f>
        <v>2</v>
      </c>
      <c r="L627" s="7" t="str">
        <f>CONCATENATE(tbl_geral[[#This Row],[Cod.Unico]],"_",tbl_geral[[#This Row],[Numerador]])</f>
        <v>EXTRUS_SETUP _2</v>
      </c>
      <c r="M627" s="12">
        <f t="shared" si="9"/>
        <v>76</v>
      </c>
      <c r="N627" s="12">
        <f>COUNTIF(J$2:$J627,J627)/100</f>
        <v>0.02</v>
      </c>
      <c r="O627" s="12">
        <f>SUM(tbl_geral[[#This Row],[Cod.Unico3]]+tbl_geral[[#This Row],[Cod.Unico4]])</f>
        <v>76.02</v>
      </c>
      <c r="P627" s="12" t="str">
        <f>SUBSTITUTE(tbl_geral[[#This Row],[Cod.Unico5]],",",".")</f>
        <v>76.02</v>
      </c>
      <c r="Q627" s="12" t="s">
        <v>698</v>
      </c>
    </row>
    <row r="628" spans="1:17" x14ac:dyDescent="0.25">
      <c r="A628" s="3" t="s">
        <v>692</v>
      </c>
      <c r="B628" s="4">
        <v>6</v>
      </c>
      <c r="C628" s="3" t="s">
        <v>20</v>
      </c>
      <c r="D628" s="4">
        <v>603</v>
      </c>
      <c r="E628" s="3" t="s">
        <v>239</v>
      </c>
      <c r="F628" s="3" t="s">
        <v>22</v>
      </c>
      <c r="G628" s="3" t="s">
        <v>2063</v>
      </c>
      <c r="H628" s="3" t="s">
        <v>702</v>
      </c>
      <c r="I628" s="3" t="s">
        <v>703</v>
      </c>
      <c r="J628" s="7" t="str">
        <f>CONCATENATE(tbl_geral[[#This Row],[Máquina]],"_",tbl_geral[[#This Row],[Status]],)</f>
        <v xml:space="preserve">EXTRUS_SETUP </v>
      </c>
      <c r="K628" s="9">
        <f>COUNTIF($J$2:J628,J628)</f>
        <v>3</v>
      </c>
      <c r="L628" s="7" t="str">
        <f>CONCATENATE(tbl_geral[[#This Row],[Cod.Unico]],"_",tbl_geral[[#This Row],[Numerador]])</f>
        <v>EXTRUS_SETUP _3</v>
      </c>
      <c r="M628" s="12">
        <f t="shared" si="9"/>
        <v>76</v>
      </c>
      <c r="N628" s="12">
        <f>COUNTIF(J$2:$J628,J628)/100</f>
        <v>0.03</v>
      </c>
      <c r="O628" s="12">
        <f>SUM(tbl_geral[[#This Row],[Cod.Unico3]]+tbl_geral[[#This Row],[Cod.Unico4]])</f>
        <v>76.03</v>
      </c>
      <c r="P628" s="12" t="str">
        <f>SUBSTITUTE(tbl_geral[[#This Row],[Cod.Unico5]],",",".")</f>
        <v>76.03</v>
      </c>
      <c r="Q628" s="12" t="s">
        <v>701</v>
      </c>
    </row>
    <row r="629" spans="1:17" x14ac:dyDescent="0.25">
      <c r="A629" s="3" t="s">
        <v>692</v>
      </c>
      <c r="B629" s="4">
        <v>6</v>
      </c>
      <c r="C629" s="3" t="s">
        <v>20</v>
      </c>
      <c r="D629" s="4">
        <v>603</v>
      </c>
      <c r="E629" s="3" t="s">
        <v>239</v>
      </c>
      <c r="F629" s="3" t="s">
        <v>22</v>
      </c>
      <c r="G629" s="3" t="s">
        <v>2064</v>
      </c>
      <c r="H629" s="3" t="s">
        <v>705</v>
      </c>
      <c r="I629" s="3" t="s">
        <v>703</v>
      </c>
      <c r="J629" s="7" t="str">
        <f>CONCATENATE(tbl_geral[[#This Row],[Máquina]],"_",tbl_geral[[#This Row],[Status]],)</f>
        <v xml:space="preserve">EXTRUS_SETUP </v>
      </c>
      <c r="K629" s="9">
        <f>COUNTIF($J$2:J629,J629)</f>
        <v>4</v>
      </c>
      <c r="L629" s="7" t="str">
        <f>CONCATENATE(tbl_geral[[#This Row],[Cod.Unico]],"_",tbl_geral[[#This Row],[Numerador]])</f>
        <v>EXTRUS_SETUP _4</v>
      </c>
      <c r="M629" s="12">
        <f t="shared" si="9"/>
        <v>76</v>
      </c>
      <c r="N629" s="12">
        <f>COUNTIF(J$2:$J629,J629)/100</f>
        <v>0.04</v>
      </c>
      <c r="O629" s="12">
        <f>SUM(tbl_geral[[#This Row],[Cod.Unico3]]+tbl_geral[[#This Row],[Cod.Unico4]])</f>
        <v>76.040000000000006</v>
      </c>
      <c r="P629" s="12" t="str">
        <f>SUBSTITUTE(tbl_geral[[#This Row],[Cod.Unico5]],",",".")</f>
        <v>76.04</v>
      </c>
      <c r="Q629" s="12" t="s">
        <v>704</v>
      </c>
    </row>
    <row r="630" spans="1:17" x14ac:dyDescent="0.25">
      <c r="A630" s="3" t="s">
        <v>692</v>
      </c>
      <c r="B630" s="4">
        <v>6</v>
      </c>
      <c r="C630" s="3" t="s">
        <v>20</v>
      </c>
      <c r="D630" s="4">
        <v>603</v>
      </c>
      <c r="E630" s="3" t="s">
        <v>239</v>
      </c>
      <c r="F630" s="3" t="s">
        <v>22</v>
      </c>
      <c r="G630" s="3" t="s">
        <v>2065</v>
      </c>
      <c r="H630" s="3" t="s">
        <v>707</v>
      </c>
      <c r="I630" s="3" t="s">
        <v>703</v>
      </c>
      <c r="J630" s="7" t="str">
        <f>CONCATENATE(tbl_geral[[#This Row],[Máquina]],"_",tbl_geral[[#This Row],[Status]],)</f>
        <v xml:space="preserve">EXTRUS_SETUP </v>
      </c>
      <c r="K630" s="9">
        <f>COUNTIF($J$2:J630,J630)</f>
        <v>5</v>
      </c>
      <c r="L630" s="7" t="str">
        <f>CONCATENATE(tbl_geral[[#This Row],[Cod.Unico]],"_",tbl_geral[[#This Row],[Numerador]])</f>
        <v>EXTRUS_SETUP _5</v>
      </c>
      <c r="M630" s="12">
        <f t="shared" si="9"/>
        <v>76</v>
      </c>
      <c r="N630" s="12">
        <f>COUNTIF(J$2:$J630,J630)/100</f>
        <v>0.05</v>
      </c>
      <c r="O630" s="12">
        <f>SUM(tbl_geral[[#This Row],[Cod.Unico3]]+tbl_geral[[#This Row],[Cod.Unico4]])</f>
        <v>76.05</v>
      </c>
      <c r="P630" s="12" t="str">
        <f>SUBSTITUTE(tbl_geral[[#This Row],[Cod.Unico5]],",",".")</f>
        <v>76.05</v>
      </c>
      <c r="Q630" s="12" t="s">
        <v>706</v>
      </c>
    </row>
    <row r="631" spans="1:17" x14ac:dyDescent="0.25">
      <c r="A631" s="3" t="s">
        <v>692</v>
      </c>
      <c r="B631" s="4">
        <v>6</v>
      </c>
      <c r="C631" s="3" t="s">
        <v>20</v>
      </c>
      <c r="D631" s="4">
        <v>603</v>
      </c>
      <c r="E631" s="3" t="s">
        <v>239</v>
      </c>
      <c r="F631" s="3" t="s">
        <v>22</v>
      </c>
      <c r="G631" s="3" t="s">
        <v>2066</v>
      </c>
      <c r="H631" s="3" t="s">
        <v>709</v>
      </c>
      <c r="I631" s="3" t="s">
        <v>710</v>
      </c>
      <c r="J631" s="7" t="str">
        <f>CONCATENATE(tbl_geral[[#This Row],[Máquina]],"_",tbl_geral[[#This Row],[Status]],)</f>
        <v xml:space="preserve">EXTRUS_SETUP </v>
      </c>
      <c r="K631" s="9">
        <f>COUNTIF($J$2:J631,J631)</f>
        <v>6</v>
      </c>
      <c r="L631" s="7" t="str">
        <f>CONCATENATE(tbl_geral[[#This Row],[Cod.Unico]],"_",tbl_geral[[#This Row],[Numerador]])</f>
        <v>EXTRUS_SETUP _6</v>
      </c>
      <c r="M631" s="12">
        <f t="shared" si="9"/>
        <v>76</v>
      </c>
      <c r="N631" s="12">
        <f>COUNTIF(J$2:$J631,J631)/100</f>
        <v>0.06</v>
      </c>
      <c r="O631" s="12">
        <f>SUM(tbl_geral[[#This Row],[Cod.Unico3]]+tbl_geral[[#This Row],[Cod.Unico4]])</f>
        <v>76.06</v>
      </c>
      <c r="P631" s="12" t="str">
        <f>SUBSTITUTE(tbl_geral[[#This Row],[Cod.Unico5]],",",".")</f>
        <v>76.06</v>
      </c>
      <c r="Q631" s="12" t="s">
        <v>708</v>
      </c>
    </row>
    <row r="632" spans="1:17" x14ac:dyDescent="0.25">
      <c r="A632" s="3" t="s">
        <v>692</v>
      </c>
      <c r="B632" s="4">
        <v>6</v>
      </c>
      <c r="C632" s="3" t="s">
        <v>20</v>
      </c>
      <c r="D632" s="4">
        <v>603</v>
      </c>
      <c r="E632" s="3" t="s">
        <v>239</v>
      </c>
      <c r="F632" s="3" t="s">
        <v>22</v>
      </c>
      <c r="G632" s="3" t="s">
        <v>2067</v>
      </c>
      <c r="H632" s="3" t="s">
        <v>54</v>
      </c>
      <c r="I632" s="3" t="s">
        <v>710</v>
      </c>
      <c r="J632" s="7" t="str">
        <f>CONCATENATE(tbl_geral[[#This Row],[Máquina]],"_",tbl_geral[[#This Row],[Status]],)</f>
        <v xml:space="preserve">EXTRUS_SETUP </v>
      </c>
      <c r="K632" s="9">
        <f>COUNTIF($J$2:J632,J632)</f>
        <v>7</v>
      </c>
      <c r="L632" s="7" t="str">
        <f>CONCATENATE(tbl_geral[[#This Row],[Cod.Unico]],"_",tbl_geral[[#This Row],[Numerador]])</f>
        <v>EXTRUS_SETUP _7</v>
      </c>
      <c r="M632" s="12">
        <f t="shared" si="9"/>
        <v>76</v>
      </c>
      <c r="N632" s="12">
        <f>COUNTIF(J$2:$J632,J632)/100</f>
        <v>7.0000000000000007E-2</v>
      </c>
      <c r="O632" s="12">
        <f>SUM(tbl_geral[[#This Row],[Cod.Unico3]]+tbl_geral[[#This Row],[Cod.Unico4]])</f>
        <v>76.069999999999993</v>
      </c>
      <c r="P632" s="12" t="str">
        <f>SUBSTITUTE(tbl_geral[[#This Row],[Cod.Unico5]],",",".")</f>
        <v>76.07</v>
      </c>
      <c r="Q632" s="12" t="s">
        <v>711</v>
      </c>
    </row>
    <row r="633" spans="1:17" x14ac:dyDescent="0.25">
      <c r="A633" s="3" t="s">
        <v>692</v>
      </c>
      <c r="B633" s="4">
        <v>6</v>
      </c>
      <c r="C633" s="3" t="s">
        <v>20</v>
      </c>
      <c r="D633" s="4">
        <v>603</v>
      </c>
      <c r="E633" s="3" t="s">
        <v>239</v>
      </c>
      <c r="F633" s="3" t="s">
        <v>22</v>
      </c>
      <c r="G633" s="3" t="s">
        <v>2068</v>
      </c>
      <c r="H633" s="3" t="s">
        <v>54</v>
      </c>
      <c r="I633" s="3" t="s">
        <v>710</v>
      </c>
      <c r="J633" s="7" t="str">
        <f>CONCATENATE(tbl_geral[[#This Row],[Máquina]],"_",tbl_geral[[#This Row],[Status]],)</f>
        <v xml:space="preserve">EXTRUS_SETUP </v>
      </c>
      <c r="K633" s="9">
        <f>COUNTIF($J$2:J633,J633)</f>
        <v>8</v>
      </c>
      <c r="L633" s="7" t="str">
        <f>CONCATENATE(tbl_geral[[#This Row],[Cod.Unico]],"_",tbl_geral[[#This Row],[Numerador]])</f>
        <v>EXTRUS_SETUP _8</v>
      </c>
      <c r="M633" s="12">
        <f t="shared" si="9"/>
        <v>76</v>
      </c>
      <c r="N633" s="12">
        <f>COUNTIF(J$2:$J633,J633)/100</f>
        <v>0.08</v>
      </c>
      <c r="O633" s="12">
        <f>SUM(tbl_geral[[#This Row],[Cod.Unico3]]+tbl_geral[[#This Row],[Cod.Unico4]])</f>
        <v>76.08</v>
      </c>
      <c r="P633" s="12" t="str">
        <f>SUBSTITUTE(tbl_geral[[#This Row],[Cod.Unico5]],",",".")</f>
        <v>76.08</v>
      </c>
      <c r="Q633" s="12" t="s">
        <v>711</v>
      </c>
    </row>
    <row r="634" spans="1:17" x14ac:dyDescent="0.25">
      <c r="A634" s="3" t="s">
        <v>692</v>
      </c>
      <c r="B634" s="4">
        <v>6</v>
      </c>
      <c r="C634" s="3" t="s">
        <v>20</v>
      </c>
      <c r="D634" s="4">
        <v>603</v>
      </c>
      <c r="E634" s="3" t="s">
        <v>239</v>
      </c>
      <c r="F634" s="3" t="s">
        <v>22</v>
      </c>
      <c r="G634" s="3" t="s">
        <v>2069</v>
      </c>
      <c r="H634" s="3" t="s">
        <v>13</v>
      </c>
      <c r="I634" s="3" t="s">
        <v>713</v>
      </c>
      <c r="J634" s="7" t="str">
        <f>CONCATENATE(tbl_geral[[#This Row],[Máquina]],"_",tbl_geral[[#This Row],[Status]],)</f>
        <v xml:space="preserve">EXTRUS_SETUP </v>
      </c>
      <c r="K634" s="9">
        <f>COUNTIF($J$2:J634,J634)</f>
        <v>9</v>
      </c>
      <c r="L634" s="7" t="str">
        <f>CONCATENATE(tbl_geral[[#This Row],[Cod.Unico]],"_",tbl_geral[[#This Row],[Numerador]])</f>
        <v>EXTRUS_SETUP _9</v>
      </c>
      <c r="M634" s="12">
        <f t="shared" si="9"/>
        <v>76</v>
      </c>
      <c r="N634" s="12">
        <f>COUNTIF(J$2:$J634,J634)/100</f>
        <v>0.09</v>
      </c>
      <c r="O634" s="12">
        <f>SUM(tbl_geral[[#This Row],[Cod.Unico3]]+tbl_geral[[#This Row],[Cod.Unico4]])</f>
        <v>76.09</v>
      </c>
      <c r="P634" s="12" t="str">
        <f>SUBSTITUTE(tbl_geral[[#This Row],[Cod.Unico5]],",",".")</f>
        <v>76.09</v>
      </c>
      <c r="Q634" s="12" t="s">
        <v>712</v>
      </c>
    </row>
    <row r="635" spans="1:17" x14ac:dyDescent="0.25">
      <c r="A635" s="3" t="s">
        <v>692</v>
      </c>
      <c r="B635" s="4">
        <v>6</v>
      </c>
      <c r="C635" s="3" t="s">
        <v>20</v>
      </c>
      <c r="D635" s="4">
        <v>603</v>
      </c>
      <c r="E635" s="3" t="s">
        <v>239</v>
      </c>
      <c r="F635" s="3" t="s">
        <v>22</v>
      </c>
      <c r="G635" s="3" t="s">
        <v>3115</v>
      </c>
      <c r="H635" s="3" t="s">
        <v>13</v>
      </c>
      <c r="I635" s="3" t="s">
        <v>715</v>
      </c>
      <c r="J635" s="7" t="str">
        <f>CONCATENATE(tbl_geral[[#This Row],[Máquina]],"_",tbl_geral[[#This Row],[Status]],)</f>
        <v xml:space="preserve">EXTRUS_SETUP </v>
      </c>
      <c r="K635" s="9">
        <f>COUNTIF($J$2:J635,J635)</f>
        <v>10</v>
      </c>
      <c r="L635" s="7" t="str">
        <f>CONCATENATE(tbl_geral[[#This Row],[Cod.Unico]],"_",tbl_geral[[#This Row],[Numerador]])</f>
        <v>EXTRUS_SETUP _10</v>
      </c>
      <c r="M635" s="12">
        <f t="shared" si="9"/>
        <v>76</v>
      </c>
      <c r="N635" s="12">
        <f>COUNTIF(J$2:$J635,J635)/100</f>
        <v>0.1</v>
      </c>
      <c r="O635" s="12">
        <f>SUM(tbl_geral[[#This Row],[Cod.Unico3]]+tbl_geral[[#This Row],[Cod.Unico4]])</f>
        <v>76.099999999999994</v>
      </c>
      <c r="P635" s="12" t="str">
        <f>SUBSTITUTE(tbl_geral[[#This Row],[Cod.Unico5]],",",".")</f>
        <v>76.1</v>
      </c>
      <c r="Q635" s="12" t="s">
        <v>714</v>
      </c>
    </row>
    <row r="636" spans="1:17" x14ac:dyDescent="0.25">
      <c r="A636" s="3" t="s">
        <v>692</v>
      </c>
      <c r="B636" s="4">
        <v>6</v>
      </c>
      <c r="C636" s="3" t="s">
        <v>20</v>
      </c>
      <c r="D636" s="4">
        <v>603</v>
      </c>
      <c r="E636" s="3" t="s">
        <v>239</v>
      </c>
      <c r="F636" s="3" t="s">
        <v>22</v>
      </c>
      <c r="G636" s="3" t="s">
        <v>2070</v>
      </c>
      <c r="H636" s="3" t="s">
        <v>13</v>
      </c>
      <c r="I636" s="3" t="s">
        <v>717</v>
      </c>
      <c r="J636" s="7" t="str">
        <f>CONCATENATE(tbl_geral[[#This Row],[Máquina]],"_",tbl_geral[[#This Row],[Status]],)</f>
        <v xml:space="preserve">EXTRUS_SETUP </v>
      </c>
      <c r="K636" s="9">
        <f>COUNTIF($J$2:J636,J636)</f>
        <v>11</v>
      </c>
      <c r="L636" s="7" t="str">
        <f>CONCATENATE(tbl_geral[[#This Row],[Cod.Unico]],"_",tbl_geral[[#This Row],[Numerador]])</f>
        <v>EXTRUS_SETUP _11</v>
      </c>
      <c r="M636" s="12">
        <f t="shared" si="9"/>
        <v>76</v>
      </c>
      <c r="N636" s="12">
        <f>COUNTIF(J$2:$J636,J636)/100</f>
        <v>0.11</v>
      </c>
      <c r="O636" s="12">
        <f>SUM(tbl_geral[[#This Row],[Cod.Unico3]]+tbl_geral[[#This Row],[Cod.Unico4]])</f>
        <v>76.11</v>
      </c>
      <c r="P636" s="12" t="str">
        <f>SUBSTITUTE(tbl_geral[[#This Row],[Cod.Unico5]],",",".")</f>
        <v>76.11</v>
      </c>
      <c r="Q636" s="12" t="s">
        <v>716</v>
      </c>
    </row>
    <row r="637" spans="1:17" x14ac:dyDescent="0.25">
      <c r="A637" s="3" t="s">
        <v>692</v>
      </c>
      <c r="B637" s="4">
        <v>6</v>
      </c>
      <c r="C637" s="3" t="s">
        <v>20</v>
      </c>
      <c r="D637" s="4">
        <v>603</v>
      </c>
      <c r="E637" s="3" t="s">
        <v>239</v>
      </c>
      <c r="F637" s="3" t="s">
        <v>22</v>
      </c>
      <c r="G637" s="3" t="s">
        <v>2071</v>
      </c>
      <c r="H637" s="3" t="s">
        <v>13</v>
      </c>
      <c r="I637" s="3" t="s">
        <v>717</v>
      </c>
      <c r="J637" s="7" t="str">
        <f>CONCATENATE(tbl_geral[[#This Row],[Máquina]],"_",tbl_geral[[#This Row],[Status]],)</f>
        <v xml:space="preserve">EXTRUS_SETUP </v>
      </c>
      <c r="K637" s="9">
        <f>COUNTIF($J$2:J637,J637)</f>
        <v>12</v>
      </c>
      <c r="L637" s="7" t="str">
        <f>CONCATENATE(tbl_geral[[#This Row],[Cod.Unico]],"_",tbl_geral[[#This Row],[Numerador]])</f>
        <v>EXTRUS_SETUP _12</v>
      </c>
      <c r="M637" s="12">
        <f t="shared" si="9"/>
        <v>76</v>
      </c>
      <c r="N637" s="12">
        <f>COUNTIF(J$2:$J637,J637)/100</f>
        <v>0.12</v>
      </c>
      <c r="O637" s="12">
        <f>SUM(tbl_geral[[#This Row],[Cod.Unico3]]+tbl_geral[[#This Row],[Cod.Unico4]])</f>
        <v>76.12</v>
      </c>
      <c r="P637" s="12" t="str">
        <f>SUBSTITUTE(tbl_geral[[#This Row],[Cod.Unico5]],",",".")</f>
        <v>76.12</v>
      </c>
      <c r="Q637" s="12" t="s">
        <v>718</v>
      </c>
    </row>
    <row r="638" spans="1:17" x14ac:dyDescent="0.25">
      <c r="A638" s="3" t="s">
        <v>692</v>
      </c>
      <c r="B638" s="4">
        <v>3</v>
      </c>
      <c r="C638" s="3" t="s">
        <v>56</v>
      </c>
      <c r="D638" s="4">
        <v>301</v>
      </c>
      <c r="E638" s="3" t="s">
        <v>57</v>
      </c>
      <c r="F638" s="3" t="s">
        <v>58</v>
      </c>
      <c r="G638" s="3" t="s">
        <v>2072</v>
      </c>
      <c r="H638" s="3" t="s">
        <v>54</v>
      </c>
      <c r="I638" s="3" t="s">
        <v>719</v>
      </c>
      <c r="J638" s="7" t="str">
        <f>CONCATENATE(tbl_geral[[#This Row],[Máquina]],"_",tbl_geral[[#This Row],[Status]],)</f>
        <v>EXTRUS_DESENVOLVIMENTO</v>
      </c>
      <c r="K638" s="9">
        <f>COUNTIF($J$2:J638,J638)</f>
        <v>1</v>
      </c>
      <c r="L638" s="7" t="str">
        <f>CONCATENATE(tbl_geral[[#This Row],[Cod.Unico]],"_",tbl_geral[[#This Row],[Numerador]])</f>
        <v>EXTRUS_DESENVOLVIMENTO_1</v>
      </c>
      <c r="M638" s="12">
        <f t="shared" si="9"/>
        <v>77</v>
      </c>
      <c r="N638" s="12">
        <f>COUNTIF(J$2:$J638,J638)/100</f>
        <v>0.01</v>
      </c>
      <c r="O638" s="12">
        <f>SUM(tbl_geral[[#This Row],[Cod.Unico3]]+tbl_geral[[#This Row],[Cod.Unico4]])</f>
        <v>77.010000000000005</v>
      </c>
      <c r="P638" s="12" t="str">
        <f>SUBSTITUTE(tbl_geral[[#This Row],[Cod.Unico5]],",",".")</f>
        <v>77.01</v>
      </c>
      <c r="Q638" s="12" t="s">
        <v>59</v>
      </c>
    </row>
    <row r="639" spans="1:17" x14ac:dyDescent="0.25">
      <c r="A639" s="3" t="s">
        <v>692</v>
      </c>
      <c r="B639" s="4">
        <v>3</v>
      </c>
      <c r="C639" s="3" t="s">
        <v>56</v>
      </c>
      <c r="D639" s="4">
        <v>301</v>
      </c>
      <c r="E639" s="3" t="s">
        <v>57</v>
      </c>
      <c r="F639" s="3" t="s">
        <v>58</v>
      </c>
      <c r="G639" s="3" t="s">
        <v>2073</v>
      </c>
      <c r="H639" s="3" t="s">
        <v>54</v>
      </c>
      <c r="I639" s="3" t="s">
        <v>720</v>
      </c>
      <c r="J639" s="7" t="str">
        <f>CONCATENATE(tbl_geral[[#This Row],[Máquina]],"_",tbl_geral[[#This Row],[Status]],)</f>
        <v>EXTRUS_DESENVOLVIMENTO</v>
      </c>
      <c r="K639" s="9">
        <f>COUNTIF($J$2:J639,J639)</f>
        <v>2</v>
      </c>
      <c r="L639" s="7" t="str">
        <f>CONCATENATE(tbl_geral[[#This Row],[Cod.Unico]],"_",tbl_geral[[#This Row],[Numerador]])</f>
        <v>EXTRUS_DESENVOLVIMENTO_2</v>
      </c>
      <c r="M639" s="12">
        <f t="shared" si="9"/>
        <v>77</v>
      </c>
      <c r="N639" s="12">
        <f>COUNTIF(J$2:$J639,J639)/100</f>
        <v>0.02</v>
      </c>
      <c r="O639" s="12">
        <f>SUM(tbl_geral[[#This Row],[Cod.Unico3]]+tbl_geral[[#This Row],[Cod.Unico4]])</f>
        <v>77.02</v>
      </c>
      <c r="P639" s="12" t="str">
        <f>SUBSTITUTE(tbl_geral[[#This Row],[Cod.Unico5]],",",".")</f>
        <v>77.02</v>
      </c>
      <c r="Q639" s="12" t="s">
        <v>60</v>
      </c>
    </row>
    <row r="640" spans="1:17" x14ac:dyDescent="0.25">
      <c r="A640" s="3" t="s">
        <v>692</v>
      </c>
      <c r="B640" s="4">
        <v>4</v>
      </c>
      <c r="C640" s="3" t="s">
        <v>61</v>
      </c>
      <c r="D640" s="4">
        <v>401</v>
      </c>
      <c r="E640" s="3" t="s">
        <v>62</v>
      </c>
      <c r="F640" s="3" t="s">
        <v>63</v>
      </c>
      <c r="G640" s="3" t="s">
        <v>2074</v>
      </c>
      <c r="H640" s="3" t="s">
        <v>54</v>
      </c>
      <c r="I640" s="3"/>
      <c r="J640" s="7" t="str">
        <f>CONCATENATE(tbl_geral[[#This Row],[Máquina]],"_",tbl_geral[[#This Row],[Status]],)</f>
        <v>EXTRUS_PCP</v>
      </c>
      <c r="K640" s="9">
        <f>COUNTIF($J$2:J640,J640)</f>
        <v>1</v>
      </c>
      <c r="L640" s="7" t="str">
        <f>CONCATENATE(tbl_geral[[#This Row],[Cod.Unico]],"_",tbl_geral[[#This Row],[Numerador]])</f>
        <v>EXTRUS_PCP_1</v>
      </c>
      <c r="M640" s="12">
        <f t="shared" si="9"/>
        <v>78</v>
      </c>
      <c r="N640" s="12">
        <f>COUNTIF(J$2:$J640,J640)/100</f>
        <v>0.01</v>
      </c>
      <c r="O640" s="12">
        <f>SUM(tbl_geral[[#This Row],[Cod.Unico3]]+tbl_geral[[#This Row],[Cod.Unico4]])</f>
        <v>78.010000000000005</v>
      </c>
      <c r="P640" s="12" t="str">
        <f>SUBSTITUTE(tbl_geral[[#This Row],[Cod.Unico5]],",",".")</f>
        <v>78.01</v>
      </c>
      <c r="Q640" s="12" t="s">
        <v>261</v>
      </c>
    </row>
    <row r="641" spans="1:17" x14ac:dyDescent="0.25">
      <c r="A641" s="3" t="s">
        <v>692</v>
      </c>
      <c r="B641" s="4">
        <v>4</v>
      </c>
      <c r="C641" s="3" t="s">
        <v>61</v>
      </c>
      <c r="D641" s="4">
        <v>401</v>
      </c>
      <c r="E641" s="3" t="s">
        <v>62</v>
      </c>
      <c r="F641" s="3" t="s">
        <v>63</v>
      </c>
      <c r="G641" s="3" t="s">
        <v>2075</v>
      </c>
      <c r="H641" s="3" t="s">
        <v>54</v>
      </c>
      <c r="I641" s="3"/>
      <c r="J641" s="7" t="str">
        <f>CONCATENATE(tbl_geral[[#This Row],[Máquina]],"_",tbl_geral[[#This Row],[Status]],)</f>
        <v>EXTRUS_PCP</v>
      </c>
      <c r="K641" s="9">
        <f>COUNTIF($J$2:J641,J641)</f>
        <v>2</v>
      </c>
      <c r="L641" s="7" t="str">
        <f>CONCATENATE(tbl_geral[[#This Row],[Cod.Unico]],"_",tbl_geral[[#This Row],[Numerador]])</f>
        <v>EXTRUS_PCP_2</v>
      </c>
      <c r="M641" s="12">
        <f t="shared" si="9"/>
        <v>78</v>
      </c>
      <c r="N641" s="12">
        <f>COUNTIF(J$2:$J641,J641)/100</f>
        <v>0.02</v>
      </c>
      <c r="O641" s="12">
        <f>SUM(tbl_geral[[#This Row],[Cod.Unico3]]+tbl_geral[[#This Row],[Cod.Unico4]])</f>
        <v>78.02</v>
      </c>
      <c r="P641" s="12" t="str">
        <f>SUBSTITUTE(tbl_geral[[#This Row],[Cod.Unico5]],",",".")</f>
        <v>78.02</v>
      </c>
      <c r="Q641" s="12" t="s">
        <v>262</v>
      </c>
    </row>
    <row r="642" spans="1:17" x14ac:dyDescent="0.25">
      <c r="A642" s="3" t="s">
        <v>692</v>
      </c>
      <c r="B642" s="4">
        <v>4</v>
      </c>
      <c r="C642" s="3" t="s">
        <v>61</v>
      </c>
      <c r="D642" s="4">
        <v>402</v>
      </c>
      <c r="E642" s="3" t="s">
        <v>66</v>
      </c>
      <c r="F642" s="3" t="s">
        <v>63</v>
      </c>
      <c r="G642" s="3" t="s">
        <v>2076</v>
      </c>
      <c r="H642" s="3" t="s">
        <v>54</v>
      </c>
      <c r="I642" s="3" t="s">
        <v>722</v>
      </c>
      <c r="J642" s="7" t="str">
        <f>CONCATENATE(tbl_geral[[#This Row],[Máquina]],"_",tbl_geral[[#This Row],[Status]],)</f>
        <v>EXTRUS_PCP</v>
      </c>
      <c r="K642" s="9">
        <f>COUNTIF($J$2:J642,J642)</f>
        <v>3</v>
      </c>
      <c r="L642" s="7" t="str">
        <f>CONCATENATE(tbl_geral[[#This Row],[Cod.Unico]],"_",tbl_geral[[#This Row],[Numerador]])</f>
        <v>EXTRUS_PCP_3</v>
      </c>
      <c r="M642" s="12">
        <f t="shared" si="9"/>
        <v>78</v>
      </c>
      <c r="N642" s="12">
        <f>COUNTIF(J$2:$J642,J642)/100</f>
        <v>0.03</v>
      </c>
      <c r="O642" s="12">
        <f>SUM(tbl_geral[[#This Row],[Cod.Unico3]]+tbl_geral[[#This Row],[Cod.Unico4]])</f>
        <v>78.03</v>
      </c>
      <c r="P642" s="12" t="str">
        <f>SUBSTITUTE(tbl_geral[[#This Row],[Cod.Unico5]],",",".")</f>
        <v>78.03</v>
      </c>
      <c r="Q642" s="12" t="s">
        <v>721</v>
      </c>
    </row>
    <row r="643" spans="1:17" x14ac:dyDescent="0.25">
      <c r="A643" s="3" t="s">
        <v>692</v>
      </c>
      <c r="B643" s="4">
        <v>4</v>
      </c>
      <c r="C643" s="3" t="s">
        <v>61</v>
      </c>
      <c r="D643" s="4">
        <v>401</v>
      </c>
      <c r="E643" s="3" t="s">
        <v>62</v>
      </c>
      <c r="F643" s="3" t="s">
        <v>63</v>
      </c>
      <c r="G643" s="3" t="s">
        <v>2077</v>
      </c>
      <c r="H643" s="3" t="s">
        <v>54</v>
      </c>
      <c r="I643" s="3"/>
      <c r="J643" s="7" t="str">
        <f>CONCATENATE(tbl_geral[[#This Row],[Máquina]],"_",tbl_geral[[#This Row],[Status]],)</f>
        <v>EXTRUS_PCP</v>
      </c>
      <c r="K643" s="9">
        <f>COUNTIF($J$2:J643,J643)</f>
        <v>4</v>
      </c>
      <c r="L643" s="7" t="str">
        <f>CONCATENATE(tbl_geral[[#This Row],[Cod.Unico]],"_",tbl_geral[[#This Row],[Numerador]])</f>
        <v>EXTRUS_PCP_4</v>
      </c>
      <c r="M643" s="12">
        <f t="shared" si="9"/>
        <v>78</v>
      </c>
      <c r="N643" s="12">
        <f>COUNTIF(J$2:$J643,J643)/100</f>
        <v>0.04</v>
      </c>
      <c r="O643" s="12">
        <f>SUM(tbl_geral[[#This Row],[Cod.Unico3]]+tbl_geral[[#This Row],[Cod.Unico4]])</f>
        <v>78.040000000000006</v>
      </c>
      <c r="P643" s="12" t="str">
        <f>SUBSTITUTE(tbl_geral[[#This Row],[Cod.Unico5]],",",".")</f>
        <v>78.04</v>
      </c>
      <c r="Q643" s="12" t="s">
        <v>264</v>
      </c>
    </row>
    <row r="644" spans="1:17" x14ac:dyDescent="0.25">
      <c r="A644" s="3" t="s">
        <v>692</v>
      </c>
      <c r="B644" s="4">
        <v>4</v>
      </c>
      <c r="C644" s="3" t="s">
        <v>61</v>
      </c>
      <c r="D644" s="4">
        <v>401</v>
      </c>
      <c r="E644" s="3" t="s">
        <v>62</v>
      </c>
      <c r="F644" s="3" t="s">
        <v>63</v>
      </c>
      <c r="G644" s="3" t="s">
        <v>2078</v>
      </c>
      <c r="H644" s="3" t="s">
        <v>54</v>
      </c>
      <c r="I644" s="3" t="s">
        <v>724</v>
      </c>
      <c r="J644" s="7" t="str">
        <f>CONCATENATE(tbl_geral[[#This Row],[Máquina]],"_",tbl_geral[[#This Row],[Status]],)</f>
        <v>EXTRUS_PCP</v>
      </c>
      <c r="K644" s="9">
        <f>COUNTIF($J$2:J644,J644)</f>
        <v>5</v>
      </c>
      <c r="L644" s="7" t="str">
        <f>CONCATENATE(tbl_geral[[#This Row],[Cod.Unico]],"_",tbl_geral[[#This Row],[Numerador]])</f>
        <v>EXTRUS_PCP_5</v>
      </c>
      <c r="M644" s="12">
        <f t="shared" ref="M644:M707" si="10">IF(J644=J643,M643,M643+1)</f>
        <v>78</v>
      </c>
      <c r="N644" s="12">
        <f>COUNTIF(J$2:$J644,J644)/100</f>
        <v>0.05</v>
      </c>
      <c r="O644" s="12">
        <f>SUM(tbl_geral[[#This Row],[Cod.Unico3]]+tbl_geral[[#This Row],[Cod.Unico4]])</f>
        <v>78.05</v>
      </c>
      <c r="P644" s="12" t="str">
        <f>SUBSTITUTE(tbl_geral[[#This Row],[Cod.Unico5]],",",".")</f>
        <v>78.05</v>
      </c>
      <c r="Q644" s="12" t="s">
        <v>723</v>
      </c>
    </row>
    <row r="645" spans="1:17" x14ac:dyDescent="0.25">
      <c r="A645" s="3" t="s">
        <v>692</v>
      </c>
      <c r="B645" s="4">
        <v>5</v>
      </c>
      <c r="C645" s="3" t="s">
        <v>71</v>
      </c>
      <c r="D645" s="4">
        <v>502</v>
      </c>
      <c r="E645" s="3" t="s">
        <v>72</v>
      </c>
      <c r="F645" s="3" t="s">
        <v>73</v>
      </c>
      <c r="G645" s="3" t="s">
        <v>2079</v>
      </c>
      <c r="H645" s="3" t="s">
        <v>54</v>
      </c>
      <c r="I645" s="3"/>
      <c r="J645" s="7" t="str">
        <f>CONCATENATE(tbl_geral[[#This Row],[Máquina]],"_",tbl_geral[[#This Row],[Status]],)</f>
        <v>EXTRUS_EMPILHADEIRA</v>
      </c>
      <c r="K645" s="9">
        <f>COUNTIF($J$2:J645,J645)</f>
        <v>1</v>
      </c>
      <c r="L645" s="7" t="str">
        <f>CONCATENATE(tbl_geral[[#This Row],[Cod.Unico]],"_",tbl_geral[[#This Row],[Numerador]])</f>
        <v>EXTRUS_EMPILHADEIRA_1</v>
      </c>
      <c r="M645" s="12">
        <f t="shared" si="10"/>
        <v>79</v>
      </c>
      <c r="N645" s="12">
        <f>COUNTIF(J$2:$J645,J645)/100</f>
        <v>0.01</v>
      </c>
      <c r="O645" s="12">
        <f>SUM(tbl_geral[[#This Row],[Cod.Unico3]]+tbl_geral[[#This Row],[Cod.Unico4]])</f>
        <v>79.010000000000005</v>
      </c>
      <c r="P645" s="12" t="str">
        <f>SUBSTITUTE(tbl_geral[[#This Row],[Cod.Unico5]],",",".")</f>
        <v>79.01</v>
      </c>
      <c r="Q645" s="12" t="s">
        <v>74</v>
      </c>
    </row>
    <row r="646" spans="1:17" x14ac:dyDescent="0.25">
      <c r="A646" s="3" t="s">
        <v>692</v>
      </c>
      <c r="B646" s="4">
        <v>5</v>
      </c>
      <c r="C646" s="3" t="s">
        <v>71</v>
      </c>
      <c r="D646" s="4">
        <v>501</v>
      </c>
      <c r="E646" s="3" t="s">
        <v>75</v>
      </c>
      <c r="F646" s="3" t="s">
        <v>73</v>
      </c>
      <c r="G646" s="3" t="s">
        <v>2080</v>
      </c>
      <c r="H646" s="3" t="s">
        <v>54</v>
      </c>
      <c r="I646" s="3"/>
      <c r="J646" s="7" t="str">
        <f>CONCATENATE(tbl_geral[[#This Row],[Máquina]],"_",tbl_geral[[#This Row],[Status]],)</f>
        <v>EXTRUS_EMPILHADEIRA</v>
      </c>
      <c r="K646" s="9">
        <f>COUNTIF($J$2:J646,J646)</f>
        <v>2</v>
      </c>
      <c r="L646" s="7" t="str">
        <f>CONCATENATE(tbl_geral[[#This Row],[Cod.Unico]],"_",tbl_geral[[#This Row],[Numerador]])</f>
        <v>EXTRUS_EMPILHADEIRA_2</v>
      </c>
      <c r="M646" s="12">
        <f t="shared" si="10"/>
        <v>79</v>
      </c>
      <c r="N646" s="12">
        <f>COUNTIF(J$2:$J646,J646)/100</f>
        <v>0.02</v>
      </c>
      <c r="O646" s="12">
        <f>SUM(tbl_geral[[#This Row],[Cod.Unico3]]+tbl_geral[[#This Row],[Cod.Unico4]])</f>
        <v>79.02</v>
      </c>
      <c r="P646" s="12" t="str">
        <f>SUBSTITUTE(tbl_geral[[#This Row],[Cod.Unico5]],",",".")</f>
        <v>79.02</v>
      </c>
      <c r="Q646" s="12" t="s">
        <v>725</v>
      </c>
    </row>
    <row r="647" spans="1:17" x14ac:dyDescent="0.25">
      <c r="A647" s="3" t="s">
        <v>692</v>
      </c>
      <c r="B647" s="4">
        <v>8</v>
      </c>
      <c r="C647" s="3" t="s">
        <v>10</v>
      </c>
      <c r="D647" s="4">
        <v>808</v>
      </c>
      <c r="E647" s="3" t="s">
        <v>80</v>
      </c>
      <c r="F647" s="3" t="s">
        <v>81</v>
      </c>
      <c r="G647" s="3" t="s">
        <v>2081</v>
      </c>
      <c r="H647" s="3" t="s">
        <v>13</v>
      </c>
      <c r="I647" s="3"/>
      <c r="J647" s="7" t="str">
        <f>CONCATENATE(tbl_geral[[#This Row],[Máquina]],"_",tbl_geral[[#This Row],[Status]],)</f>
        <v>EXTRUS_SENSOR PCF</v>
      </c>
      <c r="K647" s="9">
        <f>COUNTIF($J$2:J647,J647)</f>
        <v>1</v>
      </c>
      <c r="L647" s="7" t="str">
        <f>CONCATENATE(tbl_geral[[#This Row],[Cod.Unico]],"_",tbl_geral[[#This Row],[Numerador]])</f>
        <v>EXTRUS_SENSOR PCF_1</v>
      </c>
      <c r="M647" s="12">
        <f t="shared" si="10"/>
        <v>80</v>
      </c>
      <c r="N647" s="12">
        <f>COUNTIF(J$2:$J647,J647)/100</f>
        <v>0.01</v>
      </c>
      <c r="O647" s="12">
        <f>SUM(tbl_geral[[#This Row],[Cod.Unico3]]+tbl_geral[[#This Row],[Cod.Unico4]])</f>
        <v>80.010000000000005</v>
      </c>
      <c r="P647" s="12" t="str">
        <f>SUBSTITUTE(tbl_geral[[#This Row],[Cod.Unico5]],",",".")</f>
        <v>80.01</v>
      </c>
      <c r="Q647" s="12" t="s">
        <v>82</v>
      </c>
    </row>
    <row r="648" spans="1:17" x14ac:dyDescent="0.25">
      <c r="A648" s="3" t="s">
        <v>692</v>
      </c>
      <c r="B648" s="4">
        <v>2</v>
      </c>
      <c r="C648" s="3" t="s">
        <v>84</v>
      </c>
      <c r="D648" s="4">
        <v>203</v>
      </c>
      <c r="E648" s="3" t="s">
        <v>85</v>
      </c>
      <c r="F648" s="3" t="s">
        <v>81</v>
      </c>
      <c r="G648" s="3" t="s">
        <v>2082</v>
      </c>
      <c r="H648" s="3" t="s">
        <v>13</v>
      </c>
      <c r="I648" s="3"/>
      <c r="J648" s="7" t="str">
        <f>CONCATENATE(tbl_geral[[#This Row],[Máquina]],"_",tbl_geral[[#This Row],[Status]],)</f>
        <v>EXTRUS_SENSOR PCF</v>
      </c>
      <c r="K648" s="9">
        <f>COUNTIF($J$2:J648,J648)</f>
        <v>2</v>
      </c>
      <c r="L648" s="7" t="str">
        <f>CONCATENATE(tbl_geral[[#This Row],[Cod.Unico]],"_",tbl_geral[[#This Row],[Numerador]])</f>
        <v>EXTRUS_SENSOR PCF_2</v>
      </c>
      <c r="M648" s="12">
        <f t="shared" si="10"/>
        <v>80</v>
      </c>
      <c r="N648" s="12">
        <f>COUNTIF(J$2:$J648,J648)/100</f>
        <v>0.02</v>
      </c>
      <c r="O648" s="12">
        <f>SUM(tbl_geral[[#This Row],[Cod.Unico3]]+tbl_geral[[#This Row],[Cod.Unico4]])</f>
        <v>80.02</v>
      </c>
      <c r="P648" s="12" t="str">
        <f>SUBSTITUTE(tbl_geral[[#This Row],[Cod.Unico5]],",",".")</f>
        <v>80.02</v>
      </c>
      <c r="Q648" s="12" t="s">
        <v>86</v>
      </c>
    </row>
    <row r="649" spans="1:17" x14ac:dyDescent="0.25">
      <c r="A649" s="3" t="s">
        <v>692</v>
      </c>
      <c r="B649" s="4">
        <v>2</v>
      </c>
      <c r="C649" s="3" t="s">
        <v>84</v>
      </c>
      <c r="D649" s="4">
        <v>202</v>
      </c>
      <c r="E649" s="3" t="s">
        <v>88</v>
      </c>
      <c r="F649" s="3" t="s">
        <v>81</v>
      </c>
      <c r="G649" s="3" t="s">
        <v>2083</v>
      </c>
      <c r="H649" s="3" t="s">
        <v>13</v>
      </c>
      <c r="I649" s="3"/>
      <c r="J649" s="7" t="str">
        <f>CONCATENATE(tbl_geral[[#This Row],[Máquina]],"_",tbl_geral[[#This Row],[Status]],)</f>
        <v>EXTRUS_SENSOR PCF</v>
      </c>
      <c r="K649" s="9">
        <f>COUNTIF($J$2:J649,J649)</f>
        <v>3</v>
      </c>
      <c r="L649" s="7" t="str">
        <f>CONCATENATE(tbl_geral[[#This Row],[Cod.Unico]],"_",tbl_geral[[#This Row],[Numerador]])</f>
        <v>EXTRUS_SENSOR PCF_3</v>
      </c>
      <c r="M649" s="12">
        <f t="shared" si="10"/>
        <v>80</v>
      </c>
      <c r="N649" s="12">
        <f>COUNTIF(J$2:$J649,J649)/100</f>
        <v>0.03</v>
      </c>
      <c r="O649" s="12">
        <f>SUM(tbl_geral[[#This Row],[Cod.Unico3]]+tbl_geral[[#This Row],[Cod.Unico4]])</f>
        <v>80.03</v>
      </c>
      <c r="P649" s="12" t="str">
        <f>SUBSTITUTE(tbl_geral[[#This Row],[Cod.Unico5]],",",".")</f>
        <v>80.03</v>
      </c>
      <c r="Q649" s="12" t="s">
        <v>89</v>
      </c>
    </row>
    <row r="650" spans="1:17" x14ac:dyDescent="0.25">
      <c r="A650" s="3" t="s">
        <v>692</v>
      </c>
      <c r="B650" s="4">
        <v>8</v>
      </c>
      <c r="C650" s="3" t="s">
        <v>10</v>
      </c>
      <c r="D650" s="4">
        <v>808</v>
      </c>
      <c r="E650" s="3" t="s">
        <v>80</v>
      </c>
      <c r="F650" s="3" t="s">
        <v>199</v>
      </c>
      <c r="G650" s="3" t="s">
        <v>2084</v>
      </c>
      <c r="H650" s="3" t="s">
        <v>13</v>
      </c>
      <c r="I650" s="3"/>
      <c r="J650" s="7" t="str">
        <f>CONCATENATE(tbl_geral[[#This Row],[Máquina]],"_",tbl_geral[[#This Row],[Status]],)</f>
        <v>EXTRUS_SISTEMA PCF</v>
      </c>
      <c r="K650" s="9">
        <f>COUNTIF($J$2:J650,J650)</f>
        <v>1</v>
      </c>
      <c r="L650" s="7" t="str">
        <f>CONCATENATE(tbl_geral[[#This Row],[Cod.Unico]],"_",tbl_geral[[#This Row],[Numerador]])</f>
        <v>EXTRUS_SISTEMA PCF_1</v>
      </c>
      <c r="M650" s="12">
        <f t="shared" si="10"/>
        <v>81</v>
      </c>
      <c r="N650" s="12">
        <f>COUNTIF(J$2:$J650,J650)/100</f>
        <v>0.01</v>
      </c>
      <c r="O650" s="12">
        <f>SUM(tbl_geral[[#This Row],[Cod.Unico3]]+tbl_geral[[#This Row],[Cod.Unico4]])</f>
        <v>81.010000000000005</v>
      </c>
      <c r="P650" s="12" t="str">
        <f>SUBSTITUTE(tbl_geral[[#This Row],[Cod.Unico5]],",",".")</f>
        <v>81.01</v>
      </c>
      <c r="Q650" s="12" t="s">
        <v>91</v>
      </c>
    </row>
    <row r="651" spans="1:17" x14ac:dyDescent="0.25">
      <c r="A651" s="3" t="s">
        <v>692</v>
      </c>
      <c r="B651" s="4">
        <v>8</v>
      </c>
      <c r="C651" s="3" t="s">
        <v>10</v>
      </c>
      <c r="D651" s="4">
        <v>808</v>
      </c>
      <c r="E651" s="3" t="s">
        <v>80</v>
      </c>
      <c r="F651" s="3" t="s">
        <v>199</v>
      </c>
      <c r="G651" s="3" t="s">
        <v>2085</v>
      </c>
      <c r="H651" s="3" t="s">
        <v>13</v>
      </c>
      <c r="I651" s="3"/>
      <c r="J651" s="7" t="str">
        <f>CONCATENATE(tbl_geral[[#This Row],[Máquina]],"_",tbl_geral[[#This Row],[Status]],)</f>
        <v>EXTRUS_SISTEMA PCF</v>
      </c>
      <c r="K651" s="9">
        <f>COUNTIF($J$2:J651,J651)</f>
        <v>2</v>
      </c>
      <c r="L651" s="7" t="str">
        <f>CONCATENATE(tbl_geral[[#This Row],[Cod.Unico]],"_",tbl_geral[[#This Row],[Numerador]])</f>
        <v>EXTRUS_SISTEMA PCF_2</v>
      </c>
      <c r="M651" s="12">
        <f t="shared" si="10"/>
        <v>81</v>
      </c>
      <c r="N651" s="12">
        <f>COUNTIF(J$2:$J651,J651)/100</f>
        <v>0.02</v>
      </c>
      <c r="O651" s="12">
        <f>SUM(tbl_geral[[#This Row],[Cod.Unico3]]+tbl_geral[[#This Row],[Cod.Unico4]])</f>
        <v>81.02</v>
      </c>
      <c r="P651" s="12" t="str">
        <f>SUBSTITUTE(tbl_geral[[#This Row],[Cod.Unico5]],",",".")</f>
        <v>81.02</v>
      </c>
      <c r="Q651" s="12" t="s">
        <v>92</v>
      </c>
    </row>
    <row r="652" spans="1:17" x14ac:dyDescent="0.25">
      <c r="A652" s="3" t="s">
        <v>692</v>
      </c>
      <c r="B652" s="4">
        <v>14</v>
      </c>
      <c r="C652" s="3" t="s">
        <v>96</v>
      </c>
      <c r="D652" s="4">
        <v>1401</v>
      </c>
      <c r="E652" s="3" t="s">
        <v>97</v>
      </c>
      <c r="F652" s="3" t="s">
        <v>98</v>
      </c>
      <c r="G652" s="3" t="s">
        <v>2086</v>
      </c>
      <c r="H652" s="3" t="s">
        <v>13</v>
      </c>
      <c r="I652" s="3"/>
      <c r="J652" s="7" t="str">
        <f>CONCATENATE(tbl_geral[[#This Row],[Máquina]],"_",tbl_geral[[#This Row],[Status]],)</f>
        <v>EXTRUS_PARADA</v>
      </c>
      <c r="K652" s="9">
        <f>COUNTIF($J$2:J652,J652)</f>
        <v>1</v>
      </c>
      <c r="L652" s="7" t="str">
        <f>CONCATENATE(tbl_geral[[#This Row],[Cod.Unico]],"_",tbl_geral[[#This Row],[Numerador]])</f>
        <v>EXTRUS_PARADA_1</v>
      </c>
      <c r="M652" s="12">
        <f t="shared" si="10"/>
        <v>82</v>
      </c>
      <c r="N652" s="12">
        <f>COUNTIF(J$2:$J652,J652)/100</f>
        <v>0.01</v>
      </c>
      <c r="O652" s="12">
        <f>SUM(tbl_geral[[#This Row],[Cod.Unico3]]+tbl_geral[[#This Row],[Cod.Unico4]])</f>
        <v>82.01</v>
      </c>
      <c r="P652" s="12" t="str">
        <f>SUBSTITUTE(tbl_geral[[#This Row],[Cod.Unico5]],",",".")</f>
        <v>82.01</v>
      </c>
      <c r="Q652" s="12" t="s">
        <v>99</v>
      </c>
    </row>
    <row r="653" spans="1:17" x14ac:dyDescent="0.25">
      <c r="A653" s="3" t="s">
        <v>692</v>
      </c>
      <c r="B653" s="4">
        <v>2</v>
      </c>
      <c r="C653" s="3" t="s">
        <v>84</v>
      </c>
      <c r="D653" s="4">
        <v>201</v>
      </c>
      <c r="E653" s="3" t="s">
        <v>100</v>
      </c>
      <c r="F653" s="3" t="s">
        <v>98</v>
      </c>
      <c r="G653" s="3" t="s">
        <v>2087</v>
      </c>
      <c r="H653" s="3" t="s">
        <v>13</v>
      </c>
      <c r="I653" s="3"/>
      <c r="J653" s="7" t="str">
        <f>CONCATENATE(tbl_geral[[#This Row],[Máquina]],"_",tbl_geral[[#This Row],[Status]],)</f>
        <v>EXTRUS_PARADA</v>
      </c>
      <c r="K653" s="9">
        <f>COUNTIF($J$2:J653,J653)</f>
        <v>2</v>
      </c>
      <c r="L653" s="7" t="str">
        <f>CONCATENATE(tbl_geral[[#This Row],[Cod.Unico]],"_",tbl_geral[[#This Row],[Numerador]])</f>
        <v>EXTRUS_PARADA_2</v>
      </c>
      <c r="M653" s="12">
        <f t="shared" si="10"/>
        <v>82</v>
      </c>
      <c r="N653" s="12">
        <f>COUNTIF(J$2:$J653,J653)/100</f>
        <v>0.02</v>
      </c>
      <c r="O653" s="12">
        <f>SUM(tbl_geral[[#This Row],[Cod.Unico3]]+tbl_geral[[#This Row],[Cod.Unico4]])</f>
        <v>82.02</v>
      </c>
      <c r="P653" s="12" t="str">
        <f>SUBSTITUTE(tbl_geral[[#This Row],[Cod.Unico5]],",",".")</f>
        <v>82.02</v>
      </c>
      <c r="Q653" s="12" t="s">
        <v>101</v>
      </c>
    </row>
    <row r="654" spans="1:17" x14ac:dyDescent="0.25">
      <c r="A654" s="3" t="s">
        <v>692</v>
      </c>
      <c r="B654" s="4">
        <v>3</v>
      </c>
      <c r="C654" s="3" t="s">
        <v>56</v>
      </c>
      <c r="D654" s="4">
        <v>303</v>
      </c>
      <c r="E654" s="3" t="s">
        <v>108</v>
      </c>
      <c r="F654" s="3" t="s">
        <v>726</v>
      </c>
      <c r="G654" s="3" t="s">
        <v>2088</v>
      </c>
      <c r="H654" s="3" t="s">
        <v>54</v>
      </c>
      <c r="I654" s="3" t="s">
        <v>728</v>
      </c>
      <c r="J654" s="7" t="str">
        <f>CONCATENATE(tbl_geral[[#This Row],[Máquina]],"_",tbl_geral[[#This Row],[Status]],)</f>
        <v>EXTRUS_EXTRUSORA</v>
      </c>
      <c r="K654" s="9">
        <f>COUNTIF($J$2:J654,J654)</f>
        <v>1</v>
      </c>
      <c r="L654" s="7" t="str">
        <f>CONCATENATE(tbl_geral[[#This Row],[Cod.Unico]],"_",tbl_geral[[#This Row],[Numerador]])</f>
        <v>EXTRUS_EXTRUSORA_1</v>
      </c>
      <c r="M654" s="12">
        <f t="shared" si="10"/>
        <v>83</v>
      </c>
      <c r="N654" s="12">
        <f>COUNTIF(J$2:$J654,J654)/100</f>
        <v>0.01</v>
      </c>
      <c r="O654" s="12">
        <f>SUM(tbl_geral[[#This Row],[Cod.Unico3]]+tbl_geral[[#This Row],[Cod.Unico4]])</f>
        <v>83.01</v>
      </c>
      <c r="P654" s="12" t="str">
        <f>SUBSTITUTE(tbl_geral[[#This Row],[Cod.Unico5]],",",".")</f>
        <v>83.01</v>
      </c>
      <c r="Q654" s="12" t="s">
        <v>727</v>
      </c>
    </row>
    <row r="655" spans="1:17" x14ac:dyDescent="0.25">
      <c r="A655" s="3" t="s">
        <v>692</v>
      </c>
      <c r="B655" s="4">
        <v>5</v>
      </c>
      <c r="C655" s="3" t="s">
        <v>71</v>
      </c>
      <c r="D655" s="4">
        <v>829</v>
      </c>
      <c r="E655" s="3" t="s">
        <v>93</v>
      </c>
      <c r="F655" s="3" t="s">
        <v>726</v>
      </c>
      <c r="G655" s="3" t="s">
        <v>2089</v>
      </c>
      <c r="H655" s="3" t="s">
        <v>54</v>
      </c>
      <c r="I655" s="3" t="s">
        <v>730</v>
      </c>
      <c r="J655" s="7" t="str">
        <f>CONCATENATE(tbl_geral[[#This Row],[Máquina]],"_",tbl_geral[[#This Row],[Status]],)</f>
        <v>EXTRUS_EXTRUSORA</v>
      </c>
      <c r="K655" s="9">
        <f>COUNTIF($J$2:J655,J655)</f>
        <v>2</v>
      </c>
      <c r="L655" s="7" t="str">
        <f>CONCATENATE(tbl_geral[[#This Row],[Cod.Unico]],"_",tbl_geral[[#This Row],[Numerador]])</f>
        <v>EXTRUS_EXTRUSORA_2</v>
      </c>
      <c r="M655" s="12">
        <f t="shared" si="10"/>
        <v>83</v>
      </c>
      <c r="N655" s="12">
        <f>COUNTIF(J$2:$J655,J655)/100</f>
        <v>0.02</v>
      </c>
      <c r="O655" s="12">
        <f>SUM(tbl_geral[[#This Row],[Cod.Unico3]]+tbl_geral[[#This Row],[Cod.Unico4]])</f>
        <v>83.02</v>
      </c>
      <c r="P655" s="12" t="str">
        <f>SUBSTITUTE(tbl_geral[[#This Row],[Cod.Unico5]],",",".")</f>
        <v>83.02</v>
      </c>
      <c r="Q655" s="12" t="s">
        <v>729</v>
      </c>
    </row>
    <row r="656" spans="1:17" x14ac:dyDescent="0.25">
      <c r="A656" s="3" t="s">
        <v>692</v>
      </c>
      <c r="B656" s="4">
        <v>8</v>
      </c>
      <c r="C656" s="3" t="s">
        <v>10</v>
      </c>
      <c r="D656" s="4">
        <v>809</v>
      </c>
      <c r="E656" s="3" t="s">
        <v>119</v>
      </c>
      <c r="F656" s="3" t="s">
        <v>726</v>
      </c>
      <c r="G656" s="3" t="s">
        <v>2090</v>
      </c>
      <c r="H656" s="3" t="s">
        <v>54</v>
      </c>
      <c r="I656" s="3" t="s">
        <v>732</v>
      </c>
      <c r="J656" s="7" t="str">
        <f>CONCATENATE(tbl_geral[[#This Row],[Máquina]],"_",tbl_geral[[#This Row],[Status]],)</f>
        <v>EXTRUS_EXTRUSORA</v>
      </c>
      <c r="K656" s="9">
        <f>COUNTIF($J$2:J656,J656)</f>
        <v>3</v>
      </c>
      <c r="L656" s="7" t="str">
        <f>CONCATENATE(tbl_geral[[#This Row],[Cod.Unico]],"_",tbl_geral[[#This Row],[Numerador]])</f>
        <v>EXTRUS_EXTRUSORA_3</v>
      </c>
      <c r="M656" s="12">
        <f t="shared" si="10"/>
        <v>83</v>
      </c>
      <c r="N656" s="12">
        <f>COUNTIF(J$2:$J656,J656)/100</f>
        <v>0.03</v>
      </c>
      <c r="O656" s="12">
        <f>SUM(tbl_geral[[#This Row],[Cod.Unico3]]+tbl_geral[[#This Row],[Cod.Unico4]])</f>
        <v>83.03</v>
      </c>
      <c r="P656" s="12" t="str">
        <f>SUBSTITUTE(tbl_geral[[#This Row],[Cod.Unico5]],",",".")</f>
        <v>83.03</v>
      </c>
      <c r="Q656" s="12" t="s">
        <v>731</v>
      </c>
    </row>
    <row r="657" spans="1:17" x14ac:dyDescent="0.25">
      <c r="A657" s="3" t="s">
        <v>692</v>
      </c>
      <c r="B657" s="4">
        <v>2</v>
      </c>
      <c r="C657" s="3" t="s">
        <v>84</v>
      </c>
      <c r="D657" s="4">
        <v>829</v>
      </c>
      <c r="E657" s="3" t="s">
        <v>93</v>
      </c>
      <c r="F657" s="3" t="s">
        <v>726</v>
      </c>
      <c r="G657" s="3" t="s">
        <v>2091</v>
      </c>
      <c r="H657" s="3" t="s">
        <v>54</v>
      </c>
      <c r="I657" s="3" t="s">
        <v>734</v>
      </c>
      <c r="J657" s="7" t="str">
        <f>CONCATENATE(tbl_geral[[#This Row],[Máquina]],"_",tbl_geral[[#This Row],[Status]],)</f>
        <v>EXTRUS_EXTRUSORA</v>
      </c>
      <c r="K657" s="9">
        <f>COUNTIF($J$2:J657,J657)</f>
        <v>4</v>
      </c>
      <c r="L657" s="7" t="str">
        <f>CONCATENATE(tbl_geral[[#This Row],[Cod.Unico]],"_",tbl_geral[[#This Row],[Numerador]])</f>
        <v>EXTRUS_EXTRUSORA_4</v>
      </c>
      <c r="M657" s="12">
        <f t="shared" si="10"/>
        <v>83</v>
      </c>
      <c r="N657" s="12">
        <f>COUNTIF(J$2:$J657,J657)/100</f>
        <v>0.04</v>
      </c>
      <c r="O657" s="12">
        <f>SUM(tbl_geral[[#This Row],[Cod.Unico3]]+tbl_geral[[#This Row],[Cod.Unico4]])</f>
        <v>83.04</v>
      </c>
      <c r="P657" s="12" t="str">
        <f>SUBSTITUTE(tbl_geral[[#This Row],[Cod.Unico5]],",",".")</f>
        <v>83.04</v>
      </c>
      <c r="Q657" s="12" t="s">
        <v>733</v>
      </c>
    </row>
    <row r="658" spans="1:17" x14ac:dyDescent="0.25">
      <c r="A658" s="3" t="s">
        <v>692</v>
      </c>
      <c r="B658" s="4">
        <v>2</v>
      </c>
      <c r="C658" s="3" t="s">
        <v>84</v>
      </c>
      <c r="D658" s="4">
        <v>202</v>
      </c>
      <c r="E658" s="3" t="s">
        <v>88</v>
      </c>
      <c r="F658" s="3" t="s">
        <v>726</v>
      </c>
      <c r="G658" s="3" t="s">
        <v>2092</v>
      </c>
      <c r="H658" s="3" t="s">
        <v>54</v>
      </c>
      <c r="I658" s="3" t="s">
        <v>736</v>
      </c>
      <c r="J658" s="7" t="str">
        <f>CONCATENATE(tbl_geral[[#This Row],[Máquina]],"_",tbl_geral[[#This Row],[Status]],)</f>
        <v>EXTRUS_EXTRUSORA</v>
      </c>
      <c r="K658" s="9">
        <f>COUNTIF($J$2:J658,J658)</f>
        <v>5</v>
      </c>
      <c r="L658" s="7" t="str">
        <f>CONCATENATE(tbl_geral[[#This Row],[Cod.Unico]],"_",tbl_geral[[#This Row],[Numerador]])</f>
        <v>EXTRUS_EXTRUSORA_5</v>
      </c>
      <c r="M658" s="12">
        <f t="shared" si="10"/>
        <v>83</v>
      </c>
      <c r="N658" s="12">
        <f>COUNTIF(J$2:$J658,J658)/100</f>
        <v>0.05</v>
      </c>
      <c r="O658" s="12">
        <f>SUM(tbl_geral[[#This Row],[Cod.Unico3]]+tbl_geral[[#This Row],[Cod.Unico4]])</f>
        <v>83.05</v>
      </c>
      <c r="P658" s="12" t="str">
        <f>SUBSTITUTE(tbl_geral[[#This Row],[Cod.Unico5]],",",".")</f>
        <v>83.05</v>
      </c>
      <c r="Q658" s="12" t="s">
        <v>735</v>
      </c>
    </row>
    <row r="659" spans="1:17" x14ac:dyDescent="0.25">
      <c r="A659" s="3" t="s">
        <v>692</v>
      </c>
      <c r="B659" s="4">
        <v>8</v>
      </c>
      <c r="C659" s="3" t="s">
        <v>10</v>
      </c>
      <c r="D659" s="4">
        <v>203</v>
      </c>
      <c r="E659" s="3" t="s">
        <v>85</v>
      </c>
      <c r="F659" s="3" t="s">
        <v>726</v>
      </c>
      <c r="G659" s="3" t="s">
        <v>2093</v>
      </c>
      <c r="H659" s="3" t="s">
        <v>54</v>
      </c>
      <c r="I659" s="3" t="s">
        <v>736</v>
      </c>
      <c r="J659" s="7" t="str">
        <f>CONCATENATE(tbl_geral[[#This Row],[Máquina]],"_",tbl_geral[[#This Row],[Status]],)</f>
        <v>EXTRUS_EXTRUSORA</v>
      </c>
      <c r="K659" s="9">
        <f>COUNTIF($J$2:J659,J659)</f>
        <v>6</v>
      </c>
      <c r="L659" s="7" t="str">
        <f>CONCATENATE(tbl_geral[[#This Row],[Cod.Unico]],"_",tbl_geral[[#This Row],[Numerador]])</f>
        <v>EXTRUS_EXTRUSORA_6</v>
      </c>
      <c r="M659" s="12">
        <f t="shared" si="10"/>
        <v>83</v>
      </c>
      <c r="N659" s="12">
        <f>COUNTIF(J$2:$J659,J659)/100</f>
        <v>0.06</v>
      </c>
      <c r="O659" s="12">
        <f>SUM(tbl_geral[[#This Row],[Cod.Unico3]]+tbl_geral[[#This Row],[Cod.Unico4]])</f>
        <v>83.06</v>
      </c>
      <c r="P659" s="12" t="str">
        <f>SUBSTITUTE(tbl_geral[[#This Row],[Cod.Unico5]],",",".")</f>
        <v>83.06</v>
      </c>
      <c r="Q659" s="12" t="s">
        <v>737</v>
      </c>
    </row>
    <row r="660" spans="1:17" x14ac:dyDescent="0.25">
      <c r="A660" s="3" t="s">
        <v>692</v>
      </c>
      <c r="B660" s="4">
        <v>3</v>
      </c>
      <c r="C660" s="3" t="s">
        <v>56</v>
      </c>
      <c r="D660" s="4">
        <v>203</v>
      </c>
      <c r="E660" s="3" t="s">
        <v>85</v>
      </c>
      <c r="F660" s="3" t="s">
        <v>738</v>
      </c>
      <c r="G660" s="3" t="s">
        <v>2094</v>
      </c>
      <c r="H660" s="3" t="s">
        <v>54</v>
      </c>
      <c r="I660" s="3" t="s">
        <v>736</v>
      </c>
      <c r="J660" s="7" t="str">
        <f>CONCATENATE(tbl_geral[[#This Row],[Máquina]],"_",tbl_geral[[#This Row],[Status]],)</f>
        <v>EXTRUS_BANHEIRA</v>
      </c>
      <c r="K660" s="9">
        <f>COUNTIF($J$2:J660,J660)</f>
        <v>1</v>
      </c>
      <c r="L660" s="7" t="str">
        <f>CONCATENATE(tbl_geral[[#This Row],[Cod.Unico]],"_",tbl_geral[[#This Row],[Numerador]])</f>
        <v>EXTRUS_BANHEIRA_1</v>
      </c>
      <c r="M660" s="12">
        <f t="shared" si="10"/>
        <v>84</v>
      </c>
      <c r="N660" s="12">
        <f>COUNTIF(J$2:$J660,J660)/100</f>
        <v>0.01</v>
      </c>
      <c r="O660" s="12">
        <f>SUM(tbl_geral[[#This Row],[Cod.Unico3]]+tbl_geral[[#This Row],[Cod.Unico4]])</f>
        <v>84.01</v>
      </c>
      <c r="P660" s="12" t="str">
        <f>SUBSTITUTE(tbl_geral[[#This Row],[Cod.Unico5]],",",".")</f>
        <v>84.01</v>
      </c>
      <c r="Q660" s="12" t="s">
        <v>735</v>
      </c>
    </row>
    <row r="661" spans="1:17" x14ac:dyDescent="0.25">
      <c r="A661" s="3" t="s">
        <v>692</v>
      </c>
      <c r="B661" s="4">
        <v>2</v>
      </c>
      <c r="C661" s="3" t="s">
        <v>84</v>
      </c>
      <c r="D661" s="4">
        <v>202</v>
      </c>
      <c r="E661" s="3" t="s">
        <v>88</v>
      </c>
      <c r="F661" s="3" t="s">
        <v>738</v>
      </c>
      <c r="G661" s="3" t="s">
        <v>2095</v>
      </c>
      <c r="H661" s="3" t="s">
        <v>54</v>
      </c>
      <c r="I661" s="3" t="s">
        <v>736</v>
      </c>
      <c r="J661" s="7" t="str">
        <f>CONCATENATE(tbl_geral[[#This Row],[Máquina]],"_",tbl_geral[[#This Row],[Status]],)</f>
        <v>EXTRUS_BANHEIRA</v>
      </c>
      <c r="K661" s="9">
        <f>COUNTIF($J$2:J661,J661)</f>
        <v>2</v>
      </c>
      <c r="L661" s="7" t="str">
        <f>CONCATENATE(tbl_geral[[#This Row],[Cod.Unico]],"_",tbl_geral[[#This Row],[Numerador]])</f>
        <v>EXTRUS_BANHEIRA_2</v>
      </c>
      <c r="M661" s="12">
        <f t="shared" si="10"/>
        <v>84</v>
      </c>
      <c r="N661" s="12">
        <f>COUNTIF(J$2:$J661,J661)/100</f>
        <v>0.02</v>
      </c>
      <c r="O661" s="12">
        <f>SUM(tbl_geral[[#This Row],[Cod.Unico3]]+tbl_geral[[#This Row],[Cod.Unico4]])</f>
        <v>84.02</v>
      </c>
      <c r="P661" s="12" t="str">
        <f>SUBSTITUTE(tbl_geral[[#This Row],[Cod.Unico5]],",",".")</f>
        <v>84.02</v>
      </c>
      <c r="Q661" s="12" t="s">
        <v>737</v>
      </c>
    </row>
    <row r="662" spans="1:17" x14ac:dyDescent="0.25">
      <c r="A662" s="3" t="s">
        <v>692</v>
      </c>
      <c r="B662" s="4">
        <v>2</v>
      </c>
      <c r="C662" s="3" t="s">
        <v>84</v>
      </c>
      <c r="D662" s="4">
        <v>829</v>
      </c>
      <c r="E662" s="3" t="s">
        <v>93</v>
      </c>
      <c r="F662" s="3" t="s">
        <v>738</v>
      </c>
      <c r="G662" s="3" t="s">
        <v>2096</v>
      </c>
      <c r="H662" s="3" t="s">
        <v>54</v>
      </c>
      <c r="I662" s="3" t="s">
        <v>739</v>
      </c>
      <c r="J662" s="7" t="str">
        <f>CONCATENATE(tbl_geral[[#This Row],[Máquina]],"_",tbl_geral[[#This Row],[Status]],)</f>
        <v>EXTRUS_BANHEIRA</v>
      </c>
      <c r="K662" s="9">
        <f>COUNTIF($J$2:J662,J662)</f>
        <v>3</v>
      </c>
      <c r="L662" s="7" t="str">
        <f>CONCATENATE(tbl_geral[[#This Row],[Cod.Unico]],"_",tbl_geral[[#This Row],[Numerador]])</f>
        <v>EXTRUS_BANHEIRA_3</v>
      </c>
      <c r="M662" s="12">
        <f t="shared" si="10"/>
        <v>84</v>
      </c>
      <c r="N662" s="12">
        <f>COUNTIF(J$2:$J662,J662)/100</f>
        <v>0.03</v>
      </c>
      <c r="O662" s="12">
        <f>SUM(tbl_geral[[#This Row],[Cod.Unico3]]+tbl_geral[[#This Row],[Cod.Unico4]])</f>
        <v>84.03</v>
      </c>
      <c r="P662" s="12" t="str">
        <f>SUBSTITUTE(tbl_geral[[#This Row],[Cod.Unico5]],",",".")</f>
        <v>84.03</v>
      </c>
      <c r="Q662" s="12" t="s">
        <v>733</v>
      </c>
    </row>
    <row r="663" spans="1:17" x14ac:dyDescent="0.25">
      <c r="A663" s="3" t="s">
        <v>692</v>
      </c>
      <c r="B663" s="4">
        <v>2</v>
      </c>
      <c r="C663" s="3" t="s">
        <v>84</v>
      </c>
      <c r="D663" s="4">
        <v>203</v>
      </c>
      <c r="E663" s="3" t="s">
        <v>85</v>
      </c>
      <c r="F663" s="3" t="s">
        <v>740</v>
      </c>
      <c r="G663" s="3" t="s">
        <v>2097</v>
      </c>
      <c r="H663" s="3" t="s">
        <v>13</v>
      </c>
      <c r="I663" s="3" t="s">
        <v>736</v>
      </c>
      <c r="J663" s="7" t="str">
        <f>CONCATENATE(tbl_geral[[#This Row],[Máquina]],"_",tbl_geral[[#This Row],[Status]],)</f>
        <v>EXTRUS_PUXADOR</v>
      </c>
      <c r="K663" s="9">
        <f>COUNTIF($J$2:J663,J663)</f>
        <v>1</v>
      </c>
      <c r="L663" s="7" t="str">
        <f>CONCATENATE(tbl_geral[[#This Row],[Cod.Unico]],"_",tbl_geral[[#This Row],[Numerador]])</f>
        <v>EXTRUS_PUXADOR_1</v>
      </c>
      <c r="M663" s="12">
        <f t="shared" si="10"/>
        <v>85</v>
      </c>
      <c r="N663" s="12">
        <f>COUNTIF(J$2:$J663,J663)/100</f>
        <v>0.01</v>
      </c>
      <c r="O663" s="12">
        <f>SUM(tbl_geral[[#This Row],[Cod.Unico3]]+tbl_geral[[#This Row],[Cod.Unico4]])</f>
        <v>85.01</v>
      </c>
      <c r="P663" s="12" t="str">
        <f>SUBSTITUTE(tbl_geral[[#This Row],[Cod.Unico5]],",",".")</f>
        <v>85.01</v>
      </c>
      <c r="Q663" s="12" t="s">
        <v>735</v>
      </c>
    </row>
    <row r="664" spans="1:17" x14ac:dyDescent="0.25">
      <c r="A664" s="3" t="s">
        <v>692</v>
      </c>
      <c r="B664" s="4">
        <v>2</v>
      </c>
      <c r="C664" s="3" t="s">
        <v>84</v>
      </c>
      <c r="D664" s="4">
        <v>202</v>
      </c>
      <c r="E664" s="3" t="s">
        <v>88</v>
      </c>
      <c r="F664" s="3" t="s">
        <v>740</v>
      </c>
      <c r="G664" s="3" t="s">
        <v>2098</v>
      </c>
      <c r="H664" s="3" t="s">
        <v>13</v>
      </c>
      <c r="I664" s="3" t="s">
        <v>736</v>
      </c>
      <c r="J664" s="7" t="str">
        <f>CONCATENATE(tbl_geral[[#This Row],[Máquina]],"_",tbl_geral[[#This Row],[Status]],)</f>
        <v>EXTRUS_PUXADOR</v>
      </c>
      <c r="K664" s="9">
        <f>COUNTIF($J$2:J664,J664)</f>
        <v>2</v>
      </c>
      <c r="L664" s="7" t="str">
        <f>CONCATENATE(tbl_geral[[#This Row],[Cod.Unico]],"_",tbl_geral[[#This Row],[Numerador]])</f>
        <v>EXTRUS_PUXADOR_2</v>
      </c>
      <c r="M664" s="12">
        <f t="shared" si="10"/>
        <v>85</v>
      </c>
      <c r="N664" s="12">
        <f>COUNTIF(J$2:$J664,J664)/100</f>
        <v>0.02</v>
      </c>
      <c r="O664" s="12">
        <f>SUM(tbl_geral[[#This Row],[Cod.Unico3]]+tbl_geral[[#This Row],[Cod.Unico4]])</f>
        <v>85.02</v>
      </c>
      <c r="P664" s="12" t="str">
        <f>SUBSTITUTE(tbl_geral[[#This Row],[Cod.Unico5]],",",".")</f>
        <v>85.02</v>
      </c>
      <c r="Q664" s="12" t="s">
        <v>737</v>
      </c>
    </row>
    <row r="665" spans="1:17" x14ac:dyDescent="0.25">
      <c r="A665" s="3" t="s">
        <v>692</v>
      </c>
      <c r="B665" s="4">
        <v>2</v>
      </c>
      <c r="C665" s="3" t="s">
        <v>84</v>
      </c>
      <c r="D665" s="4">
        <v>829</v>
      </c>
      <c r="E665" s="3" t="s">
        <v>93</v>
      </c>
      <c r="F665" s="3" t="s">
        <v>740</v>
      </c>
      <c r="G665" s="3" t="s">
        <v>2099</v>
      </c>
      <c r="H665" s="3" t="s">
        <v>13</v>
      </c>
      <c r="I665" s="3" t="s">
        <v>739</v>
      </c>
      <c r="J665" s="7" t="str">
        <f>CONCATENATE(tbl_geral[[#This Row],[Máquina]],"_",tbl_geral[[#This Row],[Status]],)</f>
        <v>EXTRUS_PUXADOR</v>
      </c>
      <c r="K665" s="9">
        <f>COUNTIF($J$2:J665,J665)</f>
        <v>3</v>
      </c>
      <c r="L665" s="7" t="str">
        <f>CONCATENATE(tbl_geral[[#This Row],[Cod.Unico]],"_",tbl_geral[[#This Row],[Numerador]])</f>
        <v>EXTRUS_PUXADOR_3</v>
      </c>
      <c r="M665" s="12">
        <f t="shared" si="10"/>
        <v>85</v>
      </c>
      <c r="N665" s="12">
        <f>COUNTIF(J$2:$J665,J665)/100</f>
        <v>0.03</v>
      </c>
      <c r="O665" s="12">
        <f>SUM(tbl_geral[[#This Row],[Cod.Unico3]]+tbl_geral[[#This Row],[Cod.Unico4]])</f>
        <v>85.03</v>
      </c>
      <c r="P665" s="12" t="str">
        <f>SUBSTITUTE(tbl_geral[[#This Row],[Cod.Unico5]],",",".")</f>
        <v>85.03</v>
      </c>
      <c r="Q665" s="12" t="s">
        <v>741</v>
      </c>
    </row>
    <row r="666" spans="1:17" x14ac:dyDescent="0.25">
      <c r="A666" s="3" t="s">
        <v>692</v>
      </c>
      <c r="B666" s="4">
        <v>16</v>
      </c>
      <c r="C666" s="3" t="s">
        <v>286</v>
      </c>
      <c r="D666" s="4">
        <v>1602</v>
      </c>
      <c r="E666" s="3" t="s">
        <v>742</v>
      </c>
      <c r="F666" s="3" t="s">
        <v>743</v>
      </c>
      <c r="G666" s="3" t="s">
        <v>2100</v>
      </c>
      <c r="H666" s="3" t="s">
        <v>13</v>
      </c>
      <c r="I666" s="3" t="s">
        <v>745</v>
      </c>
      <c r="J666" s="7" t="str">
        <f>CONCATENATE(tbl_geral[[#This Row],[Máquina]],"_",tbl_geral[[#This Row],[Status]],)</f>
        <v>EXTRUS_CORTADOR</v>
      </c>
      <c r="K666" s="9">
        <f>COUNTIF($J$2:J666,J666)</f>
        <v>1</v>
      </c>
      <c r="L666" s="7" t="str">
        <f>CONCATENATE(tbl_geral[[#This Row],[Cod.Unico]],"_",tbl_geral[[#This Row],[Numerador]])</f>
        <v>EXTRUS_CORTADOR_1</v>
      </c>
      <c r="M666" s="12">
        <f t="shared" si="10"/>
        <v>86</v>
      </c>
      <c r="N666" s="12">
        <f>COUNTIF(J$2:$J666,J666)/100</f>
        <v>0.01</v>
      </c>
      <c r="O666" s="12">
        <f>SUM(tbl_geral[[#This Row],[Cod.Unico3]]+tbl_geral[[#This Row],[Cod.Unico4]])</f>
        <v>86.01</v>
      </c>
      <c r="P666" s="12" t="str">
        <f>SUBSTITUTE(tbl_geral[[#This Row],[Cod.Unico5]],",",".")</f>
        <v>86.01</v>
      </c>
      <c r="Q666" s="12" t="s">
        <v>744</v>
      </c>
    </row>
    <row r="667" spans="1:17" x14ac:dyDescent="0.25">
      <c r="A667" s="3" t="s">
        <v>692</v>
      </c>
      <c r="B667" s="4">
        <v>2</v>
      </c>
      <c r="C667" s="3" t="s">
        <v>84</v>
      </c>
      <c r="D667" s="4">
        <v>203</v>
      </c>
      <c r="E667" s="3" t="s">
        <v>85</v>
      </c>
      <c r="F667" s="3" t="s">
        <v>743</v>
      </c>
      <c r="G667" s="3" t="s">
        <v>2101</v>
      </c>
      <c r="H667" s="3" t="s">
        <v>13</v>
      </c>
      <c r="I667" s="3" t="s">
        <v>736</v>
      </c>
      <c r="J667" s="7" t="str">
        <f>CONCATENATE(tbl_geral[[#This Row],[Máquina]],"_",tbl_geral[[#This Row],[Status]],)</f>
        <v>EXTRUS_CORTADOR</v>
      </c>
      <c r="K667" s="9">
        <f>COUNTIF($J$2:J667,J667)</f>
        <v>2</v>
      </c>
      <c r="L667" s="7" t="str">
        <f>CONCATENATE(tbl_geral[[#This Row],[Cod.Unico]],"_",tbl_geral[[#This Row],[Numerador]])</f>
        <v>EXTRUS_CORTADOR_2</v>
      </c>
      <c r="M667" s="12">
        <f t="shared" si="10"/>
        <v>86</v>
      </c>
      <c r="N667" s="12">
        <f>COUNTIF(J$2:$J667,J667)/100</f>
        <v>0.02</v>
      </c>
      <c r="O667" s="12">
        <f>SUM(tbl_geral[[#This Row],[Cod.Unico3]]+tbl_geral[[#This Row],[Cod.Unico4]])</f>
        <v>86.02</v>
      </c>
      <c r="P667" s="12" t="str">
        <f>SUBSTITUTE(tbl_geral[[#This Row],[Cod.Unico5]],",",".")</f>
        <v>86.02</v>
      </c>
      <c r="Q667" s="12" t="s">
        <v>735</v>
      </c>
    </row>
    <row r="668" spans="1:17" x14ac:dyDescent="0.25">
      <c r="A668" s="3" t="s">
        <v>692</v>
      </c>
      <c r="B668" s="4">
        <v>2</v>
      </c>
      <c r="C668" s="3" t="s">
        <v>84</v>
      </c>
      <c r="D668" s="4">
        <v>202</v>
      </c>
      <c r="E668" s="3" t="s">
        <v>88</v>
      </c>
      <c r="F668" s="3" t="s">
        <v>743</v>
      </c>
      <c r="G668" s="3" t="s">
        <v>2102</v>
      </c>
      <c r="H668" s="3" t="s">
        <v>13</v>
      </c>
      <c r="I668" s="3" t="s">
        <v>736</v>
      </c>
      <c r="J668" s="7" t="str">
        <f>CONCATENATE(tbl_geral[[#This Row],[Máquina]],"_",tbl_geral[[#This Row],[Status]],)</f>
        <v>EXTRUS_CORTADOR</v>
      </c>
      <c r="K668" s="9">
        <f>COUNTIF($J$2:J668,J668)</f>
        <v>3</v>
      </c>
      <c r="L668" s="7" t="str">
        <f>CONCATENATE(tbl_geral[[#This Row],[Cod.Unico]],"_",tbl_geral[[#This Row],[Numerador]])</f>
        <v>EXTRUS_CORTADOR_3</v>
      </c>
      <c r="M668" s="12">
        <f t="shared" si="10"/>
        <v>86</v>
      </c>
      <c r="N668" s="12">
        <f>COUNTIF(J$2:$J668,J668)/100</f>
        <v>0.03</v>
      </c>
      <c r="O668" s="12">
        <f>SUM(tbl_geral[[#This Row],[Cod.Unico3]]+tbl_geral[[#This Row],[Cod.Unico4]])</f>
        <v>86.03</v>
      </c>
      <c r="P668" s="12" t="str">
        <f>SUBSTITUTE(tbl_geral[[#This Row],[Cod.Unico5]],",",".")</f>
        <v>86.03</v>
      </c>
      <c r="Q668" s="12" t="s">
        <v>737</v>
      </c>
    </row>
    <row r="669" spans="1:17" x14ac:dyDescent="0.25">
      <c r="A669" s="3" t="s">
        <v>692</v>
      </c>
      <c r="B669" s="4">
        <v>8</v>
      </c>
      <c r="C669" s="3" t="s">
        <v>10</v>
      </c>
      <c r="D669" s="4">
        <v>829</v>
      </c>
      <c r="E669" s="3" t="s">
        <v>93</v>
      </c>
      <c r="F669" s="3" t="s">
        <v>743</v>
      </c>
      <c r="G669" s="3" t="s">
        <v>2103</v>
      </c>
      <c r="H669" s="3" t="s">
        <v>13</v>
      </c>
      <c r="I669" s="3" t="s">
        <v>747</v>
      </c>
      <c r="J669" s="7" t="str">
        <f>CONCATENATE(tbl_geral[[#This Row],[Máquina]],"_",tbl_geral[[#This Row],[Status]],)</f>
        <v>EXTRUS_CORTADOR</v>
      </c>
      <c r="K669" s="9">
        <f>COUNTIF($J$2:J669,J669)</f>
        <v>4</v>
      </c>
      <c r="L669" s="7" t="str">
        <f>CONCATENATE(tbl_geral[[#This Row],[Cod.Unico]],"_",tbl_geral[[#This Row],[Numerador]])</f>
        <v>EXTRUS_CORTADOR_4</v>
      </c>
      <c r="M669" s="12">
        <f t="shared" si="10"/>
        <v>86</v>
      </c>
      <c r="N669" s="12">
        <f>COUNTIF(J$2:$J669,J669)/100</f>
        <v>0.04</v>
      </c>
      <c r="O669" s="12">
        <f>SUM(tbl_geral[[#This Row],[Cod.Unico3]]+tbl_geral[[#This Row],[Cod.Unico4]])</f>
        <v>86.04</v>
      </c>
      <c r="P669" s="12" t="str">
        <f>SUBSTITUTE(tbl_geral[[#This Row],[Cod.Unico5]],",",".")</f>
        <v>86.04</v>
      </c>
      <c r="Q669" s="12" t="s">
        <v>746</v>
      </c>
    </row>
    <row r="670" spans="1:17" x14ac:dyDescent="0.25">
      <c r="A670" s="3" t="s">
        <v>692</v>
      </c>
      <c r="B670" s="4">
        <v>3</v>
      </c>
      <c r="C670" s="3" t="s">
        <v>56</v>
      </c>
      <c r="D670" s="4">
        <v>303</v>
      </c>
      <c r="E670" s="3" t="s">
        <v>108</v>
      </c>
      <c r="F670" s="3" t="s">
        <v>748</v>
      </c>
      <c r="G670" s="3" t="s">
        <v>2104</v>
      </c>
      <c r="H670" s="3" t="s">
        <v>13</v>
      </c>
      <c r="I670" s="3" t="s">
        <v>750</v>
      </c>
      <c r="J670" s="7" t="str">
        <f>CONCATENATE(tbl_geral[[#This Row],[Máquina]],"_",tbl_geral[[#This Row],[Status]],)</f>
        <v>EXTRUS_TRANSP. ANGULAR CLASSIFICAÇÃO</v>
      </c>
      <c r="K670" s="9">
        <f>COUNTIF($J$2:J670,J670)</f>
        <v>1</v>
      </c>
      <c r="L670" s="7" t="str">
        <f>CONCATENATE(tbl_geral[[#This Row],[Cod.Unico]],"_",tbl_geral[[#This Row],[Numerador]])</f>
        <v>EXTRUS_TRANSP. ANGULAR CLASSIFICAÇÃO_1</v>
      </c>
      <c r="M670" s="12">
        <f t="shared" si="10"/>
        <v>87</v>
      </c>
      <c r="N670" s="12">
        <f>COUNTIF(J$2:$J670,J670)/100</f>
        <v>0.01</v>
      </c>
      <c r="O670" s="12">
        <f>SUM(tbl_geral[[#This Row],[Cod.Unico3]]+tbl_geral[[#This Row],[Cod.Unico4]])</f>
        <v>87.01</v>
      </c>
      <c r="P670" s="12" t="str">
        <f>SUBSTITUTE(tbl_geral[[#This Row],[Cod.Unico5]],",",".")</f>
        <v>87.01</v>
      </c>
      <c r="Q670" s="12" t="s">
        <v>749</v>
      </c>
    </row>
    <row r="671" spans="1:17" x14ac:dyDescent="0.25">
      <c r="A671" s="3" t="s">
        <v>692</v>
      </c>
      <c r="B671" s="4">
        <v>3</v>
      </c>
      <c r="C671" s="3" t="s">
        <v>56</v>
      </c>
      <c r="D671" s="4">
        <v>303</v>
      </c>
      <c r="E671" s="3" t="s">
        <v>108</v>
      </c>
      <c r="F671" s="3" t="s">
        <v>748</v>
      </c>
      <c r="G671" s="3" t="s">
        <v>2105</v>
      </c>
      <c r="H671" s="3" t="s">
        <v>13</v>
      </c>
      <c r="I671" s="3" t="s">
        <v>750</v>
      </c>
      <c r="J671" s="7" t="str">
        <f>CONCATENATE(tbl_geral[[#This Row],[Máquina]],"_",tbl_geral[[#This Row],[Status]],)</f>
        <v>EXTRUS_TRANSP. ANGULAR CLASSIFICAÇÃO</v>
      </c>
      <c r="K671" s="9">
        <f>COUNTIF($J$2:J671,J671)</f>
        <v>2</v>
      </c>
      <c r="L671" s="7" t="str">
        <f>CONCATENATE(tbl_geral[[#This Row],[Cod.Unico]],"_",tbl_geral[[#This Row],[Numerador]])</f>
        <v>EXTRUS_TRANSP. ANGULAR CLASSIFICAÇÃO_2</v>
      </c>
      <c r="M671" s="12">
        <f t="shared" si="10"/>
        <v>87</v>
      </c>
      <c r="N671" s="12">
        <f>COUNTIF(J$2:$J671,J671)/100</f>
        <v>0.02</v>
      </c>
      <c r="O671" s="12">
        <f>SUM(tbl_geral[[#This Row],[Cod.Unico3]]+tbl_geral[[#This Row],[Cod.Unico4]])</f>
        <v>87.02</v>
      </c>
      <c r="P671" s="12" t="str">
        <f>SUBSTITUTE(tbl_geral[[#This Row],[Cod.Unico5]],",",".")</f>
        <v>87.02</v>
      </c>
      <c r="Q671" s="12" t="s">
        <v>751</v>
      </c>
    </row>
    <row r="672" spans="1:17" x14ac:dyDescent="0.25">
      <c r="A672" s="3" t="s">
        <v>692</v>
      </c>
      <c r="B672" s="4">
        <v>3</v>
      </c>
      <c r="C672" s="3" t="s">
        <v>56</v>
      </c>
      <c r="D672" s="4">
        <v>303</v>
      </c>
      <c r="E672" s="3" t="s">
        <v>108</v>
      </c>
      <c r="F672" s="3" t="s">
        <v>748</v>
      </c>
      <c r="G672" s="3" t="s">
        <v>2106</v>
      </c>
      <c r="H672" s="3" t="s">
        <v>13</v>
      </c>
      <c r="I672" s="3"/>
      <c r="J672" s="7" t="str">
        <f>CONCATENATE(tbl_geral[[#This Row],[Máquina]],"_",tbl_geral[[#This Row],[Status]],)</f>
        <v>EXTRUS_TRANSP. ANGULAR CLASSIFICAÇÃO</v>
      </c>
      <c r="K672" s="9">
        <f>COUNTIF($J$2:J672,J672)</f>
        <v>3</v>
      </c>
      <c r="L672" s="7" t="str">
        <f>CONCATENATE(tbl_geral[[#This Row],[Cod.Unico]],"_",tbl_geral[[#This Row],[Numerador]])</f>
        <v>EXTRUS_TRANSP. ANGULAR CLASSIFICAÇÃO_3</v>
      </c>
      <c r="M672" s="12">
        <f t="shared" si="10"/>
        <v>87</v>
      </c>
      <c r="N672" s="12">
        <f>COUNTIF(J$2:$J672,J672)/100</f>
        <v>0.03</v>
      </c>
      <c r="O672" s="12">
        <f>SUM(tbl_geral[[#This Row],[Cod.Unico3]]+tbl_geral[[#This Row],[Cod.Unico4]])</f>
        <v>87.03</v>
      </c>
      <c r="P672" s="12" t="str">
        <f>SUBSTITUTE(tbl_geral[[#This Row],[Cod.Unico5]],",",".")</f>
        <v>87.03</v>
      </c>
      <c r="Q672" s="12" t="s">
        <v>752</v>
      </c>
    </row>
    <row r="673" spans="1:17" x14ac:dyDescent="0.25">
      <c r="A673" s="3" t="s">
        <v>692</v>
      </c>
      <c r="B673" s="4">
        <v>8</v>
      </c>
      <c r="C673" s="3" t="s">
        <v>10</v>
      </c>
      <c r="D673" s="4">
        <v>829</v>
      </c>
      <c r="E673" s="3" t="s">
        <v>93</v>
      </c>
      <c r="F673" s="3" t="s">
        <v>748</v>
      </c>
      <c r="G673" s="3" t="s">
        <v>2107</v>
      </c>
      <c r="H673" s="3" t="s">
        <v>13</v>
      </c>
      <c r="I673" s="3"/>
      <c r="J673" s="7" t="str">
        <f>CONCATENATE(tbl_geral[[#This Row],[Máquina]],"_",tbl_geral[[#This Row],[Status]],)</f>
        <v>EXTRUS_TRANSP. ANGULAR CLASSIFICAÇÃO</v>
      </c>
      <c r="K673" s="9">
        <f>COUNTIF($J$2:J673,J673)</f>
        <v>4</v>
      </c>
      <c r="L673" s="7" t="str">
        <f>CONCATENATE(tbl_geral[[#This Row],[Cod.Unico]],"_",tbl_geral[[#This Row],[Numerador]])</f>
        <v>EXTRUS_TRANSP. ANGULAR CLASSIFICAÇÃO_4</v>
      </c>
      <c r="M673" s="12">
        <f t="shared" si="10"/>
        <v>87</v>
      </c>
      <c r="N673" s="12">
        <f>COUNTIF(J$2:$J673,J673)/100</f>
        <v>0.04</v>
      </c>
      <c r="O673" s="12">
        <f>SUM(tbl_geral[[#This Row],[Cod.Unico3]]+tbl_geral[[#This Row],[Cod.Unico4]])</f>
        <v>87.04</v>
      </c>
      <c r="P673" s="12" t="str">
        <f>SUBSTITUTE(tbl_geral[[#This Row],[Cod.Unico5]],",",".")</f>
        <v>87.04</v>
      </c>
      <c r="Q673" s="12" t="s">
        <v>753</v>
      </c>
    </row>
    <row r="674" spans="1:17" x14ac:dyDescent="0.25">
      <c r="A674" s="3" t="s">
        <v>692</v>
      </c>
      <c r="B674" s="4">
        <v>6</v>
      </c>
      <c r="C674" s="3" t="s">
        <v>20</v>
      </c>
      <c r="D674" s="4">
        <v>601</v>
      </c>
      <c r="E674" s="3" t="s">
        <v>21</v>
      </c>
      <c r="F674" s="3" t="s">
        <v>748</v>
      </c>
      <c r="G674" s="3" t="s">
        <v>2108</v>
      </c>
      <c r="H674" s="3" t="s">
        <v>13</v>
      </c>
      <c r="I674" s="3"/>
      <c r="J674" s="7" t="str">
        <f>CONCATENATE(tbl_geral[[#This Row],[Máquina]],"_",tbl_geral[[#This Row],[Status]],)</f>
        <v>EXTRUS_TRANSP. ANGULAR CLASSIFICAÇÃO</v>
      </c>
      <c r="K674" s="9">
        <f>COUNTIF($J$2:J674,J674)</f>
        <v>5</v>
      </c>
      <c r="L674" s="7" t="str">
        <f>CONCATENATE(tbl_geral[[#This Row],[Cod.Unico]],"_",tbl_geral[[#This Row],[Numerador]])</f>
        <v>EXTRUS_TRANSP. ANGULAR CLASSIFICAÇÃO_5</v>
      </c>
      <c r="M674" s="12">
        <f t="shared" si="10"/>
        <v>87</v>
      </c>
      <c r="N674" s="12">
        <f>COUNTIF(J$2:$J674,J674)/100</f>
        <v>0.05</v>
      </c>
      <c r="O674" s="12">
        <f>SUM(tbl_geral[[#This Row],[Cod.Unico3]]+tbl_geral[[#This Row],[Cod.Unico4]])</f>
        <v>87.05</v>
      </c>
      <c r="P674" s="12" t="str">
        <f>SUBSTITUTE(tbl_geral[[#This Row],[Cod.Unico5]],",",".")</f>
        <v>87.05</v>
      </c>
      <c r="Q674" s="12" t="s">
        <v>754</v>
      </c>
    </row>
    <row r="675" spans="1:17" x14ac:dyDescent="0.25">
      <c r="A675" s="3" t="s">
        <v>692</v>
      </c>
      <c r="B675" s="4">
        <v>2</v>
      </c>
      <c r="C675" s="3" t="s">
        <v>84</v>
      </c>
      <c r="D675" s="4">
        <v>203</v>
      </c>
      <c r="E675" s="3" t="s">
        <v>85</v>
      </c>
      <c r="F675" s="3" t="s">
        <v>748</v>
      </c>
      <c r="G675" s="3" t="s">
        <v>2109</v>
      </c>
      <c r="H675" s="3" t="s">
        <v>13</v>
      </c>
      <c r="I675" s="3"/>
      <c r="J675" s="7" t="str">
        <f>CONCATENATE(tbl_geral[[#This Row],[Máquina]],"_",tbl_geral[[#This Row],[Status]],)</f>
        <v>EXTRUS_TRANSP. ANGULAR CLASSIFICAÇÃO</v>
      </c>
      <c r="K675" s="9">
        <f>COUNTIF($J$2:J675,J675)</f>
        <v>6</v>
      </c>
      <c r="L675" s="7" t="str">
        <f>CONCATENATE(tbl_geral[[#This Row],[Cod.Unico]],"_",tbl_geral[[#This Row],[Numerador]])</f>
        <v>EXTRUS_TRANSP. ANGULAR CLASSIFICAÇÃO_6</v>
      </c>
      <c r="M675" s="12">
        <f t="shared" si="10"/>
        <v>87</v>
      </c>
      <c r="N675" s="12">
        <f>COUNTIF(J$2:$J675,J675)/100</f>
        <v>0.06</v>
      </c>
      <c r="O675" s="12">
        <f>SUM(tbl_geral[[#This Row],[Cod.Unico3]]+tbl_geral[[#This Row],[Cod.Unico4]])</f>
        <v>87.06</v>
      </c>
      <c r="P675" s="12" t="str">
        <f>SUBSTITUTE(tbl_geral[[#This Row],[Cod.Unico5]],",",".")</f>
        <v>87.06</v>
      </c>
      <c r="Q675" s="12" t="s">
        <v>755</v>
      </c>
    </row>
    <row r="676" spans="1:17" x14ac:dyDescent="0.25">
      <c r="A676" s="3" t="s">
        <v>692</v>
      </c>
      <c r="B676" s="4">
        <v>2</v>
      </c>
      <c r="C676" s="3" t="s">
        <v>84</v>
      </c>
      <c r="D676" s="4">
        <v>202</v>
      </c>
      <c r="E676" s="3" t="s">
        <v>88</v>
      </c>
      <c r="F676" s="3" t="s">
        <v>748</v>
      </c>
      <c r="G676" s="3" t="s">
        <v>2110</v>
      </c>
      <c r="H676" s="3" t="s">
        <v>13</v>
      </c>
      <c r="I676" s="3"/>
      <c r="J676" s="7" t="str">
        <f>CONCATENATE(tbl_geral[[#This Row],[Máquina]],"_",tbl_geral[[#This Row],[Status]],)</f>
        <v>EXTRUS_TRANSP. ANGULAR CLASSIFICAÇÃO</v>
      </c>
      <c r="K676" s="9">
        <f>COUNTIF($J$2:J676,J676)</f>
        <v>7</v>
      </c>
      <c r="L676" s="7" t="str">
        <f>CONCATENATE(tbl_geral[[#This Row],[Cod.Unico]],"_",tbl_geral[[#This Row],[Numerador]])</f>
        <v>EXTRUS_TRANSP. ANGULAR CLASSIFICAÇÃO_7</v>
      </c>
      <c r="M676" s="12">
        <f t="shared" si="10"/>
        <v>87</v>
      </c>
      <c r="N676" s="12">
        <f>COUNTIF(J$2:$J676,J676)/100</f>
        <v>7.0000000000000007E-2</v>
      </c>
      <c r="O676" s="12">
        <f>SUM(tbl_geral[[#This Row],[Cod.Unico3]]+tbl_geral[[#This Row],[Cod.Unico4]])</f>
        <v>87.07</v>
      </c>
      <c r="P676" s="12" t="str">
        <f>SUBSTITUTE(tbl_geral[[#This Row],[Cod.Unico5]],",",".")</f>
        <v>87.07</v>
      </c>
      <c r="Q676" s="12" t="s">
        <v>756</v>
      </c>
    </row>
    <row r="677" spans="1:17" x14ac:dyDescent="0.25">
      <c r="A677" s="3" t="s">
        <v>692</v>
      </c>
      <c r="B677" s="4">
        <v>8</v>
      </c>
      <c r="C677" s="3" t="s">
        <v>10</v>
      </c>
      <c r="D677" s="4">
        <v>829</v>
      </c>
      <c r="E677" s="3" t="s">
        <v>93</v>
      </c>
      <c r="F677" s="3" t="s">
        <v>748</v>
      </c>
      <c r="G677" s="3" t="s">
        <v>2111</v>
      </c>
      <c r="H677" s="3" t="s">
        <v>13</v>
      </c>
      <c r="I677" s="3" t="s">
        <v>758</v>
      </c>
      <c r="J677" s="7" t="str">
        <f>CONCATENATE(tbl_geral[[#This Row],[Máquina]],"_",tbl_geral[[#This Row],[Status]],)</f>
        <v>EXTRUS_TRANSP. ANGULAR CLASSIFICAÇÃO</v>
      </c>
      <c r="K677" s="9">
        <f>COUNTIF($J$2:J677,J677)</f>
        <v>8</v>
      </c>
      <c r="L677" s="7" t="str">
        <f>CONCATENATE(tbl_geral[[#This Row],[Cod.Unico]],"_",tbl_geral[[#This Row],[Numerador]])</f>
        <v>EXTRUS_TRANSP. ANGULAR CLASSIFICAÇÃO_8</v>
      </c>
      <c r="M677" s="12">
        <f t="shared" si="10"/>
        <v>87</v>
      </c>
      <c r="N677" s="12">
        <f>COUNTIF(J$2:$J677,J677)/100</f>
        <v>0.08</v>
      </c>
      <c r="O677" s="12">
        <f>SUM(tbl_geral[[#This Row],[Cod.Unico3]]+tbl_geral[[#This Row],[Cod.Unico4]])</f>
        <v>87.08</v>
      </c>
      <c r="P677" s="12" t="str">
        <f>SUBSTITUTE(tbl_geral[[#This Row],[Cod.Unico5]],",",".")</f>
        <v>87.08</v>
      </c>
      <c r="Q677" s="12" t="s">
        <v>757</v>
      </c>
    </row>
    <row r="678" spans="1:17" x14ac:dyDescent="0.25">
      <c r="A678" s="3" t="s">
        <v>692</v>
      </c>
      <c r="B678" s="4">
        <v>3</v>
      </c>
      <c r="C678" s="3" t="s">
        <v>56</v>
      </c>
      <c r="D678" s="4">
        <v>303</v>
      </c>
      <c r="E678" s="3" t="s">
        <v>108</v>
      </c>
      <c r="F678" s="3" t="s">
        <v>759</v>
      </c>
      <c r="G678" s="3" t="s">
        <v>2112</v>
      </c>
      <c r="H678" s="3" t="s">
        <v>13</v>
      </c>
      <c r="I678" s="3"/>
      <c r="J678" s="7" t="str">
        <f>CONCATENATE(tbl_geral[[#This Row],[Máquina]],"_",tbl_geral[[#This Row],[Status]],)</f>
        <v>EXTRUS_ALIMENTAÇÃO HOMAG</v>
      </c>
      <c r="K678" s="9">
        <f>COUNTIF($J$2:J678,J678)</f>
        <v>1</v>
      </c>
      <c r="L678" s="7" t="str">
        <f>CONCATENATE(tbl_geral[[#This Row],[Cod.Unico]],"_",tbl_geral[[#This Row],[Numerador]])</f>
        <v>EXTRUS_ALIMENTAÇÃO HOMAG_1</v>
      </c>
      <c r="M678" s="12">
        <f t="shared" si="10"/>
        <v>88</v>
      </c>
      <c r="N678" s="12">
        <f>COUNTIF(J$2:$J678,J678)/100</f>
        <v>0.01</v>
      </c>
      <c r="O678" s="12">
        <f>SUM(tbl_geral[[#This Row],[Cod.Unico3]]+tbl_geral[[#This Row],[Cod.Unico4]])</f>
        <v>88.01</v>
      </c>
      <c r="P678" s="12" t="str">
        <f>SUBSTITUTE(tbl_geral[[#This Row],[Cod.Unico5]],",",".")</f>
        <v>88.01</v>
      </c>
      <c r="Q678" s="12" t="s">
        <v>760</v>
      </c>
    </row>
    <row r="679" spans="1:17" x14ac:dyDescent="0.25">
      <c r="A679" s="3" t="s">
        <v>692</v>
      </c>
      <c r="B679" s="4">
        <v>8</v>
      </c>
      <c r="C679" s="3" t="s">
        <v>10</v>
      </c>
      <c r="D679" s="4">
        <v>802</v>
      </c>
      <c r="E679" s="3" t="s">
        <v>761</v>
      </c>
      <c r="F679" s="3" t="s">
        <v>759</v>
      </c>
      <c r="G679" s="3" t="s">
        <v>2113</v>
      </c>
      <c r="H679" s="3" t="s">
        <v>13</v>
      </c>
      <c r="I679" s="3"/>
      <c r="J679" s="7" t="str">
        <f>CONCATENATE(tbl_geral[[#This Row],[Máquina]],"_",tbl_geral[[#This Row],[Status]],)</f>
        <v>EXTRUS_ALIMENTAÇÃO HOMAG</v>
      </c>
      <c r="K679" s="9">
        <f>COUNTIF($J$2:J679,J679)</f>
        <v>2</v>
      </c>
      <c r="L679" s="7" t="str">
        <f>CONCATENATE(tbl_geral[[#This Row],[Cod.Unico]],"_",tbl_geral[[#This Row],[Numerador]])</f>
        <v>EXTRUS_ALIMENTAÇÃO HOMAG_2</v>
      </c>
      <c r="M679" s="12">
        <f t="shared" si="10"/>
        <v>88</v>
      </c>
      <c r="N679" s="12">
        <f>COUNTIF(J$2:$J679,J679)/100</f>
        <v>0.02</v>
      </c>
      <c r="O679" s="12">
        <f>SUM(tbl_geral[[#This Row],[Cod.Unico3]]+tbl_geral[[#This Row],[Cod.Unico4]])</f>
        <v>88.02</v>
      </c>
      <c r="P679" s="12" t="str">
        <f>SUBSTITUTE(tbl_geral[[#This Row],[Cod.Unico5]],",",".")</f>
        <v>88.02</v>
      </c>
      <c r="Q679" s="12" t="s">
        <v>762</v>
      </c>
    </row>
    <row r="680" spans="1:17" x14ac:dyDescent="0.25">
      <c r="A680" s="3" t="s">
        <v>692</v>
      </c>
      <c r="B680" s="4">
        <v>3</v>
      </c>
      <c r="C680" s="3" t="s">
        <v>56</v>
      </c>
      <c r="D680" s="4">
        <v>303</v>
      </c>
      <c r="E680" s="3" t="s">
        <v>108</v>
      </c>
      <c r="F680" s="3" t="s">
        <v>759</v>
      </c>
      <c r="G680" s="3" t="s">
        <v>2114</v>
      </c>
      <c r="H680" s="3" t="s">
        <v>13</v>
      </c>
      <c r="I680" s="3"/>
      <c r="J680" s="7" t="str">
        <f>CONCATENATE(tbl_geral[[#This Row],[Máquina]],"_",tbl_geral[[#This Row],[Status]],)</f>
        <v>EXTRUS_ALIMENTAÇÃO HOMAG</v>
      </c>
      <c r="K680" s="9">
        <f>COUNTIF($J$2:J680,J680)</f>
        <v>3</v>
      </c>
      <c r="L680" s="7" t="str">
        <f>CONCATENATE(tbl_geral[[#This Row],[Cod.Unico]],"_",tbl_geral[[#This Row],[Numerador]])</f>
        <v>EXTRUS_ALIMENTAÇÃO HOMAG_3</v>
      </c>
      <c r="M680" s="12">
        <f t="shared" si="10"/>
        <v>88</v>
      </c>
      <c r="N680" s="12">
        <f>COUNTIF(J$2:$J680,J680)/100</f>
        <v>0.03</v>
      </c>
      <c r="O680" s="12">
        <f>SUM(tbl_geral[[#This Row],[Cod.Unico3]]+tbl_geral[[#This Row],[Cod.Unico4]])</f>
        <v>88.03</v>
      </c>
      <c r="P680" s="12" t="str">
        <f>SUBSTITUTE(tbl_geral[[#This Row],[Cod.Unico5]],",",".")</f>
        <v>88.03</v>
      </c>
      <c r="Q680" s="12" t="s">
        <v>763</v>
      </c>
    </row>
    <row r="681" spans="1:17" x14ac:dyDescent="0.25">
      <c r="A681" s="3" t="s">
        <v>692</v>
      </c>
      <c r="B681" s="4">
        <v>2</v>
      </c>
      <c r="C681" s="3" t="s">
        <v>84</v>
      </c>
      <c r="D681" s="4">
        <v>203</v>
      </c>
      <c r="E681" s="3" t="s">
        <v>85</v>
      </c>
      <c r="F681" s="3" t="s">
        <v>759</v>
      </c>
      <c r="G681" s="3" t="s">
        <v>2115</v>
      </c>
      <c r="H681" s="3" t="s">
        <v>13</v>
      </c>
      <c r="I681" s="3"/>
      <c r="J681" s="7" t="str">
        <f>CONCATENATE(tbl_geral[[#This Row],[Máquina]],"_",tbl_geral[[#This Row],[Status]],)</f>
        <v>EXTRUS_ALIMENTAÇÃO HOMAG</v>
      </c>
      <c r="K681" s="9">
        <f>COUNTIF($J$2:J681,J681)</f>
        <v>4</v>
      </c>
      <c r="L681" s="7" t="str">
        <f>CONCATENATE(tbl_geral[[#This Row],[Cod.Unico]],"_",tbl_geral[[#This Row],[Numerador]])</f>
        <v>EXTRUS_ALIMENTAÇÃO HOMAG_4</v>
      </c>
      <c r="M681" s="12">
        <f t="shared" si="10"/>
        <v>88</v>
      </c>
      <c r="N681" s="12">
        <f>COUNTIF(J$2:$J681,J681)/100</f>
        <v>0.04</v>
      </c>
      <c r="O681" s="12">
        <f>SUM(tbl_geral[[#This Row],[Cod.Unico3]]+tbl_geral[[#This Row],[Cod.Unico4]])</f>
        <v>88.04</v>
      </c>
      <c r="P681" s="12" t="str">
        <f>SUBSTITUTE(tbl_geral[[#This Row],[Cod.Unico5]],",",".")</f>
        <v>88.04</v>
      </c>
      <c r="Q681" s="12" t="s">
        <v>764</v>
      </c>
    </row>
    <row r="682" spans="1:17" x14ac:dyDescent="0.25">
      <c r="A682" s="3" t="s">
        <v>692</v>
      </c>
      <c r="B682" s="4">
        <v>2</v>
      </c>
      <c r="C682" s="3" t="s">
        <v>84</v>
      </c>
      <c r="D682" s="4">
        <v>202</v>
      </c>
      <c r="E682" s="3" t="s">
        <v>88</v>
      </c>
      <c r="F682" s="3" t="s">
        <v>759</v>
      </c>
      <c r="G682" s="3" t="s">
        <v>2116</v>
      </c>
      <c r="H682" s="3" t="s">
        <v>13</v>
      </c>
      <c r="I682" s="3"/>
      <c r="J682" s="7" t="str">
        <f>CONCATENATE(tbl_geral[[#This Row],[Máquina]],"_",tbl_geral[[#This Row],[Status]],)</f>
        <v>EXTRUS_ALIMENTAÇÃO HOMAG</v>
      </c>
      <c r="K682" s="9">
        <f>COUNTIF($J$2:J682,J682)</f>
        <v>5</v>
      </c>
      <c r="L682" s="7" t="str">
        <f>CONCATENATE(tbl_geral[[#This Row],[Cod.Unico]],"_",tbl_geral[[#This Row],[Numerador]])</f>
        <v>EXTRUS_ALIMENTAÇÃO HOMAG_5</v>
      </c>
      <c r="M682" s="12">
        <f t="shared" si="10"/>
        <v>88</v>
      </c>
      <c r="N682" s="12">
        <f>COUNTIF(J$2:$J682,J682)/100</f>
        <v>0.05</v>
      </c>
      <c r="O682" s="12">
        <f>SUM(tbl_geral[[#This Row],[Cod.Unico3]]+tbl_geral[[#This Row],[Cod.Unico4]])</f>
        <v>88.05</v>
      </c>
      <c r="P682" s="12" t="str">
        <f>SUBSTITUTE(tbl_geral[[#This Row],[Cod.Unico5]],",",".")</f>
        <v>88.05</v>
      </c>
      <c r="Q682" s="12" t="s">
        <v>765</v>
      </c>
    </row>
    <row r="683" spans="1:17" x14ac:dyDescent="0.25">
      <c r="A683" s="3" t="s">
        <v>692</v>
      </c>
      <c r="B683" s="4">
        <v>8</v>
      </c>
      <c r="C683" s="3" t="s">
        <v>10</v>
      </c>
      <c r="D683" s="4">
        <v>829</v>
      </c>
      <c r="E683" s="3" t="s">
        <v>93</v>
      </c>
      <c r="F683" s="3" t="s">
        <v>759</v>
      </c>
      <c r="G683" s="3" t="s">
        <v>2117</v>
      </c>
      <c r="H683" s="3" t="s">
        <v>13</v>
      </c>
      <c r="I683" s="3" t="s">
        <v>758</v>
      </c>
      <c r="J683" s="7" t="str">
        <f>CONCATENATE(tbl_geral[[#This Row],[Máquina]],"_",tbl_geral[[#This Row],[Status]],)</f>
        <v>EXTRUS_ALIMENTAÇÃO HOMAG</v>
      </c>
      <c r="K683" s="9">
        <f>COUNTIF($J$2:J683,J683)</f>
        <v>6</v>
      </c>
      <c r="L683" s="7" t="str">
        <f>CONCATENATE(tbl_geral[[#This Row],[Cod.Unico]],"_",tbl_geral[[#This Row],[Numerador]])</f>
        <v>EXTRUS_ALIMENTAÇÃO HOMAG_6</v>
      </c>
      <c r="M683" s="12">
        <f t="shared" si="10"/>
        <v>88</v>
      </c>
      <c r="N683" s="12">
        <f>COUNTIF(J$2:$J683,J683)/100</f>
        <v>0.06</v>
      </c>
      <c r="O683" s="12">
        <f>SUM(tbl_geral[[#This Row],[Cod.Unico3]]+tbl_geral[[#This Row],[Cod.Unico4]])</f>
        <v>88.06</v>
      </c>
      <c r="P683" s="12" t="str">
        <f>SUBSTITUTE(tbl_geral[[#This Row],[Cod.Unico5]],",",".")</f>
        <v>88.06</v>
      </c>
      <c r="Q683" s="12" t="s">
        <v>766</v>
      </c>
    </row>
    <row r="684" spans="1:17" x14ac:dyDescent="0.25">
      <c r="A684" s="3" t="s">
        <v>692</v>
      </c>
      <c r="B684" s="4">
        <v>2</v>
      </c>
      <c r="C684" s="3" t="s">
        <v>84</v>
      </c>
      <c r="D684" s="4">
        <v>202</v>
      </c>
      <c r="E684" s="3" t="s">
        <v>88</v>
      </c>
      <c r="F684" s="3" t="s">
        <v>165</v>
      </c>
      <c r="G684" s="3" t="s">
        <v>2118</v>
      </c>
      <c r="H684" s="3" t="s">
        <v>13</v>
      </c>
      <c r="I684" s="3"/>
      <c r="J684" s="7" t="str">
        <f>CONCATENATE(tbl_geral[[#This Row],[Máquina]],"_",tbl_geral[[#This Row],[Status]],)</f>
        <v>EXTRUS_IMPRESSORA</v>
      </c>
      <c r="K684" s="9">
        <f>COUNTIF($J$2:J684,J684)</f>
        <v>1</v>
      </c>
      <c r="L684" s="7" t="str">
        <f>CONCATENATE(tbl_geral[[#This Row],[Cod.Unico]],"_",tbl_geral[[#This Row],[Numerador]])</f>
        <v>EXTRUS_IMPRESSORA_1</v>
      </c>
      <c r="M684" s="12">
        <f t="shared" si="10"/>
        <v>89</v>
      </c>
      <c r="N684" s="12">
        <f>COUNTIF(J$2:$J684,J684)/100</f>
        <v>0.01</v>
      </c>
      <c r="O684" s="12">
        <f>SUM(tbl_geral[[#This Row],[Cod.Unico3]]+tbl_geral[[#This Row],[Cod.Unico4]])</f>
        <v>89.01</v>
      </c>
      <c r="P684" s="12" t="str">
        <f>SUBSTITUTE(tbl_geral[[#This Row],[Cod.Unico5]],",",".")</f>
        <v>89.01</v>
      </c>
      <c r="Q684" s="12" t="s">
        <v>166</v>
      </c>
    </row>
    <row r="685" spans="1:17" x14ac:dyDescent="0.25">
      <c r="A685" s="3" t="s">
        <v>692</v>
      </c>
      <c r="B685" s="4">
        <v>8</v>
      </c>
      <c r="C685" s="3" t="s">
        <v>10</v>
      </c>
      <c r="D685" s="4">
        <v>829</v>
      </c>
      <c r="E685" s="3" t="s">
        <v>93</v>
      </c>
      <c r="F685" s="3" t="s">
        <v>165</v>
      </c>
      <c r="G685" s="3" t="s">
        <v>2119</v>
      </c>
      <c r="H685" s="3" t="s">
        <v>13</v>
      </c>
      <c r="I685" s="3"/>
      <c r="J685" s="7" t="str">
        <f>CONCATENATE(tbl_geral[[#This Row],[Máquina]],"_",tbl_geral[[#This Row],[Status]],)</f>
        <v>EXTRUS_IMPRESSORA</v>
      </c>
      <c r="K685" s="9">
        <f>COUNTIF($J$2:J685,J685)</f>
        <v>2</v>
      </c>
      <c r="L685" s="7" t="str">
        <f>CONCATENATE(tbl_geral[[#This Row],[Cod.Unico]],"_",tbl_geral[[#This Row],[Numerador]])</f>
        <v>EXTRUS_IMPRESSORA_2</v>
      </c>
      <c r="M685" s="12">
        <f t="shared" si="10"/>
        <v>89</v>
      </c>
      <c r="N685" s="12">
        <f>COUNTIF(J$2:$J685,J685)/100</f>
        <v>0.02</v>
      </c>
      <c r="O685" s="12">
        <f>SUM(tbl_geral[[#This Row],[Cod.Unico3]]+tbl_geral[[#This Row],[Cod.Unico4]])</f>
        <v>89.02</v>
      </c>
      <c r="P685" s="12" t="str">
        <f>SUBSTITUTE(tbl_geral[[#This Row],[Cod.Unico5]],",",".")</f>
        <v>89.02</v>
      </c>
      <c r="Q685" s="12" t="s">
        <v>167</v>
      </c>
    </row>
    <row r="686" spans="1:17" x14ac:dyDescent="0.25">
      <c r="A686" s="3" t="s">
        <v>692</v>
      </c>
      <c r="B686" s="4">
        <v>8</v>
      </c>
      <c r="C686" s="3" t="s">
        <v>10</v>
      </c>
      <c r="D686" s="4">
        <v>829</v>
      </c>
      <c r="E686" s="3" t="s">
        <v>93</v>
      </c>
      <c r="F686" s="3" t="s">
        <v>165</v>
      </c>
      <c r="G686" s="3" t="s">
        <v>2120</v>
      </c>
      <c r="H686" s="3" t="s">
        <v>13</v>
      </c>
      <c r="I686" s="3"/>
      <c r="J686" s="7" t="str">
        <f>CONCATENATE(tbl_geral[[#This Row],[Máquina]],"_",tbl_geral[[#This Row],[Status]],)</f>
        <v>EXTRUS_IMPRESSORA</v>
      </c>
      <c r="K686" s="9">
        <f>COUNTIF($J$2:J686,J686)</f>
        <v>3</v>
      </c>
      <c r="L686" s="7" t="str">
        <f>CONCATENATE(tbl_geral[[#This Row],[Cod.Unico]],"_",tbl_geral[[#This Row],[Numerador]])</f>
        <v>EXTRUS_IMPRESSORA_3</v>
      </c>
      <c r="M686" s="12">
        <f t="shared" si="10"/>
        <v>89</v>
      </c>
      <c r="N686" s="12">
        <f>COUNTIF(J$2:$J686,J686)/100</f>
        <v>0.03</v>
      </c>
      <c r="O686" s="12">
        <f>SUM(tbl_geral[[#This Row],[Cod.Unico3]]+tbl_geral[[#This Row],[Cod.Unico4]])</f>
        <v>89.03</v>
      </c>
      <c r="P686" s="12" t="str">
        <f>SUBSTITUTE(tbl_geral[[#This Row],[Cod.Unico5]],",",".")</f>
        <v>89.03</v>
      </c>
      <c r="Q686" s="12" t="s">
        <v>168</v>
      </c>
    </row>
    <row r="687" spans="1:17" x14ac:dyDescent="0.25">
      <c r="A687" s="3" t="s">
        <v>692</v>
      </c>
      <c r="B687" s="4">
        <v>8</v>
      </c>
      <c r="C687" s="3" t="s">
        <v>10</v>
      </c>
      <c r="D687" s="4">
        <v>829</v>
      </c>
      <c r="E687" s="3" t="s">
        <v>93</v>
      </c>
      <c r="F687" s="3" t="s">
        <v>165</v>
      </c>
      <c r="G687" s="3" t="s">
        <v>2121</v>
      </c>
      <c r="H687" s="3" t="s">
        <v>13</v>
      </c>
      <c r="I687" s="3"/>
      <c r="J687" s="7" t="str">
        <f>CONCATENATE(tbl_geral[[#This Row],[Máquina]],"_",tbl_geral[[#This Row],[Status]],)</f>
        <v>EXTRUS_IMPRESSORA</v>
      </c>
      <c r="K687" s="9">
        <f>COUNTIF($J$2:J687,J687)</f>
        <v>4</v>
      </c>
      <c r="L687" s="7" t="str">
        <f>CONCATENATE(tbl_geral[[#This Row],[Cod.Unico]],"_",tbl_geral[[#This Row],[Numerador]])</f>
        <v>EXTRUS_IMPRESSORA_4</v>
      </c>
      <c r="M687" s="12">
        <f t="shared" si="10"/>
        <v>89</v>
      </c>
      <c r="N687" s="12">
        <f>COUNTIF(J$2:$J687,J687)/100</f>
        <v>0.04</v>
      </c>
      <c r="O687" s="12">
        <f>SUM(tbl_geral[[#This Row],[Cod.Unico3]]+tbl_geral[[#This Row],[Cod.Unico4]])</f>
        <v>89.04</v>
      </c>
      <c r="P687" s="12" t="str">
        <f>SUBSTITUTE(tbl_geral[[#This Row],[Cod.Unico5]],",",".")</f>
        <v>89.04</v>
      </c>
      <c r="Q687" s="12" t="s">
        <v>169</v>
      </c>
    </row>
    <row r="688" spans="1:17" x14ac:dyDescent="0.25">
      <c r="A688" s="3" t="s">
        <v>692</v>
      </c>
      <c r="B688" s="4">
        <v>8</v>
      </c>
      <c r="C688" s="3" t="s">
        <v>10</v>
      </c>
      <c r="D688" s="4">
        <v>829</v>
      </c>
      <c r="E688" s="3" t="s">
        <v>93</v>
      </c>
      <c r="F688" s="3" t="s">
        <v>165</v>
      </c>
      <c r="G688" s="3" t="s">
        <v>2122</v>
      </c>
      <c r="H688" s="3" t="s">
        <v>13</v>
      </c>
      <c r="I688" s="3"/>
      <c r="J688" s="7" t="str">
        <f>CONCATENATE(tbl_geral[[#This Row],[Máquina]],"_",tbl_geral[[#This Row],[Status]],)</f>
        <v>EXTRUS_IMPRESSORA</v>
      </c>
      <c r="K688" s="9">
        <f>COUNTIF($J$2:J688,J688)</f>
        <v>5</v>
      </c>
      <c r="L688" s="7" t="str">
        <f>CONCATENATE(tbl_geral[[#This Row],[Cod.Unico]],"_",tbl_geral[[#This Row],[Numerador]])</f>
        <v>EXTRUS_IMPRESSORA_5</v>
      </c>
      <c r="M688" s="12">
        <f t="shared" si="10"/>
        <v>89</v>
      </c>
      <c r="N688" s="12">
        <f>COUNTIF(J$2:$J688,J688)/100</f>
        <v>0.05</v>
      </c>
      <c r="O688" s="12">
        <f>SUM(tbl_geral[[#This Row],[Cod.Unico3]]+tbl_geral[[#This Row],[Cod.Unico4]])</f>
        <v>89.05</v>
      </c>
      <c r="P688" s="12" t="str">
        <f>SUBSTITUTE(tbl_geral[[#This Row],[Cod.Unico5]],",",".")</f>
        <v>89.05</v>
      </c>
      <c r="Q688" s="12" t="s">
        <v>170</v>
      </c>
    </row>
    <row r="689" spans="1:17" x14ac:dyDescent="0.25">
      <c r="A689" s="3" t="s">
        <v>692</v>
      </c>
      <c r="B689" s="4">
        <v>8</v>
      </c>
      <c r="C689" s="3" t="s">
        <v>10</v>
      </c>
      <c r="D689" s="4">
        <v>829</v>
      </c>
      <c r="E689" s="3" t="s">
        <v>93</v>
      </c>
      <c r="F689" s="3" t="s">
        <v>165</v>
      </c>
      <c r="G689" s="3" t="s">
        <v>2123</v>
      </c>
      <c r="H689" s="3" t="s">
        <v>13</v>
      </c>
      <c r="I689" s="3"/>
      <c r="J689" s="7" t="str">
        <f>CONCATENATE(tbl_geral[[#This Row],[Máquina]],"_",tbl_geral[[#This Row],[Status]],)</f>
        <v>EXTRUS_IMPRESSORA</v>
      </c>
      <c r="K689" s="9">
        <f>COUNTIF($J$2:J689,J689)</f>
        <v>6</v>
      </c>
      <c r="L689" s="7" t="str">
        <f>CONCATENATE(tbl_geral[[#This Row],[Cod.Unico]],"_",tbl_geral[[#This Row],[Numerador]])</f>
        <v>EXTRUS_IMPRESSORA_6</v>
      </c>
      <c r="M689" s="12">
        <f t="shared" si="10"/>
        <v>89</v>
      </c>
      <c r="N689" s="12">
        <f>COUNTIF(J$2:$J689,J689)/100</f>
        <v>0.06</v>
      </c>
      <c r="O689" s="12">
        <f>SUM(tbl_geral[[#This Row],[Cod.Unico3]]+tbl_geral[[#This Row],[Cod.Unico4]])</f>
        <v>89.06</v>
      </c>
      <c r="P689" s="12" t="str">
        <f>SUBSTITUTE(tbl_geral[[#This Row],[Cod.Unico5]],",",".")</f>
        <v>89.06</v>
      </c>
      <c r="Q689" s="12" t="s">
        <v>171</v>
      </c>
    </row>
    <row r="690" spans="1:17" x14ac:dyDescent="0.25">
      <c r="A690" s="3" t="s">
        <v>767</v>
      </c>
      <c r="B690" s="4">
        <v>8</v>
      </c>
      <c r="C690" s="3" t="s">
        <v>10</v>
      </c>
      <c r="D690" s="4">
        <v>837</v>
      </c>
      <c r="E690" s="3" t="s">
        <v>11</v>
      </c>
      <c r="F690" s="3" t="s">
        <v>228</v>
      </c>
      <c r="G690" s="3" t="s">
        <v>2124</v>
      </c>
      <c r="H690" s="3" t="s">
        <v>13</v>
      </c>
      <c r="I690" s="3"/>
      <c r="J690" s="7" t="str">
        <f>CONCATENATE(tbl_geral[[#This Row],[Máquina]],"_",tbl_geral[[#This Row],[Status]],)</f>
        <v>GIBEN_START/STOP</v>
      </c>
      <c r="K690" s="9">
        <f>COUNTIF($J$2:J690,J690)</f>
        <v>1</v>
      </c>
      <c r="L690" s="7" t="str">
        <f>CONCATENATE(tbl_geral[[#This Row],[Cod.Unico]],"_",tbl_geral[[#This Row],[Numerador]])</f>
        <v>GIBEN_START/STOP_1</v>
      </c>
      <c r="M690" s="12">
        <f t="shared" si="10"/>
        <v>90</v>
      </c>
      <c r="N690" s="12">
        <f>COUNTIF(J$2:$J690,J690)/100</f>
        <v>0.01</v>
      </c>
      <c r="O690" s="12">
        <f>SUM(tbl_geral[[#This Row],[Cod.Unico3]]+tbl_geral[[#This Row],[Cod.Unico4]])</f>
        <v>90.01</v>
      </c>
      <c r="P690" s="12" t="str">
        <f>SUBSTITUTE(tbl_geral[[#This Row],[Cod.Unico5]],",",".")</f>
        <v>90.01</v>
      </c>
      <c r="Q690" s="12" t="s">
        <v>173</v>
      </c>
    </row>
    <row r="691" spans="1:17" x14ac:dyDescent="0.25">
      <c r="A691" s="3" t="s">
        <v>767</v>
      </c>
      <c r="B691" s="4">
        <v>8</v>
      </c>
      <c r="C691" s="3" t="s">
        <v>10</v>
      </c>
      <c r="D691" s="4">
        <v>838</v>
      </c>
      <c r="E691" s="3" t="s">
        <v>15</v>
      </c>
      <c r="F691" s="3" t="s">
        <v>228</v>
      </c>
      <c r="G691" s="3" t="s">
        <v>2125</v>
      </c>
      <c r="H691" s="3" t="s">
        <v>13</v>
      </c>
      <c r="I691" s="3"/>
      <c r="J691" s="7" t="str">
        <f>CONCATENATE(tbl_geral[[#This Row],[Máquina]],"_",tbl_geral[[#This Row],[Status]],)</f>
        <v>GIBEN_START/STOP</v>
      </c>
      <c r="K691" s="9">
        <f>COUNTIF($J$2:J691,J691)</f>
        <v>2</v>
      </c>
      <c r="L691" s="7" t="str">
        <f>CONCATENATE(tbl_geral[[#This Row],[Cod.Unico]],"_",tbl_geral[[#This Row],[Numerador]])</f>
        <v>GIBEN_START/STOP_2</v>
      </c>
      <c r="M691" s="12">
        <f t="shared" si="10"/>
        <v>90</v>
      </c>
      <c r="N691" s="12">
        <f>COUNTIF(J$2:$J691,J691)/100</f>
        <v>0.02</v>
      </c>
      <c r="O691" s="12">
        <f>SUM(tbl_geral[[#This Row],[Cod.Unico3]]+tbl_geral[[#This Row],[Cod.Unico4]])</f>
        <v>90.02</v>
      </c>
      <c r="P691" s="12" t="str">
        <f>SUBSTITUTE(tbl_geral[[#This Row],[Cod.Unico5]],",",".")</f>
        <v>90.02</v>
      </c>
      <c r="Q691" s="12" t="s">
        <v>693</v>
      </c>
    </row>
    <row r="692" spans="1:17" x14ac:dyDescent="0.25">
      <c r="A692" s="3" t="s">
        <v>767</v>
      </c>
      <c r="B692" s="4">
        <v>9</v>
      </c>
      <c r="C692" s="3" t="s">
        <v>16</v>
      </c>
      <c r="D692" s="4">
        <v>902</v>
      </c>
      <c r="E692" s="3" t="s">
        <v>17</v>
      </c>
      <c r="F692" s="3" t="s">
        <v>228</v>
      </c>
      <c r="G692" s="3" t="s">
        <v>2126</v>
      </c>
      <c r="H692" s="3" t="s">
        <v>13</v>
      </c>
      <c r="I692" s="3"/>
      <c r="J692" s="7" t="str">
        <f>CONCATENATE(tbl_geral[[#This Row],[Máquina]],"_",tbl_geral[[#This Row],[Status]],)</f>
        <v>GIBEN_START/STOP</v>
      </c>
      <c r="K692" s="9">
        <f>COUNTIF($J$2:J692,J692)</f>
        <v>3</v>
      </c>
      <c r="L692" s="7" t="str">
        <f>CONCATENATE(tbl_geral[[#This Row],[Cod.Unico]],"_",tbl_geral[[#This Row],[Numerador]])</f>
        <v>GIBEN_START/STOP_3</v>
      </c>
      <c r="M692" s="12">
        <f t="shared" si="10"/>
        <v>90</v>
      </c>
      <c r="N692" s="12">
        <f>COUNTIF(J$2:$J692,J692)/100</f>
        <v>0.03</v>
      </c>
      <c r="O692" s="12">
        <f>SUM(tbl_geral[[#This Row],[Cod.Unico3]]+tbl_geral[[#This Row],[Cod.Unico4]])</f>
        <v>90.03</v>
      </c>
      <c r="P692" s="12" t="str">
        <f>SUBSTITUTE(tbl_geral[[#This Row],[Cod.Unico5]],",",".")</f>
        <v>90.03</v>
      </c>
      <c r="Q692" s="12" t="s">
        <v>175</v>
      </c>
    </row>
    <row r="693" spans="1:17" x14ac:dyDescent="0.25">
      <c r="A693" s="3" t="s">
        <v>767</v>
      </c>
      <c r="B693" s="4">
        <v>9</v>
      </c>
      <c r="C693" s="3" t="s">
        <v>16</v>
      </c>
      <c r="D693" s="4">
        <v>903</v>
      </c>
      <c r="E693" s="3" t="s">
        <v>176</v>
      </c>
      <c r="F693" s="3" t="s">
        <v>228</v>
      </c>
      <c r="G693" s="3" t="s">
        <v>2127</v>
      </c>
      <c r="H693" s="3" t="s">
        <v>13</v>
      </c>
      <c r="I693" s="3"/>
      <c r="J693" s="7" t="str">
        <f>CONCATENATE(tbl_geral[[#This Row],[Máquina]],"_",tbl_geral[[#This Row],[Status]],)</f>
        <v>GIBEN_START/STOP</v>
      </c>
      <c r="K693" s="9">
        <f>COUNTIF($J$2:J693,J693)</f>
        <v>4</v>
      </c>
      <c r="L693" s="7" t="str">
        <f>CONCATENATE(tbl_geral[[#This Row],[Cod.Unico]],"_",tbl_geral[[#This Row],[Numerador]])</f>
        <v>GIBEN_START/STOP_4</v>
      </c>
      <c r="M693" s="12">
        <f t="shared" si="10"/>
        <v>90</v>
      </c>
      <c r="N693" s="12">
        <f>COUNTIF(J$2:$J693,J693)/100</f>
        <v>0.04</v>
      </c>
      <c r="O693" s="12">
        <f>SUM(tbl_geral[[#This Row],[Cod.Unico3]]+tbl_geral[[#This Row],[Cod.Unico4]])</f>
        <v>90.04</v>
      </c>
      <c r="P693" s="12" t="str">
        <f>SUBSTITUTE(tbl_geral[[#This Row],[Cod.Unico5]],",",".")</f>
        <v>90.04</v>
      </c>
      <c r="Q693" s="12" t="s">
        <v>177</v>
      </c>
    </row>
    <row r="694" spans="1:17" x14ac:dyDescent="0.25">
      <c r="A694" s="3" t="s">
        <v>767</v>
      </c>
      <c r="B694" s="4">
        <v>6</v>
      </c>
      <c r="C694" s="3" t="s">
        <v>20</v>
      </c>
      <c r="D694" s="4">
        <v>601</v>
      </c>
      <c r="E694" s="3" t="s">
        <v>21</v>
      </c>
      <c r="F694" s="3" t="s">
        <v>22</v>
      </c>
      <c r="G694" s="3" t="s">
        <v>2128</v>
      </c>
      <c r="H694" s="3" t="s">
        <v>54</v>
      </c>
      <c r="I694" s="3"/>
      <c r="J694" s="7" t="str">
        <f>CONCATENATE(tbl_geral[[#This Row],[Máquina]],"_",tbl_geral[[#This Row],[Status]],)</f>
        <v xml:space="preserve">GIBEN_SETUP </v>
      </c>
      <c r="K694" s="9">
        <f>COUNTIF($J$2:J694,J694)</f>
        <v>1</v>
      </c>
      <c r="L694" s="7" t="str">
        <f>CONCATENATE(tbl_geral[[#This Row],[Cod.Unico]],"_",tbl_geral[[#This Row],[Numerador]])</f>
        <v>GIBEN_SETUP _1</v>
      </c>
      <c r="M694" s="12">
        <f t="shared" si="10"/>
        <v>91</v>
      </c>
      <c r="N694" s="12">
        <f>COUNTIF(J$2:$J694,J694)/100</f>
        <v>0.01</v>
      </c>
      <c r="O694" s="12">
        <f>SUM(tbl_geral[[#This Row],[Cod.Unico3]]+tbl_geral[[#This Row],[Cod.Unico4]])</f>
        <v>91.01</v>
      </c>
      <c r="P694" s="12" t="str">
        <f>SUBSTITUTE(tbl_geral[[#This Row],[Cod.Unico5]],",",".")</f>
        <v>91.01</v>
      </c>
      <c r="Q694" s="12" t="s">
        <v>654</v>
      </c>
    </row>
    <row r="695" spans="1:17" x14ac:dyDescent="0.25">
      <c r="A695" s="3" t="s">
        <v>767</v>
      </c>
      <c r="B695" s="4">
        <v>3</v>
      </c>
      <c r="C695" s="3" t="s">
        <v>56</v>
      </c>
      <c r="D695" s="4">
        <v>301</v>
      </c>
      <c r="E695" s="3" t="s">
        <v>57</v>
      </c>
      <c r="F695" s="3" t="s">
        <v>58</v>
      </c>
      <c r="G695" s="3" t="s">
        <v>2129</v>
      </c>
      <c r="H695" s="3" t="s">
        <v>54</v>
      </c>
      <c r="I695" s="3"/>
      <c r="J695" s="7" t="str">
        <f>CONCATENATE(tbl_geral[[#This Row],[Máquina]],"_",tbl_geral[[#This Row],[Status]],)</f>
        <v>GIBEN_DESENVOLVIMENTO</v>
      </c>
      <c r="K695" s="9">
        <f>COUNTIF($J$2:J695,J695)</f>
        <v>1</v>
      </c>
      <c r="L695" s="7" t="str">
        <f>CONCATENATE(tbl_geral[[#This Row],[Cod.Unico]],"_",tbl_geral[[#This Row],[Numerador]])</f>
        <v>GIBEN_DESENVOLVIMENTO_1</v>
      </c>
      <c r="M695" s="12">
        <f t="shared" si="10"/>
        <v>92</v>
      </c>
      <c r="N695" s="12">
        <f>COUNTIF(J$2:$J695,J695)/100</f>
        <v>0.01</v>
      </c>
      <c r="O695" s="12">
        <f>SUM(tbl_geral[[#This Row],[Cod.Unico3]]+tbl_geral[[#This Row],[Cod.Unico4]])</f>
        <v>92.01</v>
      </c>
      <c r="P695" s="12" t="str">
        <f>SUBSTITUTE(tbl_geral[[#This Row],[Cod.Unico5]],",",".")</f>
        <v>92.01</v>
      </c>
      <c r="Q695" s="12" t="s">
        <v>768</v>
      </c>
    </row>
    <row r="696" spans="1:17" x14ac:dyDescent="0.25">
      <c r="A696" s="3" t="s">
        <v>767</v>
      </c>
      <c r="B696" s="4">
        <v>3</v>
      </c>
      <c r="C696" s="3" t="s">
        <v>56</v>
      </c>
      <c r="D696" s="4">
        <v>301</v>
      </c>
      <c r="E696" s="3" t="s">
        <v>57</v>
      </c>
      <c r="F696" s="3" t="s">
        <v>58</v>
      </c>
      <c r="G696" s="3" t="s">
        <v>2130</v>
      </c>
      <c r="H696" s="3" t="s">
        <v>54</v>
      </c>
      <c r="I696" s="3"/>
      <c r="J696" s="7" t="str">
        <f>CONCATENATE(tbl_geral[[#This Row],[Máquina]],"_",tbl_geral[[#This Row],[Status]],)</f>
        <v>GIBEN_DESENVOLVIMENTO</v>
      </c>
      <c r="K696" s="9">
        <f>COUNTIF($J$2:J696,J696)</f>
        <v>2</v>
      </c>
      <c r="L696" s="7" t="str">
        <f>CONCATENATE(tbl_geral[[#This Row],[Cod.Unico]],"_",tbl_geral[[#This Row],[Numerador]])</f>
        <v>GIBEN_DESENVOLVIMENTO_2</v>
      </c>
      <c r="M696" s="12">
        <f t="shared" si="10"/>
        <v>92</v>
      </c>
      <c r="N696" s="12">
        <f>COUNTIF(J$2:$J696,J696)/100</f>
        <v>0.02</v>
      </c>
      <c r="O696" s="12">
        <f>SUM(tbl_geral[[#This Row],[Cod.Unico3]]+tbl_geral[[#This Row],[Cod.Unico4]])</f>
        <v>92.02</v>
      </c>
      <c r="P696" s="12" t="str">
        <f>SUBSTITUTE(tbl_geral[[#This Row],[Cod.Unico5]],",",".")</f>
        <v>92.02</v>
      </c>
      <c r="Q696" s="12" t="s">
        <v>769</v>
      </c>
    </row>
    <row r="697" spans="1:17" x14ac:dyDescent="0.25">
      <c r="A697" s="3" t="s">
        <v>767</v>
      </c>
      <c r="B697" s="4">
        <v>4</v>
      </c>
      <c r="C697" s="3" t="s">
        <v>61</v>
      </c>
      <c r="D697" s="4">
        <v>401</v>
      </c>
      <c r="E697" s="3" t="s">
        <v>62</v>
      </c>
      <c r="F697" s="3" t="s">
        <v>63</v>
      </c>
      <c r="G697" s="3" t="s">
        <v>2131</v>
      </c>
      <c r="H697" s="3" t="s">
        <v>13</v>
      </c>
      <c r="I697" s="3"/>
      <c r="J697" s="7" t="str">
        <f>CONCATENATE(tbl_geral[[#This Row],[Máquina]],"_",tbl_geral[[#This Row],[Status]],)</f>
        <v>GIBEN_PCP</v>
      </c>
      <c r="K697" s="9">
        <f>COUNTIF($J$2:J697,J697)</f>
        <v>1</v>
      </c>
      <c r="L697" s="7" t="str">
        <f>CONCATENATE(tbl_geral[[#This Row],[Cod.Unico]],"_",tbl_geral[[#This Row],[Numerador]])</f>
        <v>GIBEN_PCP_1</v>
      </c>
      <c r="M697" s="12">
        <f t="shared" si="10"/>
        <v>93</v>
      </c>
      <c r="N697" s="12">
        <f>COUNTIF(J$2:$J697,J697)/100</f>
        <v>0.01</v>
      </c>
      <c r="O697" s="12">
        <f>SUM(tbl_geral[[#This Row],[Cod.Unico3]]+tbl_geral[[#This Row],[Cod.Unico4]])</f>
        <v>93.01</v>
      </c>
      <c r="P697" s="12" t="str">
        <f>SUBSTITUTE(tbl_geral[[#This Row],[Cod.Unico5]],",",".")</f>
        <v>93.01</v>
      </c>
      <c r="Q697" s="12" t="s">
        <v>770</v>
      </c>
    </row>
    <row r="698" spans="1:17" x14ac:dyDescent="0.25">
      <c r="A698" s="3" t="s">
        <v>767</v>
      </c>
      <c r="B698" s="4">
        <v>4</v>
      </c>
      <c r="C698" s="3" t="s">
        <v>61</v>
      </c>
      <c r="D698" s="4">
        <v>401</v>
      </c>
      <c r="E698" s="3" t="s">
        <v>62</v>
      </c>
      <c r="F698" s="3" t="s">
        <v>63</v>
      </c>
      <c r="G698" s="3" t="s">
        <v>2132</v>
      </c>
      <c r="H698" s="3" t="s">
        <v>13</v>
      </c>
      <c r="I698" s="3"/>
      <c r="J698" s="7" t="str">
        <f>CONCATENATE(tbl_geral[[#This Row],[Máquina]],"_",tbl_geral[[#This Row],[Status]],)</f>
        <v>GIBEN_PCP</v>
      </c>
      <c r="K698" s="9">
        <f>COUNTIF($J$2:J698,J698)</f>
        <v>2</v>
      </c>
      <c r="L698" s="7" t="str">
        <f>CONCATENATE(tbl_geral[[#This Row],[Cod.Unico]],"_",tbl_geral[[#This Row],[Numerador]])</f>
        <v>GIBEN_PCP_2</v>
      </c>
      <c r="M698" s="12">
        <f t="shared" si="10"/>
        <v>93</v>
      </c>
      <c r="N698" s="12">
        <f>COUNTIF(J$2:$J698,J698)/100</f>
        <v>0.02</v>
      </c>
      <c r="O698" s="12">
        <f>SUM(tbl_geral[[#This Row],[Cod.Unico3]]+tbl_geral[[#This Row],[Cod.Unico4]])</f>
        <v>93.02</v>
      </c>
      <c r="P698" s="12" t="str">
        <f>SUBSTITUTE(tbl_geral[[#This Row],[Cod.Unico5]],",",".")</f>
        <v>93.02</v>
      </c>
      <c r="Q698" s="12" t="s">
        <v>771</v>
      </c>
    </row>
    <row r="699" spans="1:17" x14ac:dyDescent="0.25">
      <c r="A699" s="3" t="s">
        <v>767</v>
      </c>
      <c r="B699" s="4">
        <v>4</v>
      </c>
      <c r="C699" s="3" t="s">
        <v>61</v>
      </c>
      <c r="D699" s="4">
        <v>402</v>
      </c>
      <c r="E699" s="3" t="s">
        <v>66</v>
      </c>
      <c r="F699" s="3" t="s">
        <v>63</v>
      </c>
      <c r="G699" s="3" t="s">
        <v>2133</v>
      </c>
      <c r="H699" s="3" t="s">
        <v>13</v>
      </c>
      <c r="I699" s="3"/>
      <c r="J699" s="7" t="str">
        <f>CONCATENATE(tbl_geral[[#This Row],[Máquina]],"_",tbl_geral[[#This Row],[Status]],)</f>
        <v>GIBEN_PCP</v>
      </c>
      <c r="K699" s="9">
        <f>COUNTIF($J$2:J699,J699)</f>
        <v>3</v>
      </c>
      <c r="L699" s="7" t="str">
        <f>CONCATENATE(tbl_geral[[#This Row],[Cod.Unico]],"_",tbl_geral[[#This Row],[Numerador]])</f>
        <v>GIBEN_PCP_3</v>
      </c>
      <c r="M699" s="12">
        <f t="shared" si="10"/>
        <v>93</v>
      </c>
      <c r="N699" s="12">
        <f>COUNTIF(J$2:$J699,J699)/100</f>
        <v>0.03</v>
      </c>
      <c r="O699" s="12">
        <f>SUM(tbl_geral[[#This Row],[Cod.Unico3]]+tbl_geral[[#This Row],[Cod.Unico4]])</f>
        <v>93.03</v>
      </c>
      <c r="P699" s="12" t="str">
        <f>SUBSTITUTE(tbl_geral[[#This Row],[Cod.Unico5]],",",".")</f>
        <v>93.03</v>
      </c>
      <c r="Q699" s="12" t="s">
        <v>772</v>
      </c>
    </row>
    <row r="700" spans="1:17" x14ac:dyDescent="0.25">
      <c r="A700" s="3" t="s">
        <v>767</v>
      </c>
      <c r="B700" s="4">
        <v>4</v>
      </c>
      <c r="C700" s="3" t="s">
        <v>61</v>
      </c>
      <c r="D700" s="4">
        <v>401</v>
      </c>
      <c r="E700" s="3" t="s">
        <v>62</v>
      </c>
      <c r="F700" s="3" t="s">
        <v>63</v>
      </c>
      <c r="G700" s="3" t="s">
        <v>2134</v>
      </c>
      <c r="H700" s="3" t="s">
        <v>13</v>
      </c>
      <c r="I700" s="3"/>
      <c r="J700" s="7" t="str">
        <f>CONCATENATE(tbl_geral[[#This Row],[Máquina]],"_",tbl_geral[[#This Row],[Status]],)</f>
        <v>GIBEN_PCP</v>
      </c>
      <c r="K700" s="9">
        <f>COUNTIF($J$2:J700,J700)</f>
        <v>4</v>
      </c>
      <c r="L700" s="7" t="str">
        <f>CONCATENATE(tbl_geral[[#This Row],[Cod.Unico]],"_",tbl_geral[[#This Row],[Numerador]])</f>
        <v>GIBEN_PCP_4</v>
      </c>
      <c r="M700" s="12">
        <f t="shared" si="10"/>
        <v>93</v>
      </c>
      <c r="N700" s="12">
        <f>COUNTIF(J$2:$J700,J700)/100</f>
        <v>0.04</v>
      </c>
      <c r="O700" s="12">
        <f>SUM(tbl_geral[[#This Row],[Cod.Unico3]]+tbl_geral[[#This Row],[Cod.Unico4]])</f>
        <v>93.04</v>
      </c>
      <c r="P700" s="12" t="str">
        <f>SUBSTITUTE(tbl_geral[[#This Row],[Cod.Unico5]],",",".")</f>
        <v>93.04</v>
      </c>
      <c r="Q700" s="12" t="s">
        <v>773</v>
      </c>
    </row>
    <row r="701" spans="1:17" x14ac:dyDescent="0.25">
      <c r="A701" s="3" t="s">
        <v>767</v>
      </c>
      <c r="B701" s="4">
        <v>4</v>
      </c>
      <c r="C701" s="3" t="s">
        <v>61</v>
      </c>
      <c r="D701" s="4">
        <v>401</v>
      </c>
      <c r="E701" s="3" t="s">
        <v>62</v>
      </c>
      <c r="F701" s="3" t="s">
        <v>63</v>
      </c>
      <c r="G701" s="3" t="s">
        <v>2135</v>
      </c>
      <c r="H701" s="3" t="s">
        <v>13</v>
      </c>
      <c r="I701" s="3"/>
      <c r="J701" s="7" t="str">
        <f>CONCATENATE(tbl_geral[[#This Row],[Máquina]],"_",tbl_geral[[#This Row],[Status]],)</f>
        <v>GIBEN_PCP</v>
      </c>
      <c r="K701" s="9">
        <f>COUNTIF($J$2:J701,J701)</f>
        <v>5</v>
      </c>
      <c r="L701" s="7" t="str">
        <f>CONCATENATE(tbl_geral[[#This Row],[Cod.Unico]],"_",tbl_geral[[#This Row],[Numerador]])</f>
        <v>GIBEN_PCP_5</v>
      </c>
      <c r="M701" s="12">
        <f t="shared" si="10"/>
        <v>93</v>
      </c>
      <c r="N701" s="12">
        <f>COUNTIF(J$2:$J701,J701)/100</f>
        <v>0.05</v>
      </c>
      <c r="O701" s="12">
        <f>SUM(tbl_geral[[#This Row],[Cod.Unico3]]+tbl_geral[[#This Row],[Cod.Unico4]])</f>
        <v>93.05</v>
      </c>
      <c r="P701" s="12" t="str">
        <f>SUBSTITUTE(tbl_geral[[#This Row],[Cod.Unico5]],",",".")</f>
        <v>93.05</v>
      </c>
      <c r="Q701" s="12" t="s">
        <v>774</v>
      </c>
    </row>
    <row r="702" spans="1:17" x14ac:dyDescent="0.25">
      <c r="A702" s="3" t="s">
        <v>767</v>
      </c>
      <c r="B702" s="4">
        <v>5</v>
      </c>
      <c r="C702" s="3" t="s">
        <v>71</v>
      </c>
      <c r="D702" s="4">
        <v>502</v>
      </c>
      <c r="E702" s="3" t="s">
        <v>72</v>
      </c>
      <c r="F702" s="3" t="s">
        <v>73</v>
      </c>
      <c r="G702" s="3" t="s">
        <v>2136</v>
      </c>
      <c r="H702" s="3" t="s">
        <v>13</v>
      </c>
      <c r="I702" s="3"/>
      <c r="J702" s="7" t="str">
        <f>CONCATENATE(tbl_geral[[#This Row],[Máquina]],"_",tbl_geral[[#This Row],[Status]],)</f>
        <v>GIBEN_EMPILHADEIRA</v>
      </c>
      <c r="K702" s="9">
        <f>COUNTIF($J$2:J702,J702)</f>
        <v>1</v>
      </c>
      <c r="L702" s="7" t="str">
        <f>CONCATENATE(tbl_geral[[#This Row],[Cod.Unico]],"_",tbl_geral[[#This Row],[Numerador]])</f>
        <v>GIBEN_EMPILHADEIRA_1</v>
      </c>
      <c r="M702" s="12">
        <f t="shared" si="10"/>
        <v>94</v>
      </c>
      <c r="N702" s="12">
        <f>COUNTIF(J$2:$J702,J702)/100</f>
        <v>0.01</v>
      </c>
      <c r="O702" s="12">
        <f>SUM(tbl_geral[[#This Row],[Cod.Unico3]]+tbl_geral[[#This Row],[Cod.Unico4]])</f>
        <v>94.01</v>
      </c>
      <c r="P702" s="12" t="str">
        <f>SUBSTITUTE(tbl_geral[[#This Row],[Cod.Unico5]],",",".")</f>
        <v>94.01</v>
      </c>
      <c r="Q702" s="12" t="s">
        <v>74</v>
      </c>
    </row>
    <row r="703" spans="1:17" x14ac:dyDescent="0.25">
      <c r="A703" s="3" t="s">
        <v>767</v>
      </c>
      <c r="B703" s="4">
        <v>5</v>
      </c>
      <c r="C703" s="3" t="s">
        <v>71</v>
      </c>
      <c r="D703" s="4">
        <v>501</v>
      </c>
      <c r="E703" s="3" t="s">
        <v>75</v>
      </c>
      <c r="F703" s="3" t="s">
        <v>73</v>
      </c>
      <c r="G703" s="3" t="s">
        <v>2137</v>
      </c>
      <c r="H703" s="3" t="s">
        <v>13</v>
      </c>
      <c r="I703" s="3"/>
      <c r="J703" s="7" t="str">
        <f>CONCATENATE(tbl_geral[[#This Row],[Máquina]],"_",tbl_geral[[#This Row],[Status]],)</f>
        <v>GIBEN_EMPILHADEIRA</v>
      </c>
      <c r="K703" s="9">
        <f>COUNTIF($J$2:J703,J703)</f>
        <v>2</v>
      </c>
      <c r="L703" s="7" t="str">
        <f>CONCATENATE(tbl_geral[[#This Row],[Cod.Unico]],"_",tbl_geral[[#This Row],[Numerador]])</f>
        <v>GIBEN_EMPILHADEIRA_2</v>
      </c>
      <c r="M703" s="12">
        <f t="shared" si="10"/>
        <v>94</v>
      </c>
      <c r="N703" s="12">
        <f>COUNTIF(J$2:$J703,J703)/100</f>
        <v>0.02</v>
      </c>
      <c r="O703" s="12">
        <f>SUM(tbl_geral[[#This Row],[Cod.Unico3]]+tbl_geral[[#This Row],[Cod.Unico4]])</f>
        <v>94.02</v>
      </c>
      <c r="P703" s="12" t="str">
        <f>SUBSTITUTE(tbl_geral[[#This Row],[Cod.Unico5]],",",".")</f>
        <v>94.02</v>
      </c>
      <c r="Q703" s="12" t="s">
        <v>76</v>
      </c>
    </row>
    <row r="704" spans="1:17" x14ac:dyDescent="0.25">
      <c r="A704" s="3" t="s">
        <v>767</v>
      </c>
      <c r="B704" s="4">
        <v>5</v>
      </c>
      <c r="C704" s="3" t="s">
        <v>71</v>
      </c>
      <c r="D704" s="4">
        <v>502</v>
      </c>
      <c r="E704" s="3" t="s">
        <v>72</v>
      </c>
      <c r="F704" s="3" t="s">
        <v>73</v>
      </c>
      <c r="G704" s="3" t="s">
        <v>2138</v>
      </c>
      <c r="H704" s="3" t="s">
        <v>13</v>
      </c>
      <c r="I704" s="3"/>
      <c r="J704" s="7" t="str">
        <f>CONCATENATE(tbl_geral[[#This Row],[Máquina]],"_",tbl_geral[[#This Row],[Status]],)</f>
        <v>GIBEN_EMPILHADEIRA</v>
      </c>
      <c r="K704" s="9">
        <f>COUNTIF($J$2:J704,J704)</f>
        <v>3</v>
      </c>
      <c r="L704" s="7" t="str">
        <f>CONCATENATE(tbl_geral[[#This Row],[Cod.Unico]],"_",tbl_geral[[#This Row],[Numerador]])</f>
        <v>GIBEN_EMPILHADEIRA_3</v>
      </c>
      <c r="M704" s="12">
        <f t="shared" si="10"/>
        <v>94</v>
      </c>
      <c r="N704" s="12">
        <f>COUNTIF(J$2:$J704,J704)/100</f>
        <v>0.03</v>
      </c>
      <c r="O704" s="12">
        <f>SUM(tbl_geral[[#This Row],[Cod.Unico3]]+tbl_geral[[#This Row],[Cod.Unico4]])</f>
        <v>94.03</v>
      </c>
      <c r="P704" s="12" t="str">
        <f>SUBSTITUTE(tbl_geral[[#This Row],[Cod.Unico5]],",",".")</f>
        <v>94.03</v>
      </c>
      <c r="Q704" s="12" t="s">
        <v>77</v>
      </c>
    </row>
    <row r="705" spans="1:17" x14ac:dyDescent="0.25">
      <c r="A705" s="3" t="s">
        <v>767</v>
      </c>
      <c r="B705" s="4">
        <v>8</v>
      </c>
      <c r="C705" s="3" t="s">
        <v>10</v>
      </c>
      <c r="D705" s="4">
        <v>808</v>
      </c>
      <c r="E705" s="3" t="s">
        <v>80</v>
      </c>
      <c r="F705" s="3" t="s">
        <v>81</v>
      </c>
      <c r="G705" s="3" t="s">
        <v>2139</v>
      </c>
      <c r="H705" s="3" t="s">
        <v>13</v>
      </c>
      <c r="I705" s="3"/>
      <c r="J705" s="7" t="str">
        <f>CONCATENATE(tbl_geral[[#This Row],[Máquina]],"_",tbl_geral[[#This Row],[Status]],)</f>
        <v>GIBEN_SENSOR PCF</v>
      </c>
      <c r="K705" s="9">
        <f>COUNTIF($J$2:J705,J705)</f>
        <v>1</v>
      </c>
      <c r="L705" s="7" t="str">
        <f>CONCATENATE(tbl_geral[[#This Row],[Cod.Unico]],"_",tbl_geral[[#This Row],[Numerador]])</f>
        <v>GIBEN_SENSOR PCF_1</v>
      </c>
      <c r="M705" s="12">
        <f t="shared" si="10"/>
        <v>95</v>
      </c>
      <c r="N705" s="12">
        <f>COUNTIF(J$2:$J705,J705)/100</f>
        <v>0.01</v>
      </c>
      <c r="O705" s="12">
        <f>SUM(tbl_geral[[#This Row],[Cod.Unico3]]+tbl_geral[[#This Row],[Cod.Unico4]])</f>
        <v>95.01</v>
      </c>
      <c r="P705" s="12" t="str">
        <f>SUBSTITUTE(tbl_geral[[#This Row],[Cod.Unico5]],",",".")</f>
        <v>95.01</v>
      </c>
      <c r="Q705" s="12" t="s">
        <v>82</v>
      </c>
    </row>
    <row r="706" spans="1:17" x14ac:dyDescent="0.25">
      <c r="A706" s="3" t="s">
        <v>767</v>
      </c>
      <c r="B706" s="4">
        <v>8</v>
      </c>
      <c r="C706" s="3" t="s">
        <v>10</v>
      </c>
      <c r="D706" s="4">
        <v>808</v>
      </c>
      <c r="E706" s="3" t="s">
        <v>80</v>
      </c>
      <c r="F706" s="3" t="s">
        <v>199</v>
      </c>
      <c r="G706" s="3" t="s">
        <v>2140</v>
      </c>
      <c r="H706" s="3" t="s">
        <v>13</v>
      </c>
      <c r="I706" s="3"/>
      <c r="J706" s="7" t="str">
        <f>CONCATENATE(tbl_geral[[#This Row],[Máquina]],"_",tbl_geral[[#This Row],[Status]],)</f>
        <v>GIBEN_SISTEMA PCF</v>
      </c>
      <c r="K706" s="9">
        <f>COUNTIF($J$2:J706,J706)</f>
        <v>1</v>
      </c>
      <c r="L706" s="7" t="str">
        <f>CONCATENATE(tbl_geral[[#This Row],[Cod.Unico]],"_",tbl_geral[[#This Row],[Numerador]])</f>
        <v>GIBEN_SISTEMA PCF_1</v>
      </c>
      <c r="M706" s="12">
        <f t="shared" si="10"/>
        <v>96</v>
      </c>
      <c r="N706" s="12">
        <f>COUNTIF(J$2:$J706,J706)/100</f>
        <v>0.01</v>
      </c>
      <c r="O706" s="12">
        <f>SUM(tbl_geral[[#This Row],[Cod.Unico3]]+tbl_geral[[#This Row],[Cod.Unico4]])</f>
        <v>96.01</v>
      </c>
      <c r="P706" s="12" t="str">
        <f>SUBSTITUTE(tbl_geral[[#This Row],[Cod.Unico5]],",",".")</f>
        <v>96.01</v>
      </c>
      <c r="Q706" s="12" t="s">
        <v>91</v>
      </c>
    </row>
    <row r="707" spans="1:17" x14ac:dyDescent="0.25">
      <c r="A707" s="3" t="s">
        <v>767</v>
      </c>
      <c r="B707" s="4">
        <v>8</v>
      </c>
      <c r="C707" s="3" t="s">
        <v>10</v>
      </c>
      <c r="D707" s="4">
        <v>808</v>
      </c>
      <c r="E707" s="3" t="s">
        <v>80</v>
      </c>
      <c r="F707" s="3" t="s">
        <v>199</v>
      </c>
      <c r="G707" s="3" t="s">
        <v>2141</v>
      </c>
      <c r="H707" s="3" t="s">
        <v>13</v>
      </c>
      <c r="I707" s="3"/>
      <c r="J707" s="7" t="str">
        <f>CONCATENATE(tbl_geral[[#This Row],[Máquina]],"_",tbl_geral[[#This Row],[Status]],)</f>
        <v>GIBEN_SISTEMA PCF</v>
      </c>
      <c r="K707" s="9">
        <f>COUNTIF($J$2:J707,J707)</f>
        <v>2</v>
      </c>
      <c r="L707" s="7" t="str">
        <f>CONCATENATE(tbl_geral[[#This Row],[Cod.Unico]],"_",tbl_geral[[#This Row],[Numerador]])</f>
        <v>GIBEN_SISTEMA PCF_2</v>
      </c>
      <c r="M707" s="12">
        <f t="shared" si="10"/>
        <v>96</v>
      </c>
      <c r="N707" s="12">
        <f>COUNTIF(J$2:$J707,J707)/100</f>
        <v>0.02</v>
      </c>
      <c r="O707" s="12">
        <f>SUM(tbl_geral[[#This Row],[Cod.Unico3]]+tbl_geral[[#This Row],[Cod.Unico4]])</f>
        <v>96.02</v>
      </c>
      <c r="P707" s="12" t="str">
        <f>SUBSTITUTE(tbl_geral[[#This Row],[Cod.Unico5]],",",".")</f>
        <v>96.02</v>
      </c>
      <c r="Q707" s="12" t="s">
        <v>92</v>
      </c>
    </row>
    <row r="708" spans="1:17" x14ac:dyDescent="0.25">
      <c r="A708" s="3" t="s">
        <v>767</v>
      </c>
      <c r="B708" s="4">
        <v>14</v>
      </c>
      <c r="C708" s="3" t="s">
        <v>96</v>
      </c>
      <c r="D708" s="4">
        <v>1401</v>
      </c>
      <c r="E708" s="3" t="s">
        <v>97</v>
      </c>
      <c r="F708" s="3" t="s">
        <v>98</v>
      </c>
      <c r="G708" s="3" t="s">
        <v>2142</v>
      </c>
      <c r="H708" s="3" t="s">
        <v>13</v>
      </c>
      <c r="I708" s="3"/>
      <c r="J708" s="7" t="str">
        <f>CONCATENATE(tbl_geral[[#This Row],[Máquina]],"_",tbl_geral[[#This Row],[Status]],)</f>
        <v>GIBEN_PARADA</v>
      </c>
      <c r="K708" s="9">
        <f>COUNTIF($J$2:J708,J708)</f>
        <v>1</v>
      </c>
      <c r="L708" s="7" t="str">
        <f>CONCATENATE(tbl_geral[[#This Row],[Cod.Unico]],"_",tbl_geral[[#This Row],[Numerador]])</f>
        <v>GIBEN_PARADA_1</v>
      </c>
      <c r="M708" s="12">
        <f t="shared" ref="M708:M771" si="11">IF(J708=J707,M707,M707+1)</f>
        <v>97</v>
      </c>
      <c r="N708" s="12">
        <f>COUNTIF(J$2:$J708,J708)/100</f>
        <v>0.01</v>
      </c>
      <c r="O708" s="12">
        <f>SUM(tbl_geral[[#This Row],[Cod.Unico3]]+tbl_geral[[#This Row],[Cod.Unico4]])</f>
        <v>97.01</v>
      </c>
      <c r="P708" s="12" t="str">
        <f>SUBSTITUTE(tbl_geral[[#This Row],[Cod.Unico5]],",",".")</f>
        <v>97.01</v>
      </c>
      <c r="Q708" s="12" t="s">
        <v>99</v>
      </c>
    </row>
    <row r="709" spans="1:17" x14ac:dyDescent="0.25">
      <c r="A709" s="3" t="s">
        <v>767</v>
      </c>
      <c r="B709" s="4">
        <v>2</v>
      </c>
      <c r="C709" s="3" t="s">
        <v>84</v>
      </c>
      <c r="D709" s="4">
        <v>201</v>
      </c>
      <c r="E709" s="3" t="s">
        <v>100</v>
      </c>
      <c r="F709" s="3" t="s">
        <v>98</v>
      </c>
      <c r="G709" s="3" t="s">
        <v>2143</v>
      </c>
      <c r="H709" s="3" t="s">
        <v>13</v>
      </c>
      <c r="I709" s="3"/>
      <c r="J709" s="7" t="str">
        <f>CONCATENATE(tbl_geral[[#This Row],[Máquina]],"_",tbl_geral[[#This Row],[Status]],)</f>
        <v>GIBEN_PARADA</v>
      </c>
      <c r="K709" s="9">
        <f>COUNTIF($J$2:J709,J709)</f>
        <v>2</v>
      </c>
      <c r="L709" s="7" t="str">
        <f>CONCATENATE(tbl_geral[[#This Row],[Cod.Unico]],"_",tbl_geral[[#This Row],[Numerador]])</f>
        <v>GIBEN_PARADA_2</v>
      </c>
      <c r="M709" s="12">
        <f t="shared" si="11"/>
        <v>97</v>
      </c>
      <c r="N709" s="12">
        <f>COUNTIF(J$2:$J709,J709)/100</f>
        <v>0.02</v>
      </c>
      <c r="O709" s="12">
        <f>SUM(tbl_geral[[#This Row],[Cod.Unico3]]+tbl_geral[[#This Row],[Cod.Unico4]])</f>
        <v>97.02</v>
      </c>
      <c r="P709" s="12" t="str">
        <f>SUBSTITUTE(tbl_geral[[#This Row],[Cod.Unico5]],",",".")</f>
        <v>97.02</v>
      </c>
      <c r="Q709" s="12" t="s">
        <v>101</v>
      </c>
    </row>
    <row r="710" spans="1:17" x14ac:dyDescent="0.25">
      <c r="A710" s="3" t="s">
        <v>767</v>
      </c>
      <c r="B710" s="4">
        <v>8</v>
      </c>
      <c r="C710" s="3" t="s">
        <v>10</v>
      </c>
      <c r="D710" s="4">
        <v>829</v>
      </c>
      <c r="E710" s="3" t="s">
        <v>93</v>
      </c>
      <c r="F710" s="3" t="s">
        <v>775</v>
      </c>
      <c r="G710" s="3" t="s">
        <v>2144</v>
      </c>
      <c r="H710" s="3" t="s">
        <v>13</v>
      </c>
      <c r="I710" s="3"/>
      <c r="J710" s="7" t="str">
        <f>CONCATENATE(tbl_geral[[#This Row],[Máquina]],"_",tbl_geral[[#This Row],[Status]],)</f>
        <v>GIBEN_SECCIONADORA</v>
      </c>
      <c r="K710" s="9">
        <f>COUNTIF($J$2:J710,J710)</f>
        <v>1</v>
      </c>
      <c r="L710" s="7" t="str">
        <f>CONCATENATE(tbl_geral[[#This Row],[Cod.Unico]],"_",tbl_geral[[#This Row],[Numerador]])</f>
        <v>GIBEN_SECCIONADORA_1</v>
      </c>
      <c r="M710" s="12">
        <f t="shared" si="11"/>
        <v>98</v>
      </c>
      <c r="N710" s="12">
        <f>COUNTIF(J$2:$J710,J710)/100</f>
        <v>0.01</v>
      </c>
      <c r="O710" s="12">
        <f>SUM(tbl_geral[[#This Row],[Cod.Unico3]]+tbl_geral[[#This Row],[Cod.Unico4]])</f>
        <v>98.01</v>
      </c>
      <c r="P710" s="12" t="str">
        <f>SUBSTITUTE(tbl_geral[[#This Row],[Cod.Unico5]],",",".")</f>
        <v>98.01</v>
      </c>
      <c r="Q710" s="12" t="s">
        <v>776</v>
      </c>
    </row>
    <row r="711" spans="1:17" x14ac:dyDescent="0.25">
      <c r="A711" s="3" t="s">
        <v>767</v>
      </c>
      <c r="B711" s="4">
        <v>8</v>
      </c>
      <c r="C711" s="3" t="s">
        <v>10</v>
      </c>
      <c r="D711" s="4">
        <v>829</v>
      </c>
      <c r="E711" s="3" t="s">
        <v>93</v>
      </c>
      <c r="F711" s="3" t="s">
        <v>775</v>
      </c>
      <c r="G711" s="3" t="s">
        <v>2145</v>
      </c>
      <c r="H711" s="3" t="s">
        <v>13</v>
      </c>
      <c r="I711" s="3"/>
      <c r="J711" s="7" t="str">
        <f>CONCATENATE(tbl_geral[[#This Row],[Máquina]],"_",tbl_geral[[#This Row],[Status]],)</f>
        <v>GIBEN_SECCIONADORA</v>
      </c>
      <c r="K711" s="9">
        <f>COUNTIF($J$2:J711,J711)</f>
        <v>2</v>
      </c>
      <c r="L711" s="7" t="str">
        <f>CONCATENATE(tbl_geral[[#This Row],[Cod.Unico]],"_",tbl_geral[[#This Row],[Numerador]])</f>
        <v>GIBEN_SECCIONADORA_2</v>
      </c>
      <c r="M711" s="12">
        <f t="shared" si="11"/>
        <v>98</v>
      </c>
      <c r="N711" s="12">
        <f>COUNTIF(J$2:$J711,J711)/100</f>
        <v>0.02</v>
      </c>
      <c r="O711" s="12">
        <f>SUM(tbl_geral[[#This Row],[Cod.Unico3]]+tbl_geral[[#This Row],[Cod.Unico4]])</f>
        <v>98.02</v>
      </c>
      <c r="P711" s="12" t="str">
        <f>SUBSTITUTE(tbl_geral[[#This Row],[Cod.Unico5]],",",".")</f>
        <v>98.02</v>
      </c>
      <c r="Q711" s="12" t="s">
        <v>777</v>
      </c>
    </row>
    <row r="712" spans="1:17" x14ac:dyDescent="0.25">
      <c r="A712" s="3" t="s">
        <v>767</v>
      </c>
      <c r="B712" s="4">
        <v>8</v>
      </c>
      <c r="C712" s="3" t="s">
        <v>10</v>
      </c>
      <c r="D712" s="4">
        <v>829</v>
      </c>
      <c r="E712" s="3" t="s">
        <v>93</v>
      </c>
      <c r="F712" s="3" t="s">
        <v>775</v>
      </c>
      <c r="G712" s="3" t="s">
        <v>2146</v>
      </c>
      <c r="H712" s="3" t="s">
        <v>13</v>
      </c>
      <c r="I712" s="3"/>
      <c r="J712" s="7" t="str">
        <f>CONCATENATE(tbl_geral[[#This Row],[Máquina]],"_",tbl_geral[[#This Row],[Status]],)</f>
        <v>GIBEN_SECCIONADORA</v>
      </c>
      <c r="K712" s="9">
        <f>COUNTIF($J$2:J712,J712)</f>
        <v>3</v>
      </c>
      <c r="L712" s="7" t="str">
        <f>CONCATENATE(tbl_geral[[#This Row],[Cod.Unico]],"_",tbl_geral[[#This Row],[Numerador]])</f>
        <v>GIBEN_SECCIONADORA_3</v>
      </c>
      <c r="M712" s="12">
        <f t="shared" si="11"/>
        <v>98</v>
      </c>
      <c r="N712" s="12">
        <f>COUNTIF(J$2:$J712,J712)/100</f>
        <v>0.03</v>
      </c>
      <c r="O712" s="12">
        <f>SUM(tbl_geral[[#This Row],[Cod.Unico3]]+tbl_geral[[#This Row],[Cod.Unico4]])</f>
        <v>98.03</v>
      </c>
      <c r="P712" s="12" t="str">
        <f>SUBSTITUTE(tbl_geral[[#This Row],[Cod.Unico5]],",",".")</f>
        <v>98.03</v>
      </c>
      <c r="Q712" s="12" t="s">
        <v>778</v>
      </c>
    </row>
    <row r="713" spans="1:17" x14ac:dyDescent="0.25">
      <c r="A713" s="3" t="s">
        <v>767</v>
      </c>
      <c r="B713" s="4">
        <v>8</v>
      </c>
      <c r="C713" s="3" t="s">
        <v>10</v>
      </c>
      <c r="D713" s="4">
        <v>829</v>
      </c>
      <c r="E713" s="3" t="s">
        <v>93</v>
      </c>
      <c r="F713" s="3" t="s">
        <v>775</v>
      </c>
      <c r="G713" s="3" t="s">
        <v>2147</v>
      </c>
      <c r="H713" s="3" t="s">
        <v>13</v>
      </c>
      <c r="I713" s="3"/>
      <c r="J713" s="7" t="str">
        <f>CONCATENATE(tbl_geral[[#This Row],[Máquina]],"_",tbl_geral[[#This Row],[Status]],)</f>
        <v>GIBEN_SECCIONADORA</v>
      </c>
      <c r="K713" s="9">
        <f>COUNTIF($J$2:J713,J713)</f>
        <v>4</v>
      </c>
      <c r="L713" s="7" t="str">
        <f>CONCATENATE(tbl_geral[[#This Row],[Cod.Unico]],"_",tbl_geral[[#This Row],[Numerador]])</f>
        <v>GIBEN_SECCIONADORA_4</v>
      </c>
      <c r="M713" s="12">
        <f t="shared" si="11"/>
        <v>98</v>
      </c>
      <c r="N713" s="12">
        <f>COUNTIF(J$2:$J713,J713)/100</f>
        <v>0.04</v>
      </c>
      <c r="O713" s="12">
        <f>SUM(tbl_geral[[#This Row],[Cod.Unico3]]+tbl_geral[[#This Row],[Cod.Unico4]])</f>
        <v>98.04</v>
      </c>
      <c r="P713" s="12" t="str">
        <f>SUBSTITUTE(tbl_geral[[#This Row],[Cod.Unico5]],",",".")</f>
        <v>98.04</v>
      </c>
      <c r="Q713" s="12" t="s">
        <v>779</v>
      </c>
    </row>
    <row r="714" spans="1:17" x14ac:dyDescent="0.25">
      <c r="A714" s="3" t="s">
        <v>767</v>
      </c>
      <c r="B714" s="4">
        <v>8</v>
      </c>
      <c r="C714" s="3" t="s">
        <v>10</v>
      </c>
      <c r="D714" s="4">
        <v>829</v>
      </c>
      <c r="E714" s="3" t="s">
        <v>93</v>
      </c>
      <c r="F714" s="3" t="s">
        <v>775</v>
      </c>
      <c r="G714" s="3" t="s">
        <v>2148</v>
      </c>
      <c r="H714" s="3" t="s">
        <v>13</v>
      </c>
      <c r="I714" s="3"/>
      <c r="J714" s="7" t="str">
        <f>CONCATENATE(tbl_geral[[#This Row],[Máquina]],"_",tbl_geral[[#This Row],[Status]],)</f>
        <v>GIBEN_SECCIONADORA</v>
      </c>
      <c r="K714" s="9">
        <f>COUNTIF($J$2:J714,J714)</f>
        <v>5</v>
      </c>
      <c r="L714" s="7" t="str">
        <f>CONCATENATE(tbl_geral[[#This Row],[Cod.Unico]],"_",tbl_geral[[#This Row],[Numerador]])</f>
        <v>GIBEN_SECCIONADORA_5</v>
      </c>
      <c r="M714" s="12">
        <f t="shared" si="11"/>
        <v>98</v>
      </c>
      <c r="N714" s="12">
        <f>COUNTIF(J$2:$J714,J714)/100</f>
        <v>0.05</v>
      </c>
      <c r="O714" s="12">
        <f>SUM(tbl_geral[[#This Row],[Cod.Unico3]]+tbl_geral[[#This Row],[Cod.Unico4]])</f>
        <v>98.05</v>
      </c>
      <c r="P714" s="12" t="str">
        <f>SUBSTITUTE(tbl_geral[[#This Row],[Cod.Unico5]],",",".")</f>
        <v>98.05</v>
      </c>
      <c r="Q714" s="12" t="s">
        <v>780</v>
      </c>
    </row>
    <row r="715" spans="1:17" x14ac:dyDescent="0.25">
      <c r="A715" s="3" t="s">
        <v>767</v>
      </c>
      <c r="B715" s="4">
        <v>8</v>
      </c>
      <c r="C715" s="3" t="s">
        <v>10</v>
      </c>
      <c r="D715" s="4">
        <v>829</v>
      </c>
      <c r="E715" s="3" t="s">
        <v>93</v>
      </c>
      <c r="F715" s="3" t="s">
        <v>775</v>
      </c>
      <c r="G715" s="3" t="s">
        <v>2149</v>
      </c>
      <c r="H715" s="3" t="s">
        <v>13</v>
      </c>
      <c r="I715" s="3"/>
      <c r="J715" s="7" t="str">
        <f>CONCATENATE(tbl_geral[[#This Row],[Máquina]],"_",tbl_geral[[#This Row],[Status]],)</f>
        <v>GIBEN_SECCIONADORA</v>
      </c>
      <c r="K715" s="9">
        <f>COUNTIF($J$2:J715,J715)</f>
        <v>6</v>
      </c>
      <c r="L715" s="7" t="str">
        <f>CONCATENATE(tbl_geral[[#This Row],[Cod.Unico]],"_",tbl_geral[[#This Row],[Numerador]])</f>
        <v>GIBEN_SECCIONADORA_6</v>
      </c>
      <c r="M715" s="12">
        <f t="shared" si="11"/>
        <v>98</v>
      </c>
      <c r="N715" s="12">
        <f>COUNTIF(J$2:$J715,J715)/100</f>
        <v>0.06</v>
      </c>
      <c r="O715" s="12">
        <f>SUM(tbl_geral[[#This Row],[Cod.Unico3]]+tbl_geral[[#This Row],[Cod.Unico4]])</f>
        <v>98.06</v>
      </c>
      <c r="P715" s="12" t="str">
        <f>SUBSTITUTE(tbl_geral[[#This Row],[Cod.Unico5]],",",".")</f>
        <v>98.06</v>
      </c>
      <c r="Q715" s="12" t="s">
        <v>781</v>
      </c>
    </row>
    <row r="716" spans="1:17" x14ac:dyDescent="0.25">
      <c r="A716" s="3" t="s">
        <v>767</v>
      </c>
      <c r="B716" s="4">
        <v>5</v>
      </c>
      <c r="C716" s="3" t="s">
        <v>71</v>
      </c>
      <c r="D716" s="4">
        <v>501</v>
      </c>
      <c r="E716" s="3" t="s">
        <v>75</v>
      </c>
      <c r="F716" s="3" t="s">
        <v>775</v>
      </c>
      <c r="G716" s="3" t="s">
        <v>2150</v>
      </c>
      <c r="H716" s="3" t="s">
        <v>13</v>
      </c>
      <c r="I716" s="3"/>
      <c r="J716" s="7" t="str">
        <f>CONCATENATE(tbl_geral[[#This Row],[Máquina]],"_",tbl_geral[[#This Row],[Status]],)</f>
        <v>GIBEN_SECCIONADORA</v>
      </c>
      <c r="K716" s="9">
        <f>COUNTIF($J$2:J716,J716)</f>
        <v>7</v>
      </c>
      <c r="L716" s="7" t="str">
        <f>CONCATENATE(tbl_geral[[#This Row],[Cod.Unico]],"_",tbl_geral[[#This Row],[Numerador]])</f>
        <v>GIBEN_SECCIONADORA_7</v>
      </c>
      <c r="M716" s="12">
        <f t="shared" si="11"/>
        <v>98</v>
      </c>
      <c r="N716" s="12">
        <f>COUNTIF(J$2:$J716,J716)/100</f>
        <v>7.0000000000000007E-2</v>
      </c>
      <c r="O716" s="12">
        <f>SUM(tbl_geral[[#This Row],[Cod.Unico3]]+tbl_geral[[#This Row],[Cod.Unico4]])</f>
        <v>98.07</v>
      </c>
      <c r="P716" s="12" t="str">
        <f>SUBSTITUTE(tbl_geral[[#This Row],[Cod.Unico5]],",",".")</f>
        <v>98.07</v>
      </c>
      <c r="Q716" s="12" t="s">
        <v>782</v>
      </c>
    </row>
    <row r="717" spans="1:17" x14ac:dyDescent="0.25">
      <c r="A717" s="3" t="s">
        <v>767</v>
      </c>
      <c r="B717" s="4">
        <v>3</v>
      </c>
      <c r="C717" s="3" t="s">
        <v>56</v>
      </c>
      <c r="D717" s="4">
        <v>303</v>
      </c>
      <c r="E717" s="3" t="s">
        <v>108</v>
      </c>
      <c r="F717" s="3" t="s">
        <v>775</v>
      </c>
      <c r="G717" s="3" t="s">
        <v>2151</v>
      </c>
      <c r="H717" s="3" t="s">
        <v>13</v>
      </c>
      <c r="I717" s="3"/>
      <c r="J717" s="7" t="str">
        <f>CONCATENATE(tbl_geral[[#This Row],[Máquina]],"_",tbl_geral[[#This Row],[Status]],)</f>
        <v>GIBEN_SECCIONADORA</v>
      </c>
      <c r="K717" s="9">
        <f>COUNTIF($J$2:J717,J717)</f>
        <v>8</v>
      </c>
      <c r="L717" s="7" t="str">
        <f>CONCATENATE(tbl_geral[[#This Row],[Cod.Unico]],"_",tbl_geral[[#This Row],[Numerador]])</f>
        <v>GIBEN_SECCIONADORA_8</v>
      </c>
      <c r="M717" s="12">
        <f t="shared" si="11"/>
        <v>98</v>
      </c>
      <c r="N717" s="12">
        <f>COUNTIF(J$2:$J717,J717)/100</f>
        <v>0.08</v>
      </c>
      <c r="O717" s="12">
        <f>SUM(tbl_geral[[#This Row],[Cod.Unico3]]+tbl_geral[[#This Row],[Cod.Unico4]])</f>
        <v>98.08</v>
      </c>
      <c r="P717" s="12" t="str">
        <f>SUBSTITUTE(tbl_geral[[#This Row],[Cod.Unico5]],",",".")</f>
        <v>98.08</v>
      </c>
      <c r="Q717" s="12" t="s">
        <v>783</v>
      </c>
    </row>
    <row r="718" spans="1:17" x14ac:dyDescent="0.25">
      <c r="A718" s="3" t="s">
        <v>767</v>
      </c>
      <c r="B718" s="4">
        <v>2</v>
      </c>
      <c r="C718" s="3" t="s">
        <v>84</v>
      </c>
      <c r="D718" s="4">
        <v>203</v>
      </c>
      <c r="E718" s="3" t="s">
        <v>85</v>
      </c>
      <c r="F718" s="3" t="s">
        <v>775</v>
      </c>
      <c r="G718" s="3" t="s">
        <v>2152</v>
      </c>
      <c r="H718" s="3" t="s">
        <v>13</v>
      </c>
      <c r="I718" s="3"/>
      <c r="J718" s="7" t="str">
        <f>CONCATENATE(tbl_geral[[#This Row],[Máquina]],"_",tbl_geral[[#This Row],[Status]],)</f>
        <v>GIBEN_SECCIONADORA</v>
      </c>
      <c r="K718" s="9">
        <f>COUNTIF($J$2:J718,J718)</f>
        <v>9</v>
      </c>
      <c r="L718" s="7" t="str">
        <f>CONCATENATE(tbl_geral[[#This Row],[Cod.Unico]],"_",tbl_geral[[#This Row],[Numerador]])</f>
        <v>GIBEN_SECCIONADORA_9</v>
      </c>
      <c r="M718" s="12">
        <f t="shared" si="11"/>
        <v>98</v>
      </c>
      <c r="N718" s="12">
        <f>COUNTIF(J$2:$J718,J718)/100</f>
        <v>0.09</v>
      </c>
      <c r="O718" s="12">
        <f>SUM(tbl_geral[[#This Row],[Cod.Unico3]]+tbl_geral[[#This Row],[Cod.Unico4]])</f>
        <v>98.09</v>
      </c>
      <c r="P718" s="12" t="str">
        <f>SUBSTITUTE(tbl_geral[[#This Row],[Cod.Unico5]],",",".")</f>
        <v>98.09</v>
      </c>
      <c r="Q718" s="12" t="s">
        <v>784</v>
      </c>
    </row>
    <row r="719" spans="1:17" x14ac:dyDescent="0.25">
      <c r="A719" s="3" t="s">
        <v>767</v>
      </c>
      <c r="B719" s="4">
        <v>2</v>
      </c>
      <c r="C719" s="3" t="s">
        <v>84</v>
      </c>
      <c r="D719" s="4">
        <v>202</v>
      </c>
      <c r="E719" s="3" t="s">
        <v>88</v>
      </c>
      <c r="F719" s="3" t="s">
        <v>775</v>
      </c>
      <c r="G719" s="3" t="s">
        <v>3116</v>
      </c>
      <c r="H719" s="3" t="s">
        <v>13</v>
      </c>
      <c r="I719" s="3"/>
      <c r="J719" s="7" t="str">
        <f>CONCATENATE(tbl_geral[[#This Row],[Máquina]],"_",tbl_geral[[#This Row],[Status]],)</f>
        <v>GIBEN_SECCIONADORA</v>
      </c>
      <c r="K719" s="9">
        <f>COUNTIF($J$2:J719,J719)</f>
        <v>10</v>
      </c>
      <c r="L719" s="7" t="str">
        <f>CONCATENATE(tbl_geral[[#This Row],[Cod.Unico]],"_",tbl_geral[[#This Row],[Numerador]])</f>
        <v>GIBEN_SECCIONADORA_10</v>
      </c>
      <c r="M719" s="12">
        <f t="shared" si="11"/>
        <v>98</v>
      </c>
      <c r="N719" s="12">
        <f>COUNTIF(J$2:$J719,J719)/100</f>
        <v>0.1</v>
      </c>
      <c r="O719" s="12">
        <f>SUM(tbl_geral[[#This Row],[Cod.Unico3]]+tbl_geral[[#This Row],[Cod.Unico4]])</f>
        <v>98.1</v>
      </c>
      <c r="P719" s="12" t="str">
        <f>SUBSTITUTE(tbl_geral[[#This Row],[Cod.Unico5]],",",".")</f>
        <v>98.1</v>
      </c>
      <c r="Q719" s="12" t="s">
        <v>785</v>
      </c>
    </row>
    <row r="720" spans="1:17" x14ac:dyDescent="0.25">
      <c r="A720" s="3" t="s">
        <v>767</v>
      </c>
      <c r="B720" s="4">
        <v>9</v>
      </c>
      <c r="C720" s="3" t="s">
        <v>16</v>
      </c>
      <c r="D720" s="4">
        <v>901</v>
      </c>
      <c r="E720" s="3" t="s">
        <v>142</v>
      </c>
      <c r="F720" s="3" t="s">
        <v>775</v>
      </c>
      <c r="G720" s="3" t="s">
        <v>2153</v>
      </c>
      <c r="H720" s="3" t="s">
        <v>13</v>
      </c>
      <c r="I720" s="3"/>
      <c r="J720" s="7" t="str">
        <f>CONCATENATE(tbl_geral[[#This Row],[Máquina]],"_",tbl_geral[[#This Row],[Status]],)</f>
        <v>GIBEN_SECCIONADORA</v>
      </c>
      <c r="K720" s="9">
        <f>COUNTIF($J$2:J720,J720)</f>
        <v>11</v>
      </c>
      <c r="L720" s="7" t="str">
        <f>CONCATENATE(tbl_geral[[#This Row],[Cod.Unico]],"_",tbl_geral[[#This Row],[Numerador]])</f>
        <v>GIBEN_SECCIONADORA_11</v>
      </c>
      <c r="M720" s="12">
        <f t="shared" si="11"/>
        <v>98</v>
      </c>
      <c r="N720" s="12">
        <f>COUNTIF(J$2:$J720,J720)/100</f>
        <v>0.11</v>
      </c>
      <c r="O720" s="12">
        <f>SUM(tbl_geral[[#This Row],[Cod.Unico3]]+tbl_geral[[#This Row],[Cod.Unico4]])</f>
        <v>98.11</v>
      </c>
      <c r="P720" s="12" t="str">
        <f>SUBSTITUTE(tbl_geral[[#This Row],[Cod.Unico5]],",",".")</f>
        <v>98.11</v>
      </c>
      <c r="Q720" s="12" t="s">
        <v>786</v>
      </c>
    </row>
    <row r="721" spans="1:17" x14ac:dyDescent="0.25">
      <c r="A721" s="3" t="s">
        <v>767</v>
      </c>
      <c r="B721" s="4">
        <v>9</v>
      </c>
      <c r="C721" s="3" t="s">
        <v>16</v>
      </c>
      <c r="D721" s="4">
        <v>904</v>
      </c>
      <c r="E721" s="3" t="s">
        <v>787</v>
      </c>
      <c r="F721" s="3" t="s">
        <v>16</v>
      </c>
      <c r="G721" s="3" t="s">
        <v>2154</v>
      </c>
      <c r="H721" s="3" t="s">
        <v>13</v>
      </c>
      <c r="I721" s="3"/>
      <c r="J721" s="7" t="str">
        <f>CONCATENATE(tbl_geral[[#This Row],[Máquina]],"_",tbl_geral[[#This Row],[Status]],)</f>
        <v>GIBEN_PESSOAL</v>
      </c>
      <c r="K721" s="9">
        <f>COUNTIF($J$2:J721,J721)</f>
        <v>1</v>
      </c>
      <c r="L721" s="7" t="str">
        <f>CONCATENATE(tbl_geral[[#This Row],[Cod.Unico]],"_",tbl_geral[[#This Row],[Numerador]])</f>
        <v>GIBEN_PESSOAL_1</v>
      </c>
      <c r="M721" s="12">
        <f t="shared" si="11"/>
        <v>99</v>
      </c>
      <c r="N721" s="12">
        <f>COUNTIF(J$2:$J721,J721)/100</f>
        <v>0.01</v>
      </c>
      <c r="O721" s="12">
        <f>SUM(tbl_geral[[#This Row],[Cod.Unico3]]+tbl_geral[[#This Row],[Cod.Unico4]])</f>
        <v>99.01</v>
      </c>
      <c r="P721" s="12" t="str">
        <f>SUBSTITUTE(tbl_geral[[#This Row],[Cod.Unico5]],",",".")</f>
        <v>99.01</v>
      </c>
      <c r="Q721" s="12" t="s">
        <v>788</v>
      </c>
    </row>
    <row r="722" spans="1:17" x14ac:dyDescent="0.25">
      <c r="A722" s="3" t="s">
        <v>767</v>
      </c>
      <c r="B722" s="4">
        <v>9</v>
      </c>
      <c r="C722" s="3" t="s">
        <v>16</v>
      </c>
      <c r="D722" s="4">
        <v>904</v>
      </c>
      <c r="E722" s="3" t="s">
        <v>787</v>
      </c>
      <c r="F722" s="3" t="s">
        <v>16</v>
      </c>
      <c r="G722" s="3" t="s">
        <v>2155</v>
      </c>
      <c r="H722" s="3" t="s">
        <v>13</v>
      </c>
      <c r="I722" s="3"/>
      <c r="J722" s="7" t="str">
        <f>CONCATENATE(tbl_geral[[#This Row],[Máquina]],"_",tbl_geral[[#This Row],[Status]],)</f>
        <v>GIBEN_PESSOAL</v>
      </c>
      <c r="K722" s="9">
        <f>COUNTIF($J$2:J722,J722)</f>
        <v>2</v>
      </c>
      <c r="L722" s="7" t="str">
        <f>CONCATENATE(tbl_geral[[#This Row],[Cod.Unico]],"_",tbl_geral[[#This Row],[Numerador]])</f>
        <v>GIBEN_PESSOAL_2</v>
      </c>
      <c r="M722" s="12">
        <f t="shared" si="11"/>
        <v>99</v>
      </c>
      <c r="N722" s="12">
        <f>COUNTIF(J$2:$J722,J722)/100</f>
        <v>0.02</v>
      </c>
      <c r="O722" s="12">
        <f>SUM(tbl_geral[[#This Row],[Cod.Unico3]]+tbl_geral[[#This Row],[Cod.Unico4]])</f>
        <v>99.02</v>
      </c>
      <c r="P722" s="12" t="str">
        <f>SUBSTITUTE(tbl_geral[[#This Row],[Cod.Unico5]],",",".")</f>
        <v>99.02</v>
      </c>
      <c r="Q722" s="12" t="s">
        <v>789</v>
      </c>
    </row>
    <row r="723" spans="1:17" x14ac:dyDescent="0.25">
      <c r="A723" s="3" t="s">
        <v>767</v>
      </c>
      <c r="B723" s="4">
        <v>9</v>
      </c>
      <c r="C723" s="3" t="s">
        <v>16</v>
      </c>
      <c r="D723" s="4">
        <v>904</v>
      </c>
      <c r="E723" s="3" t="s">
        <v>787</v>
      </c>
      <c r="F723" s="3" t="s">
        <v>16</v>
      </c>
      <c r="G723" s="3" t="s">
        <v>2156</v>
      </c>
      <c r="H723" s="3" t="s">
        <v>13</v>
      </c>
      <c r="I723" s="3"/>
      <c r="J723" s="7" t="str">
        <f>CONCATENATE(tbl_geral[[#This Row],[Máquina]],"_",tbl_geral[[#This Row],[Status]],)</f>
        <v>GIBEN_PESSOAL</v>
      </c>
      <c r="K723" s="9">
        <f>COUNTIF($J$2:J723,J723)</f>
        <v>3</v>
      </c>
      <c r="L723" s="7" t="str">
        <f>CONCATENATE(tbl_geral[[#This Row],[Cod.Unico]],"_",tbl_geral[[#This Row],[Numerador]])</f>
        <v>GIBEN_PESSOAL_3</v>
      </c>
      <c r="M723" s="12">
        <f t="shared" si="11"/>
        <v>99</v>
      </c>
      <c r="N723" s="12">
        <f>COUNTIF(J$2:$J723,J723)/100</f>
        <v>0.03</v>
      </c>
      <c r="O723" s="12">
        <f>SUM(tbl_geral[[#This Row],[Cod.Unico3]]+tbl_geral[[#This Row],[Cod.Unico4]])</f>
        <v>99.03</v>
      </c>
      <c r="P723" s="12" t="str">
        <f>SUBSTITUTE(tbl_geral[[#This Row],[Cod.Unico5]],",",".")</f>
        <v>99.03</v>
      </c>
      <c r="Q723" s="12" t="s">
        <v>790</v>
      </c>
    </row>
    <row r="724" spans="1:17" x14ac:dyDescent="0.25">
      <c r="A724" s="3" t="s">
        <v>767</v>
      </c>
      <c r="B724" s="4">
        <v>9</v>
      </c>
      <c r="C724" s="3" t="s">
        <v>16</v>
      </c>
      <c r="D724" s="4">
        <v>904</v>
      </c>
      <c r="E724" s="3" t="s">
        <v>787</v>
      </c>
      <c r="F724" s="3" t="s">
        <v>16</v>
      </c>
      <c r="G724" s="3" t="s">
        <v>2157</v>
      </c>
      <c r="H724" s="3" t="s">
        <v>13</v>
      </c>
      <c r="I724" s="3"/>
      <c r="J724" s="7" t="str">
        <f>CONCATENATE(tbl_geral[[#This Row],[Máquina]],"_",tbl_geral[[#This Row],[Status]],)</f>
        <v>GIBEN_PESSOAL</v>
      </c>
      <c r="K724" s="9">
        <f>COUNTIF($J$2:J724,J724)</f>
        <v>4</v>
      </c>
      <c r="L724" s="7" t="str">
        <f>CONCATENATE(tbl_geral[[#This Row],[Cod.Unico]],"_",tbl_geral[[#This Row],[Numerador]])</f>
        <v>GIBEN_PESSOAL_4</v>
      </c>
      <c r="M724" s="12">
        <f t="shared" si="11"/>
        <v>99</v>
      </c>
      <c r="N724" s="12">
        <f>COUNTIF(J$2:$J724,J724)/100</f>
        <v>0.04</v>
      </c>
      <c r="O724" s="12">
        <f>SUM(tbl_geral[[#This Row],[Cod.Unico3]]+tbl_geral[[#This Row],[Cod.Unico4]])</f>
        <v>99.04</v>
      </c>
      <c r="P724" s="12" t="str">
        <f>SUBSTITUTE(tbl_geral[[#This Row],[Cod.Unico5]],",",".")</f>
        <v>99.04</v>
      </c>
      <c r="Q724" s="12" t="s">
        <v>791</v>
      </c>
    </row>
    <row r="725" spans="1:17" x14ac:dyDescent="0.25">
      <c r="A725" s="3" t="s">
        <v>767</v>
      </c>
      <c r="B725" s="4">
        <v>9</v>
      </c>
      <c r="C725" s="3" t="s">
        <v>16</v>
      </c>
      <c r="D725" s="4">
        <v>904</v>
      </c>
      <c r="E725" s="3" t="s">
        <v>787</v>
      </c>
      <c r="F725" s="3" t="s">
        <v>16</v>
      </c>
      <c r="G725" s="3" t="s">
        <v>2158</v>
      </c>
      <c r="H725" s="3" t="s">
        <v>13</v>
      </c>
      <c r="I725" s="3"/>
      <c r="J725" s="7" t="str">
        <f>CONCATENATE(tbl_geral[[#This Row],[Máquina]],"_",tbl_geral[[#This Row],[Status]],)</f>
        <v>GIBEN_PESSOAL</v>
      </c>
      <c r="K725" s="9">
        <f>COUNTIF($J$2:J725,J725)</f>
        <v>5</v>
      </c>
      <c r="L725" s="7" t="str">
        <f>CONCATENATE(tbl_geral[[#This Row],[Cod.Unico]],"_",tbl_geral[[#This Row],[Numerador]])</f>
        <v>GIBEN_PESSOAL_5</v>
      </c>
      <c r="M725" s="12">
        <f t="shared" si="11"/>
        <v>99</v>
      </c>
      <c r="N725" s="12">
        <f>COUNTIF(J$2:$J725,J725)/100</f>
        <v>0.05</v>
      </c>
      <c r="O725" s="12">
        <f>SUM(tbl_geral[[#This Row],[Cod.Unico3]]+tbl_geral[[#This Row],[Cod.Unico4]])</f>
        <v>99.05</v>
      </c>
      <c r="P725" s="12" t="str">
        <f>SUBSTITUTE(tbl_geral[[#This Row],[Cod.Unico5]],",",".")</f>
        <v>99.05</v>
      </c>
      <c r="Q725" s="12" t="s">
        <v>792</v>
      </c>
    </row>
    <row r="726" spans="1:17" x14ac:dyDescent="0.25">
      <c r="A726" s="3" t="s">
        <v>767</v>
      </c>
      <c r="B726" s="4">
        <v>9</v>
      </c>
      <c r="C726" s="3" t="s">
        <v>16</v>
      </c>
      <c r="D726" s="4">
        <v>904</v>
      </c>
      <c r="E726" s="3" t="s">
        <v>787</v>
      </c>
      <c r="F726" s="3" t="s">
        <v>16</v>
      </c>
      <c r="G726" s="3" t="s">
        <v>2159</v>
      </c>
      <c r="H726" s="3" t="s">
        <v>13</v>
      </c>
      <c r="I726" s="3"/>
      <c r="J726" s="7" t="str">
        <f>CONCATENATE(tbl_geral[[#This Row],[Máquina]],"_",tbl_geral[[#This Row],[Status]],)</f>
        <v>GIBEN_PESSOAL</v>
      </c>
      <c r="K726" s="9">
        <f>COUNTIF($J$2:J726,J726)</f>
        <v>6</v>
      </c>
      <c r="L726" s="7" t="str">
        <f>CONCATENATE(tbl_geral[[#This Row],[Cod.Unico]],"_",tbl_geral[[#This Row],[Numerador]])</f>
        <v>GIBEN_PESSOAL_6</v>
      </c>
      <c r="M726" s="12">
        <f t="shared" si="11"/>
        <v>99</v>
      </c>
      <c r="N726" s="12">
        <f>COUNTIF(J$2:$J726,J726)/100</f>
        <v>0.06</v>
      </c>
      <c r="O726" s="12">
        <f>SUM(tbl_geral[[#This Row],[Cod.Unico3]]+tbl_geral[[#This Row],[Cod.Unico4]])</f>
        <v>99.06</v>
      </c>
      <c r="P726" s="12" t="str">
        <f>SUBSTITUTE(tbl_geral[[#This Row],[Cod.Unico5]],",",".")</f>
        <v>99.06</v>
      </c>
      <c r="Q726" s="12" t="s">
        <v>793</v>
      </c>
    </row>
    <row r="727" spans="1:17" x14ac:dyDescent="0.25">
      <c r="A727" s="3" t="s">
        <v>767</v>
      </c>
      <c r="B727" s="4">
        <v>9</v>
      </c>
      <c r="C727" s="3" t="s">
        <v>16</v>
      </c>
      <c r="D727" s="4">
        <v>904</v>
      </c>
      <c r="E727" s="3" t="s">
        <v>787</v>
      </c>
      <c r="F727" s="3" t="s">
        <v>16</v>
      </c>
      <c r="G727" s="3" t="s">
        <v>2160</v>
      </c>
      <c r="H727" s="3" t="s">
        <v>13</v>
      </c>
      <c r="I727" s="3"/>
      <c r="J727" s="7" t="str">
        <f>CONCATENATE(tbl_geral[[#This Row],[Máquina]],"_",tbl_geral[[#This Row],[Status]],)</f>
        <v>GIBEN_PESSOAL</v>
      </c>
      <c r="K727" s="9">
        <f>COUNTIF($J$2:J727,J727)</f>
        <v>7</v>
      </c>
      <c r="L727" s="7" t="str">
        <f>CONCATENATE(tbl_geral[[#This Row],[Cod.Unico]],"_",tbl_geral[[#This Row],[Numerador]])</f>
        <v>GIBEN_PESSOAL_7</v>
      </c>
      <c r="M727" s="12">
        <f t="shared" si="11"/>
        <v>99</v>
      </c>
      <c r="N727" s="12">
        <f>COUNTIF(J$2:$J727,J727)/100</f>
        <v>7.0000000000000007E-2</v>
      </c>
      <c r="O727" s="12">
        <f>SUM(tbl_geral[[#This Row],[Cod.Unico3]]+tbl_geral[[#This Row],[Cod.Unico4]])</f>
        <v>99.07</v>
      </c>
      <c r="P727" s="12" t="str">
        <f>SUBSTITUTE(tbl_geral[[#This Row],[Cod.Unico5]],",",".")</f>
        <v>99.07</v>
      </c>
      <c r="Q727" s="12" t="s">
        <v>794</v>
      </c>
    </row>
    <row r="728" spans="1:17" x14ac:dyDescent="0.25">
      <c r="A728" s="3" t="s">
        <v>767</v>
      </c>
      <c r="B728" s="4">
        <v>9</v>
      </c>
      <c r="C728" s="3" t="s">
        <v>16</v>
      </c>
      <c r="D728" s="4">
        <v>904</v>
      </c>
      <c r="E728" s="3" t="s">
        <v>787</v>
      </c>
      <c r="F728" s="3" t="s">
        <v>16</v>
      </c>
      <c r="G728" s="3" t="s">
        <v>2161</v>
      </c>
      <c r="H728" s="3" t="s">
        <v>13</v>
      </c>
      <c r="I728" s="3"/>
      <c r="J728" s="7" t="str">
        <f>CONCATENATE(tbl_geral[[#This Row],[Máquina]],"_",tbl_geral[[#This Row],[Status]],)</f>
        <v>GIBEN_PESSOAL</v>
      </c>
      <c r="K728" s="9">
        <f>COUNTIF($J$2:J728,J728)</f>
        <v>8</v>
      </c>
      <c r="L728" s="7" t="str">
        <f>CONCATENATE(tbl_geral[[#This Row],[Cod.Unico]],"_",tbl_geral[[#This Row],[Numerador]])</f>
        <v>GIBEN_PESSOAL_8</v>
      </c>
      <c r="M728" s="12">
        <f t="shared" si="11"/>
        <v>99</v>
      </c>
      <c r="N728" s="12">
        <f>COUNTIF(J$2:$J728,J728)/100</f>
        <v>0.08</v>
      </c>
      <c r="O728" s="12">
        <f>SUM(tbl_geral[[#This Row],[Cod.Unico3]]+tbl_geral[[#This Row],[Cod.Unico4]])</f>
        <v>99.08</v>
      </c>
      <c r="P728" s="12" t="str">
        <f>SUBSTITUTE(tbl_geral[[#This Row],[Cod.Unico5]],",",".")</f>
        <v>99.08</v>
      </c>
      <c r="Q728" s="12" t="s">
        <v>795</v>
      </c>
    </row>
    <row r="729" spans="1:17" x14ac:dyDescent="0.25">
      <c r="A729" s="3" t="s">
        <v>767</v>
      </c>
      <c r="B729" s="4">
        <v>9</v>
      </c>
      <c r="C729" s="3" t="s">
        <v>16</v>
      </c>
      <c r="D729" s="4">
        <v>904</v>
      </c>
      <c r="E729" s="3" t="s">
        <v>787</v>
      </c>
      <c r="F729" s="3" t="s">
        <v>16</v>
      </c>
      <c r="G729" s="3" t="s">
        <v>2162</v>
      </c>
      <c r="H729" s="3" t="s">
        <v>13</v>
      </c>
      <c r="I729" s="3"/>
      <c r="J729" s="7" t="str">
        <f>CONCATENATE(tbl_geral[[#This Row],[Máquina]],"_",tbl_geral[[#This Row],[Status]],)</f>
        <v>GIBEN_PESSOAL</v>
      </c>
      <c r="K729" s="9">
        <f>COUNTIF($J$2:J729,J729)</f>
        <v>9</v>
      </c>
      <c r="L729" s="7" t="str">
        <f>CONCATENATE(tbl_geral[[#This Row],[Cod.Unico]],"_",tbl_geral[[#This Row],[Numerador]])</f>
        <v>GIBEN_PESSOAL_9</v>
      </c>
      <c r="M729" s="12">
        <f t="shared" si="11"/>
        <v>99</v>
      </c>
      <c r="N729" s="12">
        <f>COUNTIF(J$2:$J729,J729)/100</f>
        <v>0.09</v>
      </c>
      <c r="O729" s="12">
        <f>SUM(tbl_geral[[#This Row],[Cod.Unico3]]+tbl_geral[[#This Row],[Cod.Unico4]])</f>
        <v>99.09</v>
      </c>
      <c r="P729" s="12" t="str">
        <f>SUBSTITUTE(tbl_geral[[#This Row],[Cod.Unico5]],",",".")</f>
        <v>99.09</v>
      </c>
      <c r="Q729" s="12" t="s">
        <v>796</v>
      </c>
    </row>
    <row r="730" spans="1:17" x14ac:dyDescent="0.25">
      <c r="A730" s="3" t="s">
        <v>767</v>
      </c>
      <c r="B730" s="4">
        <v>9</v>
      </c>
      <c r="C730" s="3" t="s">
        <v>16</v>
      </c>
      <c r="D730" s="4">
        <v>904</v>
      </c>
      <c r="E730" s="3" t="s">
        <v>787</v>
      </c>
      <c r="F730" s="3" t="s">
        <v>16</v>
      </c>
      <c r="G730" s="3" t="s">
        <v>3117</v>
      </c>
      <c r="H730" s="3" t="s">
        <v>13</v>
      </c>
      <c r="I730" s="3"/>
      <c r="J730" s="7" t="str">
        <f>CONCATENATE(tbl_geral[[#This Row],[Máquina]],"_",tbl_geral[[#This Row],[Status]],)</f>
        <v>GIBEN_PESSOAL</v>
      </c>
      <c r="K730" s="9">
        <f>COUNTIF($J$2:J730,J730)</f>
        <v>10</v>
      </c>
      <c r="L730" s="7" t="str">
        <f>CONCATENATE(tbl_geral[[#This Row],[Cod.Unico]],"_",tbl_geral[[#This Row],[Numerador]])</f>
        <v>GIBEN_PESSOAL_10</v>
      </c>
      <c r="M730" s="12">
        <f t="shared" si="11"/>
        <v>99</v>
      </c>
      <c r="N730" s="12">
        <f>COUNTIF(J$2:$J730,J730)/100</f>
        <v>0.1</v>
      </c>
      <c r="O730" s="12">
        <f>SUM(tbl_geral[[#This Row],[Cod.Unico3]]+tbl_geral[[#This Row],[Cod.Unico4]])</f>
        <v>99.1</v>
      </c>
      <c r="P730" s="12" t="str">
        <f>SUBSTITUTE(tbl_geral[[#This Row],[Cod.Unico5]],",",".")</f>
        <v>99.1</v>
      </c>
      <c r="Q730" s="12" t="s">
        <v>797</v>
      </c>
    </row>
    <row r="731" spans="1:17" x14ac:dyDescent="0.25">
      <c r="A731" s="3" t="s">
        <v>798</v>
      </c>
      <c r="B731" s="4">
        <v>8</v>
      </c>
      <c r="C731" s="3" t="s">
        <v>10</v>
      </c>
      <c r="D731" s="4">
        <v>837</v>
      </c>
      <c r="E731" s="3" t="s">
        <v>11</v>
      </c>
      <c r="F731" s="3" t="s">
        <v>228</v>
      </c>
      <c r="G731" s="3" t="s">
        <v>2163</v>
      </c>
      <c r="H731" s="3" t="s">
        <v>13</v>
      </c>
      <c r="I731" s="3"/>
      <c r="J731" s="7" t="str">
        <f>CONCATENATE(tbl_geral[[#This Row],[Máquina]],"_",tbl_geral[[#This Row],[Status]],)</f>
        <v>HOMAG_START/STOP</v>
      </c>
      <c r="K731" s="9">
        <f>COUNTIF($J$2:J731,J731)</f>
        <v>1</v>
      </c>
      <c r="L731" s="7" t="str">
        <f>CONCATENATE(tbl_geral[[#This Row],[Cod.Unico]],"_",tbl_geral[[#This Row],[Numerador]])</f>
        <v>HOMAG_START/STOP_1</v>
      </c>
      <c r="M731" s="12">
        <f t="shared" si="11"/>
        <v>100</v>
      </c>
      <c r="N731" s="12">
        <f>COUNTIF(J$2:$J731,J731)/100</f>
        <v>0.01</v>
      </c>
      <c r="O731" s="12">
        <f>SUM(tbl_geral[[#This Row],[Cod.Unico3]]+tbl_geral[[#This Row],[Cod.Unico4]])</f>
        <v>100.01</v>
      </c>
      <c r="P731" s="12" t="str">
        <f>SUBSTITUTE(tbl_geral[[#This Row],[Cod.Unico5]],",",".")</f>
        <v>100.01</v>
      </c>
      <c r="Q731" s="12" t="s">
        <v>173</v>
      </c>
    </row>
    <row r="732" spans="1:17" x14ac:dyDescent="0.25">
      <c r="A732" s="3" t="s">
        <v>798</v>
      </c>
      <c r="B732" s="4">
        <v>8</v>
      </c>
      <c r="C732" s="3" t="s">
        <v>10</v>
      </c>
      <c r="D732" s="4">
        <v>838</v>
      </c>
      <c r="E732" s="3" t="s">
        <v>15</v>
      </c>
      <c r="F732" s="3" t="s">
        <v>228</v>
      </c>
      <c r="G732" s="3" t="s">
        <v>2164</v>
      </c>
      <c r="H732" s="3" t="s">
        <v>13</v>
      </c>
      <c r="I732" s="3"/>
      <c r="J732" s="7" t="str">
        <f>CONCATENATE(tbl_geral[[#This Row],[Máquina]],"_",tbl_geral[[#This Row],[Status]],)</f>
        <v>HOMAG_START/STOP</v>
      </c>
      <c r="K732" s="9">
        <f>COUNTIF($J$2:J732,J732)</f>
        <v>2</v>
      </c>
      <c r="L732" s="7" t="str">
        <f>CONCATENATE(tbl_geral[[#This Row],[Cod.Unico]],"_",tbl_geral[[#This Row],[Numerador]])</f>
        <v>HOMAG_START/STOP_2</v>
      </c>
      <c r="M732" s="12">
        <f t="shared" si="11"/>
        <v>100</v>
      </c>
      <c r="N732" s="12">
        <f>COUNTIF(J$2:$J732,J732)/100</f>
        <v>0.02</v>
      </c>
      <c r="O732" s="12">
        <f>SUM(tbl_geral[[#This Row],[Cod.Unico3]]+tbl_geral[[#This Row],[Cod.Unico4]])</f>
        <v>100.02</v>
      </c>
      <c r="P732" s="12" t="str">
        <f>SUBSTITUTE(tbl_geral[[#This Row],[Cod.Unico5]],",",".")</f>
        <v>100.02</v>
      </c>
      <c r="Q732" s="12" t="s">
        <v>693</v>
      </c>
    </row>
    <row r="733" spans="1:17" x14ac:dyDescent="0.25">
      <c r="A733" s="3" t="s">
        <v>798</v>
      </c>
      <c r="B733" s="4">
        <v>9</v>
      </c>
      <c r="C733" s="3" t="s">
        <v>16</v>
      </c>
      <c r="D733" s="4">
        <v>902</v>
      </c>
      <c r="E733" s="3" t="s">
        <v>17</v>
      </c>
      <c r="F733" s="3" t="s">
        <v>228</v>
      </c>
      <c r="G733" s="3" t="s">
        <v>2165</v>
      </c>
      <c r="H733" s="3" t="s">
        <v>13</v>
      </c>
      <c r="I733" s="3" t="s">
        <v>799</v>
      </c>
      <c r="J733" s="7" t="str">
        <f>CONCATENATE(tbl_geral[[#This Row],[Máquina]],"_",tbl_geral[[#This Row],[Status]],)</f>
        <v>HOMAG_START/STOP</v>
      </c>
      <c r="K733" s="9">
        <f>COUNTIF($J$2:J733,J733)</f>
        <v>3</v>
      </c>
      <c r="L733" s="7" t="str">
        <f>CONCATENATE(tbl_geral[[#This Row],[Cod.Unico]],"_",tbl_geral[[#This Row],[Numerador]])</f>
        <v>HOMAG_START/STOP_3</v>
      </c>
      <c r="M733" s="12">
        <f t="shared" si="11"/>
        <v>100</v>
      </c>
      <c r="N733" s="12">
        <f>COUNTIF(J$2:$J733,J733)/100</f>
        <v>0.03</v>
      </c>
      <c r="O733" s="12">
        <f>SUM(tbl_geral[[#This Row],[Cod.Unico3]]+tbl_geral[[#This Row],[Cod.Unico4]])</f>
        <v>100.03</v>
      </c>
      <c r="P733" s="12" t="str">
        <f>SUBSTITUTE(tbl_geral[[#This Row],[Cod.Unico5]],",",".")</f>
        <v>100.03</v>
      </c>
      <c r="Q733" s="12" t="s">
        <v>175</v>
      </c>
    </row>
    <row r="734" spans="1:17" x14ac:dyDescent="0.25">
      <c r="A734" s="3" t="s">
        <v>798</v>
      </c>
      <c r="B734" s="4">
        <v>9</v>
      </c>
      <c r="C734" s="3" t="s">
        <v>16</v>
      </c>
      <c r="D734" s="4">
        <v>903</v>
      </c>
      <c r="E734" s="3" t="s">
        <v>176</v>
      </c>
      <c r="F734" s="3" t="s">
        <v>228</v>
      </c>
      <c r="G734" s="3" t="s">
        <v>2166</v>
      </c>
      <c r="H734" s="3" t="s">
        <v>13</v>
      </c>
      <c r="I734" s="3"/>
      <c r="J734" s="7" t="str">
        <f>CONCATENATE(tbl_geral[[#This Row],[Máquina]],"_",tbl_geral[[#This Row],[Status]],)</f>
        <v>HOMAG_START/STOP</v>
      </c>
      <c r="K734" s="9">
        <f>COUNTIF($J$2:J734,J734)</f>
        <v>4</v>
      </c>
      <c r="L734" s="7" t="str">
        <f>CONCATENATE(tbl_geral[[#This Row],[Cod.Unico]],"_",tbl_geral[[#This Row],[Numerador]])</f>
        <v>HOMAG_START/STOP_4</v>
      </c>
      <c r="M734" s="12">
        <f t="shared" si="11"/>
        <v>100</v>
      </c>
      <c r="N734" s="12">
        <f>COUNTIF(J$2:$J734,J734)/100</f>
        <v>0.04</v>
      </c>
      <c r="O734" s="12">
        <f>SUM(tbl_geral[[#This Row],[Cod.Unico3]]+tbl_geral[[#This Row],[Cod.Unico4]])</f>
        <v>100.04</v>
      </c>
      <c r="P734" s="12" t="str">
        <f>SUBSTITUTE(tbl_geral[[#This Row],[Cod.Unico5]],",",".")</f>
        <v>100.04</v>
      </c>
      <c r="Q734" s="12" t="s">
        <v>177</v>
      </c>
    </row>
    <row r="735" spans="1:17" x14ac:dyDescent="0.25">
      <c r="A735" s="3" t="s">
        <v>798</v>
      </c>
      <c r="B735" s="4">
        <v>6</v>
      </c>
      <c r="C735" s="3" t="s">
        <v>20</v>
      </c>
      <c r="D735" s="4">
        <v>603</v>
      </c>
      <c r="E735" s="3" t="s">
        <v>239</v>
      </c>
      <c r="F735" s="3" t="s">
        <v>800</v>
      </c>
      <c r="G735" s="3" t="s">
        <v>2167</v>
      </c>
      <c r="H735" s="3" t="s">
        <v>802</v>
      </c>
      <c r="I735" s="3" t="s">
        <v>803</v>
      </c>
      <c r="J735" s="7" t="str">
        <f>CONCATENATE(tbl_geral[[#This Row],[Máquina]],"_",tbl_geral[[#This Row],[Status]],)</f>
        <v>HOMAG_SETUP</v>
      </c>
      <c r="K735" s="9">
        <f>COUNTIF($J$2:J735,J735)</f>
        <v>1</v>
      </c>
      <c r="L735" s="7" t="str">
        <f>CONCATENATE(tbl_geral[[#This Row],[Cod.Unico]],"_",tbl_geral[[#This Row],[Numerador]])</f>
        <v>HOMAG_SETUP_1</v>
      </c>
      <c r="M735" s="12">
        <f t="shared" si="11"/>
        <v>101</v>
      </c>
      <c r="N735" s="12">
        <f>COUNTIF(J$2:$J735,J735)/100</f>
        <v>0.01</v>
      </c>
      <c r="O735" s="12">
        <f>SUM(tbl_geral[[#This Row],[Cod.Unico3]]+tbl_geral[[#This Row],[Cod.Unico4]])</f>
        <v>101.01</v>
      </c>
      <c r="P735" s="12" t="str">
        <f>SUBSTITUTE(tbl_geral[[#This Row],[Cod.Unico5]],",",".")</f>
        <v>101.01</v>
      </c>
      <c r="Q735" s="12" t="s">
        <v>801</v>
      </c>
    </row>
    <row r="736" spans="1:17" x14ac:dyDescent="0.25">
      <c r="A736" s="3" t="s">
        <v>798</v>
      </c>
      <c r="B736" s="4">
        <v>6</v>
      </c>
      <c r="C736" s="3" t="s">
        <v>20</v>
      </c>
      <c r="D736" s="4">
        <v>603</v>
      </c>
      <c r="E736" s="3" t="s">
        <v>239</v>
      </c>
      <c r="F736" s="3" t="s">
        <v>800</v>
      </c>
      <c r="G736" s="3" t="s">
        <v>2168</v>
      </c>
      <c r="H736" s="3" t="s">
        <v>805</v>
      </c>
      <c r="I736" s="3" t="s">
        <v>806</v>
      </c>
      <c r="J736" s="7" t="str">
        <f>CONCATENATE(tbl_geral[[#This Row],[Máquina]],"_",tbl_geral[[#This Row],[Status]],)</f>
        <v>HOMAG_SETUP</v>
      </c>
      <c r="K736" s="9">
        <f>COUNTIF($J$2:J736,J736)</f>
        <v>2</v>
      </c>
      <c r="L736" s="7" t="str">
        <f>CONCATENATE(tbl_geral[[#This Row],[Cod.Unico]],"_",tbl_geral[[#This Row],[Numerador]])</f>
        <v>HOMAG_SETUP_2</v>
      </c>
      <c r="M736" s="12">
        <f t="shared" si="11"/>
        <v>101</v>
      </c>
      <c r="N736" s="12">
        <f>COUNTIF(J$2:$J736,J736)/100</f>
        <v>0.02</v>
      </c>
      <c r="O736" s="12">
        <f>SUM(tbl_geral[[#This Row],[Cod.Unico3]]+tbl_geral[[#This Row],[Cod.Unico4]])</f>
        <v>101.02</v>
      </c>
      <c r="P736" s="12" t="str">
        <f>SUBSTITUTE(tbl_geral[[#This Row],[Cod.Unico5]],",",".")</f>
        <v>101.02</v>
      </c>
      <c r="Q736" s="12" t="s">
        <v>804</v>
      </c>
    </row>
    <row r="737" spans="1:17" x14ac:dyDescent="0.25">
      <c r="A737" s="3" t="s">
        <v>798</v>
      </c>
      <c r="B737" s="4">
        <v>6</v>
      </c>
      <c r="C737" s="3" t="s">
        <v>20</v>
      </c>
      <c r="D737" s="4">
        <v>603</v>
      </c>
      <c r="E737" s="3" t="s">
        <v>239</v>
      </c>
      <c r="F737" s="3" t="s">
        <v>800</v>
      </c>
      <c r="G737" s="3" t="s">
        <v>2169</v>
      </c>
      <c r="H737" s="3" t="s">
        <v>808</v>
      </c>
      <c r="I737" s="3" t="s">
        <v>809</v>
      </c>
      <c r="J737" s="7" t="str">
        <f>CONCATENATE(tbl_geral[[#This Row],[Máquina]],"_",tbl_geral[[#This Row],[Status]],)</f>
        <v>HOMAG_SETUP</v>
      </c>
      <c r="K737" s="9">
        <f>COUNTIF($J$2:J737,J737)</f>
        <v>3</v>
      </c>
      <c r="L737" s="7" t="str">
        <f>CONCATENATE(tbl_geral[[#This Row],[Cod.Unico]],"_",tbl_geral[[#This Row],[Numerador]])</f>
        <v>HOMAG_SETUP_3</v>
      </c>
      <c r="M737" s="12">
        <f t="shared" si="11"/>
        <v>101</v>
      </c>
      <c r="N737" s="12">
        <f>COUNTIF(J$2:$J737,J737)/100</f>
        <v>0.03</v>
      </c>
      <c r="O737" s="12">
        <f>SUM(tbl_geral[[#This Row],[Cod.Unico3]]+tbl_geral[[#This Row],[Cod.Unico4]])</f>
        <v>101.03</v>
      </c>
      <c r="P737" s="12" t="str">
        <f>SUBSTITUTE(tbl_geral[[#This Row],[Cod.Unico5]],",",".")</f>
        <v>101.03</v>
      </c>
      <c r="Q737" s="12" t="s">
        <v>807</v>
      </c>
    </row>
    <row r="738" spans="1:17" x14ac:dyDescent="0.25">
      <c r="A738" s="3" t="s">
        <v>798</v>
      </c>
      <c r="B738" s="4">
        <v>6</v>
      </c>
      <c r="C738" s="3" t="s">
        <v>20</v>
      </c>
      <c r="D738" s="4">
        <v>603</v>
      </c>
      <c r="E738" s="3" t="s">
        <v>239</v>
      </c>
      <c r="F738" s="3" t="s">
        <v>800</v>
      </c>
      <c r="G738" s="3" t="s">
        <v>2170</v>
      </c>
      <c r="H738" s="3" t="s">
        <v>811</v>
      </c>
      <c r="I738" s="3" t="s">
        <v>812</v>
      </c>
      <c r="J738" s="7" t="str">
        <f>CONCATENATE(tbl_geral[[#This Row],[Máquina]],"_",tbl_geral[[#This Row],[Status]],)</f>
        <v>HOMAG_SETUP</v>
      </c>
      <c r="K738" s="9">
        <f>COUNTIF($J$2:J738,J738)</f>
        <v>4</v>
      </c>
      <c r="L738" s="7" t="str">
        <f>CONCATENATE(tbl_geral[[#This Row],[Cod.Unico]],"_",tbl_geral[[#This Row],[Numerador]])</f>
        <v>HOMAG_SETUP_4</v>
      </c>
      <c r="M738" s="12">
        <f t="shared" si="11"/>
        <v>101</v>
      </c>
      <c r="N738" s="12">
        <f>COUNTIF(J$2:$J738,J738)/100</f>
        <v>0.04</v>
      </c>
      <c r="O738" s="12">
        <f>SUM(tbl_geral[[#This Row],[Cod.Unico3]]+tbl_geral[[#This Row],[Cod.Unico4]])</f>
        <v>101.04</v>
      </c>
      <c r="P738" s="12" t="str">
        <f>SUBSTITUTE(tbl_geral[[#This Row],[Cod.Unico5]],",",".")</f>
        <v>101.04</v>
      </c>
      <c r="Q738" s="12" t="s">
        <v>810</v>
      </c>
    </row>
    <row r="739" spans="1:17" x14ac:dyDescent="0.25">
      <c r="A739" s="3" t="s">
        <v>798</v>
      </c>
      <c r="B739" s="4">
        <v>6</v>
      </c>
      <c r="C739" s="3" t="s">
        <v>20</v>
      </c>
      <c r="D739" s="4">
        <v>603</v>
      </c>
      <c r="E739" s="3" t="s">
        <v>239</v>
      </c>
      <c r="F739" s="3" t="s">
        <v>800</v>
      </c>
      <c r="G739" s="3" t="s">
        <v>2171</v>
      </c>
      <c r="H739" s="3" t="s">
        <v>814</v>
      </c>
      <c r="I739" s="3" t="s">
        <v>815</v>
      </c>
      <c r="J739" s="7" t="str">
        <f>CONCATENATE(tbl_geral[[#This Row],[Máquina]],"_",tbl_geral[[#This Row],[Status]],)</f>
        <v>HOMAG_SETUP</v>
      </c>
      <c r="K739" s="9">
        <f>COUNTIF($J$2:J739,J739)</f>
        <v>5</v>
      </c>
      <c r="L739" s="7" t="str">
        <f>CONCATENATE(tbl_geral[[#This Row],[Cod.Unico]],"_",tbl_geral[[#This Row],[Numerador]])</f>
        <v>HOMAG_SETUP_5</v>
      </c>
      <c r="M739" s="12">
        <f t="shared" si="11"/>
        <v>101</v>
      </c>
      <c r="N739" s="12">
        <f>COUNTIF(J$2:$J739,J739)/100</f>
        <v>0.05</v>
      </c>
      <c r="O739" s="12">
        <f>SUM(tbl_geral[[#This Row],[Cod.Unico3]]+tbl_geral[[#This Row],[Cod.Unico4]])</f>
        <v>101.05</v>
      </c>
      <c r="P739" s="12" t="str">
        <f>SUBSTITUTE(tbl_geral[[#This Row],[Cod.Unico5]],",",".")</f>
        <v>101.05</v>
      </c>
      <c r="Q739" s="12" t="s">
        <v>813</v>
      </c>
    </row>
    <row r="740" spans="1:17" x14ac:dyDescent="0.25">
      <c r="A740" s="3" t="s">
        <v>798</v>
      </c>
      <c r="B740" s="4">
        <v>6</v>
      </c>
      <c r="C740" s="3" t="s">
        <v>20</v>
      </c>
      <c r="D740" s="4">
        <v>603</v>
      </c>
      <c r="E740" s="3" t="s">
        <v>239</v>
      </c>
      <c r="F740" s="3" t="s">
        <v>800</v>
      </c>
      <c r="G740" s="3" t="s">
        <v>2172</v>
      </c>
      <c r="H740" s="3" t="s">
        <v>816</v>
      </c>
      <c r="I740" s="3" t="s">
        <v>817</v>
      </c>
      <c r="J740" s="7" t="str">
        <f>CONCATENATE(tbl_geral[[#This Row],[Máquina]],"_",tbl_geral[[#This Row],[Status]],)</f>
        <v>HOMAG_SETUP</v>
      </c>
      <c r="K740" s="9">
        <f>COUNTIF($J$2:J740,J740)</f>
        <v>6</v>
      </c>
      <c r="L740" s="7" t="str">
        <f>CONCATENATE(tbl_geral[[#This Row],[Cod.Unico]],"_",tbl_geral[[#This Row],[Numerador]])</f>
        <v>HOMAG_SETUP_6</v>
      </c>
      <c r="M740" s="12">
        <f t="shared" si="11"/>
        <v>101</v>
      </c>
      <c r="N740" s="12">
        <f>COUNTIF(J$2:$J740,J740)/100</f>
        <v>0.06</v>
      </c>
      <c r="O740" s="12">
        <f>SUM(tbl_geral[[#This Row],[Cod.Unico3]]+tbl_geral[[#This Row],[Cod.Unico4]])</f>
        <v>101.06</v>
      </c>
      <c r="P740" s="12" t="str">
        <f>SUBSTITUTE(tbl_geral[[#This Row],[Cod.Unico5]],",",".")</f>
        <v>101.06</v>
      </c>
      <c r="Q740" s="12" t="s">
        <v>804</v>
      </c>
    </row>
    <row r="741" spans="1:17" x14ac:dyDescent="0.25">
      <c r="A741" s="3" t="s">
        <v>798</v>
      </c>
      <c r="B741" s="4">
        <v>6</v>
      </c>
      <c r="C741" s="3" t="s">
        <v>20</v>
      </c>
      <c r="D741" s="4">
        <v>603</v>
      </c>
      <c r="E741" s="3" t="s">
        <v>239</v>
      </c>
      <c r="F741" s="3" t="s">
        <v>800</v>
      </c>
      <c r="G741" s="3" t="s">
        <v>2173</v>
      </c>
      <c r="H741" s="3" t="s">
        <v>819</v>
      </c>
      <c r="I741" s="3" t="s">
        <v>820</v>
      </c>
      <c r="J741" s="7" t="str">
        <f>CONCATENATE(tbl_geral[[#This Row],[Máquina]],"_",tbl_geral[[#This Row],[Status]],)</f>
        <v>HOMAG_SETUP</v>
      </c>
      <c r="K741" s="9">
        <f>COUNTIF($J$2:J741,J741)</f>
        <v>7</v>
      </c>
      <c r="L741" s="7" t="str">
        <f>CONCATENATE(tbl_geral[[#This Row],[Cod.Unico]],"_",tbl_geral[[#This Row],[Numerador]])</f>
        <v>HOMAG_SETUP_7</v>
      </c>
      <c r="M741" s="12">
        <f t="shared" si="11"/>
        <v>101</v>
      </c>
      <c r="N741" s="12">
        <f>COUNTIF(J$2:$J741,J741)/100</f>
        <v>7.0000000000000007E-2</v>
      </c>
      <c r="O741" s="12">
        <f>SUM(tbl_geral[[#This Row],[Cod.Unico3]]+tbl_geral[[#This Row],[Cod.Unico4]])</f>
        <v>101.07</v>
      </c>
      <c r="P741" s="12" t="str">
        <f>SUBSTITUTE(tbl_geral[[#This Row],[Cod.Unico5]],",",".")</f>
        <v>101.07</v>
      </c>
      <c r="Q741" s="12" t="s">
        <v>818</v>
      </c>
    </row>
    <row r="742" spans="1:17" x14ac:dyDescent="0.25">
      <c r="A742" s="3" t="s">
        <v>798</v>
      </c>
      <c r="B742" s="4">
        <v>6</v>
      </c>
      <c r="C742" s="3" t="s">
        <v>20</v>
      </c>
      <c r="D742" s="4">
        <v>603</v>
      </c>
      <c r="E742" s="3" t="s">
        <v>239</v>
      </c>
      <c r="F742" s="3" t="s">
        <v>800</v>
      </c>
      <c r="G742" s="3" t="s">
        <v>2174</v>
      </c>
      <c r="H742" s="3" t="s">
        <v>822</v>
      </c>
      <c r="I742" s="3" t="s">
        <v>823</v>
      </c>
      <c r="J742" s="7" t="str">
        <f>CONCATENATE(tbl_geral[[#This Row],[Máquina]],"_",tbl_geral[[#This Row],[Status]],)</f>
        <v>HOMAG_SETUP</v>
      </c>
      <c r="K742" s="9">
        <f>COUNTIF($J$2:J742,J742)</f>
        <v>8</v>
      </c>
      <c r="L742" s="7" t="str">
        <f>CONCATENATE(tbl_geral[[#This Row],[Cod.Unico]],"_",tbl_geral[[#This Row],[Numerador]])</f>
        <v>HOMAG_SETUP_8</v>
      </c>
      <c r="M742" s="12">
        <f t="shared" si="11"/>
        <v>101</v>
      </c>
      <c r="N742" s="12">
        <f>COUNTIF(J$2:$J742,J742)/100</f>
        <v>0.08</v>
      </c>
      <c r="O742" s="12">
        <f>SUM(tbl_geral[[#This Row],[Cod.Unico3]]+tbl_geral[[#This Row],[Cod.Unico4]])</f>
        <v>101.08</v>
      </c>
      <c r="P742" s="12" t="str">
        <f>SUBSTITUTE(tbl_geral[[#This Row],[Cod.Unico5]],",",".")</f>
        <v>101.08</v>
      </c>
      <c r="Q742" s="12" t="s">
        <v>821</v>
      </c>
    </row>
    <row r="743" spans="1:17" x14ac:dyDescent="0.25">
      <c r="A743" s="3" t="s">
        <v>798</v>
      </c>
      <c r="B743" s="4">
        <v>6</v>
      </c>
      <c r="C743" s="3" t="s">
        <v>20</v>
      </c>
      <c r="D743" s="4">
        <v>603</v>
      </c>
      <c r="E743" s="3" t="s">
        <v>239</v>
      </c>
      <c r="F743" s="3" t="s">
        <v>800</v>
      </c>
      <c r="G743" s="3" t="s">
        <v>2175</v>
      </c>
      <c r="H743" s="3" t="s">
        <v>825</v>
      </c>
      <c r="I743" s="3" t="s">
        <v>823</v>
      </c>
      <c r="J743" s="7" t="str">
        <f>CONCATENATE(tbl_geral[[#This Row],[Máquina]],"_",tbl_geral[[#This Row],[Status]],)</f>
        <v>HOMAG_SETUP</v>
      </c>
      <c r="K743" s="9">
        <f>COUNTIF($J$2:J743,J743)</f>
        <v>9</v>
      </c>
      <c r="L743" s="7" t="str">
        <f>CONCATENATE(tbl_geral[[#This Row],[Cod.Unico]],"_",tbl_geral[[#This Row],[Numerador]])</f>
        <v>HOMAG_SETUP_9</v>
      </c>
      <c r="M743" s="12">
        <f t="shared" si="11"/>
        <v>101</v>
      </c>
      <c r="N743" s="12">
        <f>COUNTIF(J$2:$J743,J743)/100</f>
        <v>0.09</v>
      </c>
      <c r="O743" s="12">
        <f>SUM(tbl_geral[[#This Row],[Cod.Unico3]]+tbl_geral[[#This Row],[Cod.Unico4]])</f>
        <v>101.09</v>
      </c>
      <c r="P743" s="12" t="str">
        <f>SUBSTITUTE(tbl_geral[[#This Row],[Cod.Unico5]],",",".")</f>
        <v>101.09</v>
      </c>
      <c r="Q743" s="12" t="s">
        <v>824</v>
      </c>
    </row>
    <row r="744" spans="1:17" x14ac:dyDescent="0.25">
      <c r="A744" s="3" t="s">
        <v>798</v>
      </c>
      <c r="B744" s="4">
        <v>6</v>
      </c>
      <c r="C744" s="3" t="s">
        <v>20</v>
      </c>
      <c r="D744" s="4">
        <v>603</v>
      </c>
      <c r="E744" s="3" t="s">
        <v>239</v>
      </c>
      <c r="F744" s="3" t="s">
        <v>800</v>
      </c>
      <c r="G744" s="3" t="s">
        <v>3118</v>
      </c>
      <c r="H744" s="3" t="s">
        <v>13</v>
      </c>
      <c r="I744" s="3" t="s">
        <v>827</v>
      </c>
      <c r="J744" s="7" t="str">
        <f>CONCATENATE(tbl_geral[[#This Row],[Máquina]],"_",tbl_geral[[#This Row],[Status]],)</f>
        <v>HOMAG_SETUP</v>
      </c>
      <c r="K744" s="9">
        <f>COUNTIF($J$2:J744,J744)</f>
        <v>10</v>
      </c>
      <c r="L744" s="7" t="str">
        <f>CONCATENATE(tbl_geral[[#This Row],[Cod.Unico]],"_",tbl_geral[[#This Row],[Numerador]])</f>
        <v>HOMAG_SETUP_10</v>
      </c>
      <c r="M744" s="12">
        <f t="shared" si="11"/>
        <v>101</v>
      </c>
      <c r="N744" s="12">
        <f>COUNTIF(J$2:$J744,J744)/100</f>
        <v>0.1</v>
      </c>
      <c r="O744" s="12">
        <f>SUM(tbl_geral[[#This Row],[Cod.Unico3]]+tbl_geral[[#This Row],[Cod.Unico4]])</f>
        <v>101.1</v>
      </c>
      <c r="P744" s="12" t="str">
        <f>SUBSTITUTE(tbl_geral[[#This Row],[Cod.Unico5]],",",".")</f>
        <v>101.1</v>
      </c>
      <c r="Q744" s="12" t="s">
        <v>826</v>
      </c>
    </row>
    <row r="745" spans="1:17" x14ac:dyDescent="0.25">
      <c r="A745" s="3" t="s">
        <v>798</v>
      </c>
      <c r="B745" s="4">
        <v>6</v>
      </c>
      <c r="C745" s="3" t="s">
        <v>20</v>
      </c>
      <c r="D745" s="4">
        <v>603</v>
      </c>
      <c r="E745" s="3" t="s">
        <v>239</v>
      </c>
      <c r="F745" s="3" t="s">
        <v>800</v>
      </c>
      <c r="G745" s="3" t="s">
        <v>2176</v>
      </c>
      <c r="H745" s="3" t="s">
        <v>13</v>
      </c>
      <c r="I745" s="3" t="s">
        <v>829</v>
      </c>
      <c r="J745" s="7" t="str">
        <f>CONCATENATE(tbl_geral[[#This Row],[Máquina]],"_",tbl_geral[[#This Row],[Status]],)</f>
        <v>HOMAG_SETUP</v>
      </c>
      <c r="K745" s="9">
        <f>COUNTIF($J$2:J745,J745)</f>
        <v>11</v>
      </c>
      <c r="L745" s="7" t="str">
        <f>CONCATENATE(tbl_geral[[#This Row],[Cod.Unico]],"_",tbl_geral[[#This Row],[Numerador]])</f>
        <v>HOMAG_SETUP_11</v>
      </c>
      <c r="M745" s="12">
        <f t="shared" si="11"/>
        <v>101</v>
      </c>
      <c r="N745" s="12">
        <f>COUNTIF(J$2:$J745,J745)/100</f>
        <v>0.11</v>
      </c>
      <c r="O745" s="12">
        <f>SUM(tbl_geral[[#This Row],[Cod.Unico3]]+tbl_geral[[#This Row],[Cod.Unico4]])</f>
        <v>101.11</v>
      </c>
      <c r="P745" s="12" t="str">
        <f>SUBSTITUTE(tbl_geral[[#This Row],[Cod.Unico5]],",",".")</f>
        <v>101.11</v>
      </c>
      <c r="Q745" s="12" t="s">
        <v>828</v>
      </c>
    </row>
    <row r="746" spans="1:17" x14ac:dyDescent="0.25">
      <c r="A746" s="3" t="s">
        <v>798</v>
      </c>
      <c r="B746" s="4">
        <v>6</v>
      </c>
      <c r="C746" s="3" t="s">
        <v>20</v>
      </c>
      <c r="D746" s="4">
        <v>601</v>
      </c>
      <c r="E746" s="3" t="s">
        <v>21</v>
      </c>
      <c r="F746" s="3" t="s">
        <v>800</v>
      </c>
      <c r="G746" s="3" t="s">
        <v>2177</v>
      </c>
      <c r="H746" s="3" t="s">
        <v>13</v>
      </c>
      <c r="I746" s="3" t="s">
        <v>830</v>
      </c>
      <c r="J746" s="7" t="str">
        <f>CONCATENATE(tbl_geral[[#This Row],[Máquina]],"_",tbl_geral[[#This Row],[Status]],)</f>
        <v>HOMAG_SETUP</v>
      </c>
      <c r="K746" s="9">
        <f>COUNTIF($J$2:J746,J746)</f>
        <v>12</v>
      </c>
      <c r="L746" s="7" t="str">
        <f>CONCATENATE(tbl_geral[[#This Row],[Cod.Unico]],"_",tbl_geral[[#This Row],[Numerador]])</f>
        <v>HOMAG_SETUP_12</v>
      </c>
      <c r="M746" s="12">
        <f t="shared" si="11"/>
        <v>101</v>
      </c>
      <c r="N746" s="12">
        <f>COUNTIF(J$2:$J746,J746)/100</f>
        <v>0.12</v>
      </c>
      <c r="O746" s="12">
        <f>SUM(tbl_geral[[#This Row],[Cod.Unico3]]+tbl_geral[[#This Row],[Cod.Unico4]])</f>
        <v>101.12</v>
      </c>
      <c r="P746" s="12" t="str">
        <f>SUBSTITUTE(tbl_geral[[#This Row],[Cod.Unico5]],",",".")</f>
        <v>101.12</v>
      </c>
      <c r="Q746" s="12" t="s">
        <v>698</v>
      </c>
    </row>
    <row r="747" spans="1:17" x14ac:dyDescent="0.25">
      <c r="A747" s="3" t="s">
        <v>798</v>
      </c>
      <c r="B747" s="4">
        <v>6</v>
      </c>
      <c r="C747" s="3" t="s">
        <v>20</v>
      </c>
      <c r="D747" s="4">
        <v>601</v>
      </c>
      <c r="E747" s="3" t="s">
        <v>21</v>
      </c>
      <c r="F747" s="3" t="s">
        <v>800</v>
      </c>
      <c r="G747" s="3" t="s">
        <v>2178</v>
      </c>
      <c r="H747" s="3" t="s">
        <v>13</v>
      </c>
      <c r="I747" s="3" t="s">
        <v>830</v>
      </c>
      <c r="J747" s="7" t="str">
        <f>CONCATENATE(tbl_geral[[#This Row],[Máquina]],"_",tbl_geral[[#This Row],[Status]],)</f>
        <v>HOMAG_SETUP</v>
      </c>
      <c r="K747" s="9">
        <f>COUNTIF($J$2:J747,J747)</f>
        <v>13</v>
      </c>
      <c r="L747" s="7" t="str">
        <f>CONCATENATE(tbl_geral[[#This Row],[Cod.Unico]],"_",tbl_geral[[#This Row],[Numerador]])</f>
        <v>HOMAG_SETUP_13</v>
      </c>
      <c r="M747" s="12">
        <f t="shared" si="11"/>
        <v>101</v>
      </c>
      <c r="N747" s="12">
        <f>COUNTIF(J$2:$J747,J747)/100</f>
        <v>0.13</v>
      </c>
      <c r="O747" s="12">
        <f>SUM(tbl_geral[[#This Row],[Cod.Unico3]]+tbl_geral[[#This Row],[Cod.Unico4]])</f>
        <v>101.13</v>
      </c>
      <c r="P747" s="12" t="str">
        <f>SUBSTITUTE(tbl_geral[[#This Row],[Cod.Unico5]],",",".")</f>
        <v>101.13</v>
      </c>
      <c r="Q747" s="12" t="s">
        <v>698</v>
      </c>
    </row>
    <row r="748" spans="1:17" x14ac:dyDescent="0.25">
      <c r="A748" s="3" t="s">
        <v>798</v>
      </c>
      <c r="B748" s="4">
        <v>3</v>
      </c>
      <c r="C748" s="3" t="s">
        <v>56</v>
      </c>
      <c r="D748" s="4">
        <v>301</v>
      </c>
      <c r="E748" s="3" t="s">
        <v>57</v>
      </c>
      <c r="F748" s="3" t="s">
        <v>58</v>
      </c>
      <c r="G748" s="3" t="s">
        <v>2179</v>
      </c>
      <c r="H748" s="3" t="s">
        <v>13</v>
      </c>
      <c r="I748" s="3"/>
      <c r="J748" s="7" t="str">
        <f>CONCATENATE(tbl_geral[[#This Row],[Máquina]],"_",tbl_geral[[#This Row],[Status]],)</f>
        <v>HOMAG_DESENVOLVIMENTO</v>
      </c>
      <c r="K748" s="9">
        <f>COUNTIF($J$2:J748,J748)</f>
        <v>1</v>
      </c>
      <c r="L748" s="7" t="str">
        <f>CONCATENATE(tbl_geral[[#This Row],[Cod.Unico]],"_",tbl_geral[[#This Row],[Numerador]])</f>
        <v>HOMAG_DESENVOLVIMENTO_1</v>
      </c>
      <c r="M748" s="12">
        <f t="shared" si="11"/>
        <v>102</v>
      </c>
      <c r="N748" s="12">
        <f>COUNTIF(J$2:$J748,J748)/100</f>
        <v>0.01</v>
      </c>
      <c r="O748" s="12">
        <f>SUM(tbl_geral[[#This Row],[Cod.Unico3]]+tbl_geral[[#This Row],[Cod.Unico4]])</f>
        <v>102.01</v>
      </c>
      <c r="P748" s="12" t="str">
        <f>SUBSTITUTE(tbl_geral[[#This Row],[Cod.Unico5]],",",".")</f>
        <v>102.01</v>
      </c>
      <c r="Q748" s="12" t="s">
        <v>59</v>
      </c>
    </row>
    <row r="749" spans="1:17" x14ac:dyDescent="0.25">
      <c r="A749" s="3" t="s">
        <v>798</v>
      </c>
      <c r="B749" s="4">
        <v>3</v>
      </c>
      <c r="C749" s="3" t="s">
        <v>56</v>
      </c>
      <c r="D749" s="4">
        <v>301</v>
      </c>
      <c r="E749" s="3" t="s">
        <v>57</v>
      </c>
      <c r="F749" s="3" t="s">
        <v>58</v>
      </c>
      <c r="G749" s="3" t="s">
        <v>2180</v>
      </c>
      <c r="H749" s="3" t="s">
        <v>13</v>
      </c>
      <c r="I749" s="3"/>
      <c r="J749" s="7" t="str">
        <f>CONCATENATE(tbl_geral[[#This Row],[Máquina]],"_",tbl_geral[[#This Row],[Status]],)</f>
        <v>HOMAG_DESENVOLVIMENTO</v>
      </c>
      <c r="K749" s="9">
        <f>COUNTIF($J$2:J749,J749)</f>
        <v>2</v>
      </c>
      <c r="L749" s="7" t="str">
        <f>CONCATENATE(tbl_geral[[#This Row],[Cod.Unico]],"_",tbl_geral[[#This Row],[Numerador]])</f>
        <v>HOMAG_DESENVOLVIMENTO_2</v>
      </c>
      <c r="M749" s="12">
        <f t="shared" si="11"/>
        <v>102</v>
      </c>
      <c r="N749" s="12">
        <f>COUNTIF(J$2:$J749,J749)/100</f>
        <v>0.02</v>
      </c>
      <c r="O749" s="12">
        <f>SUM(tbl_geral[[#This Row],[Cod.Unico3]]+tbl_geral[[#This Row],[Cod.Unico4]])</f>
        <v>102.02</v>
      </c>
      <c r="P749" s="12" t="str">
        <f>SUBSTITUTE(tbl_geral[[#This Row],[Cod.Unico5]],",",".")</f>
        <v>102.02</v>
      </c>
      <c r="Q749" s="12" t="s">
        <v>60</v>
      </c>
    </row>
    <row r="750" spans="1:17" x14ac:dyDescent="0.25">
      <c r="A750" s="3" t="s">
        <v>798</v>
      </c>
      <c r="B750" s="4">
        <v>4</v>
      </c>
      <c r="C750" s="3" t="s">
        <v>61</v>
      </c>
      <c r="D750" s="4">
        <v>401</v>
      </c>
      <c r="E750" s="3" t="s">
        <v>62</v>
      </c>
      <c r="F750" s="3" t="s">
        <v>63</v>
      </c>
      <c r="G750" s="3" t="s">
        <v>2181</v>
      </c>
      <c r="H750" s="3" t="s">
        <v>13</v>
      </c>
      <c r="I750" s="3"/>
      <c r="J750" s="7" t="str">
        <f>CONCATENATE(tbl_geral[[#This Row],[Máquina]],"_",tbl_geral[[#This Row],[Status]],)</f>
        <v>HOMAG_PCP</v>
      </c>
      <c r="K750" s="9">
        <f>COUNTIF($J$2:J750,J750)</f>
        <v>1</v>
      </c>
      <c r="L750" s="7" t="str">
        <f>CONCATENATE(tbl_geral[[#This Row],[Cod.Unico]],"_",tbl_geral[[#This Row],[Numerador]])</f>
        <v>HOMAG_PCP_1</v>
      </c>
      <c r="M750" s="12">
        <f t="shared" si="11"/>
        <v>103</v>
      </c>
      <c r="N750" s="12">
        <f>COUNTIF(J$2:$J750,J750)/100</f>
        <v>0.01</v>
      </c>
      <c r="O750" s="12">
        <f>SUM(tbl_geral[[#This Row],[Cod.Unico3]]+tbl_geral[[#This Row],[Cod.Unico4]])</f>
        <v>103.01</v>
      </c>
      <c r="P750" s="12" t="str">
        <f>SUBSTITUTE(tbl_geral[[#This Row],[Cod.Unico5]],",",".")</f>
        <v>103.01</v>
      </c>
      <c r="Q750" s="12" t="s">
        <v>261</v>
      </c>
    </row>
    <row r="751" spans="1:17" x14ac:dyDescent="0.25">
      <c r="A751" s="3" t="s">
        <v>798</v>
      </c>
      <c r="B751" s="4">
        <v>4</v>
      </c>
      <c r="C751" s="3" t="s">
        <v>61</v>
      </c>
      <c r="D751" s="4">
        <v>401</v>
      </c>
      <c r="E751" s="3" t="s">
        <v>62</v>
      </c>
      <c r="F751" s="3" t="s">
        <v>63</v>
      </c>
      <c r="G751" s="3" t="s">
        <v>2182</v>
      </c>
      <c r="H751" s="3" t="s">
        <v>13</v>
      </c>
      <c r="I751" s="3"/>
      <c r="J751" s="7" t="str">
        <f>CONCATENATE(tbl_geral[[#This Row],[Máquina]],"_",tbl_geral[[#This Row],[Status]],)</f>
        <v>HOMAG_PCP</v>
      </c>
      <c r="K751" s="9">
        <f>COUNTIF($J$2:J751,J751)</f>
        <v>2</v>
      </c>
      <c r="L751" s="7" t="str">
        <f>CONCATENATE(tbl_geral[[#This Row],[Cod.Unico]],"_",tbl_geral[[#This Row],[Numerador]])</f>
        <v>HOMAG_PCP_2</v>
      </c>
      <c r="M751" s="12">
        <f t="shared" si="11"/>
        <v>103</v>
      </c>
      <c r="N751" s="12">
        <f>COUNTIF(J$2:$J751,J751)/100</f>
        <v>0.02</v>
      </c>
      <c r="O751" s="12">
        <f>SUM(tbl_geral[[#This Row],[Cod.Unico3]]+tbl_geral[[#This Row],[Cod.Unico4]])</f>
        <v>103.02</v>
      </c>
      <c r="P751" s="12" t="str">
        <f>SUBSTITUTE(tbl_geral[[#This Row],[Cod.Unico5]],",",".")</f>
        <v>103.02</v>
      </c>
      <c r="Q751" s="12" t="s">
        <v>262</v>
      </c>
    </row>
    <row r="752" spans="1:17" x14ac:dyDescent="0.25">
      <c r="A752" s="3" t="s">
        <v>798</v>
      </c>
      <c r="B752" s="4">
        <v>4</v>
      </c>
      <c r="C752" s="3" t="s">
        <v>61</v>
      </c>
      <c r="D752" s="4">
        <v>402</v>
      </c>
      <c r="E752" s="3" t="s">
        <v>66</v>
      </c>
      <c r="F752" s="3" t="s">
        <v>63</v>
      </c>
      <c r="G752" s="3" t="s">
        <v>2183</v>
      </c>
      <c r="H752" s="3" t="s">
        <v>13</v>
      </c>
      <c r="I752" s="3"/>
      <c r="J752" s="7" t="str">
        <f>CONCATENATE(tbl_geral[[#This Row],[Máquina]],"_",tbl_geral[[#This Row],[Status]],)</f>
        <v>HOMAG_PCP</v>
      </c>
      <c r="K752" s="9">
        <f>COUNTIF($J$2:J752,J752)</f>
        <v>3</v>
      </c>
      <c r="L752" s="7" t="str">
        <f>CONCATENATE(tbl_geral[[#This Row],[Cod.Unico]],"_",tbl_geral[[#This Row],[Numerador]])</f>
        <v>HOMAG_PCP_3</v>
      </c>
      <c r="M752" s="12">
        <f t="shared" si="11"/>
        <v>103</v>
      </c>
      <c r="N752" s="12">
        <f>COUNTIF(J$2:$J752,J752)/100</f>
        <v>0.03</v>
      </c>
      <c r="O752" s="12">
        <f>SUM(tbl_geral[[#This Row],[Cod.Unico3]]+tbl_geral[[#This Row],[Cod.Unico4]])</f>
        <v>103.03</v>
      </c>
      <c r="P752" s="12" t="str">
        <f>SUBSTITUTE(tbl_geral[[#This Row],[Cod.Unico5]],",",".")</f>
        <v>103.03</v>
      </c>
      <c r="Q752" s="12" t="s">
        <v>721</v>
      </c>
    </row>
    <row r="753" spans="1:17" x14ac:dyDescent="0.25">
      <c r="A753" s="3" t="s">
        <v>798</v>
      </c>
      <c r="B753" s="4">
        <v>4</v>
      </c>
      <c r="C753" s="3" t="s">
        <v>61</v>
      </c>
      <c r="D753" s="4">
        <v>401</v>
      </c>
      <c r="E753" s="3" t="s">
        <v>62</v>
      </c>
      <c r="F753" s="3" t="s">
        <v>63</v>
      </c>
      <c r="G753" s="3" t="s">
        <v>2184</v>
      </c>
      <c r="H753" s="3" t="s">
        <v>13</v>
      </c>
      <c r="I753" s="3"/>
      <c r="J753" s="7" t="str">
        <f>CONCATENATE(tbl_geral[[#This Row],[Máquina]],"_",tbl_geral[[#This Row],[Status]],)</f>
        <v>HOMAG_PCP</v>
      </c>
      <c r="K753" s="9">
        <f>COUNTIF($J$2:J753,J753)</f>
        <v>4</v>
      </c>
      <c r="L753" s="7" t="str">
        <f>CONCATENATE(tbl_geral[[#This Row],[Cod.Unico]],"_",tbl_geral[[#This Row],[Numerador]])</f>
        <v>HOMAG_PCP_4</v>
      </c>
      <c r="M753" s="12">
        <f t="shared" si="11"/>
        <v>103</v>
      </c>
      <c r="N753" s="12">
        <f>COUNTIF(J$2:$J753,J753)/100</f>
        <v>0.04</v>
      </c>
      <c r="O753" s="12">
        <f>SUM(tbl_geral[[#This Row],[Cod.Unico3]]+tbl_geral[[#This Row],[Cod.Unico4]])</f>
        <v>103.04</v>
      </c>
      <c r="P753" s="12" t="str">
        <f>SUBSTITUTE(tbl_geral[[#This Row],[Cod.Unico5]],",",".")</f>
        <v>103.04</v>
      </c>
      <c r="Q753" s="12" t="s">
        <v>264</v>
      </c>
    </row>
    <row r="754" spans="1:17" x14ac:dyDescent="0.25">
      <c r="A754" s="3" t="s">
        <v>798</v>
      </c>
      <c r="B754" s="4">
        <v>4</v>
      </c>
      <c r="C754" s="3" t="s">
        <v>61</v>
      </c>
      <c r="D754" s="4">
        <v>401</v>
      </c>
      <c r="E754" s="3" t="s">
        <v>62</v>
      </c>
      <c r="F754" s="3" t="s">
        <v>63</v>
      </c>
      <c r="G754" s="3" t="s">
        <v>2185</v>
      </c>
      <c r="H754" s="3" t="s">
        <v>13</v>
      </c>
      <c r="I754" s="3"/>
      <c r="J754" s="7" t="str">
        <f>CONCATENATE(tbl_geral[[#This Row],[Máquina]],"_",tbl_geral[[#This Row],[Status]],)</f>
        <v>HOMAG_PCP</v>
      </c>
      <c r="K754" s="9">
        <f>COUNTIF($J$2:J754,J754)</f>
        <v>5</v>
      </c>
      <c r="L754" s="7" t="str">
        <f>CONCATENATE(tbl_geral[[#This Row],[Cod.Unico]],"_",tbl_geral[[#This Row],[Numerador]])</f>
        <v>HOMAG_PCP_5</v>
      </c>
      <c r="M754" s="12">
        <f t="shared" si="11"/>
        <v>103</v>
      </c>
      <c r="N754" s="12">
        <f>COUNTIF(J$2:$J754,J754)/100</f>
        <v>0.05</v>
      </c>
      <c r="O754" s="12">
        <f>SUM(tbl_geral[[#This Row],[Cod.Unico3]]+tbl_geral[[#This Row],[Cod.Unico4]])</f>
        <v>103.05</v>
      </c>
      <c r="P754" s="12" t="str">
        <f>SUBSTITUTE(tbl_geral[[#This Row],[Cod.Unico5]],",",".")</f>
        <v>103.05</v>
      </c>
      <c r="Q754" s="12" t="s">
        <v>723</v>
      </c>
    </row>
    <row r="755" spans="1:17" x14ac:dyDescent="0.25">
      <c r="A755" s="3" t="s">
        <v>798</v>
      </c>
      <c r="B755" s="4">
        <v>5</v>
      </c>
      <c r="C755" s="3" t="s">
        <v>71</v>
      </c>
      <c r="D755" s="4">
        <v>502</v>
      </c>
      <c r="E755" s="3" t="s">
        <v>72</v>
      </c>
      <c r="F755" s="3" t="s">
        <v>73</v>
      </c>
      <c r="G755" s="3" t="s">
        <v>2186</v>
      </c>
      <c r="H755" s="3" t="s">
        <v>13</v>
      </c>
      <c r="I755" s="3"/>
      <c r="J755" s="7" t="str">
        <f>CONCATENATE(tbl_geral[[#This Row],[Máquina]],"_",tbl_geral[[#This Row],[Status]],)</f>
        <v>HOMAG_EMPILHADEIRA</v>
      </c>
      <c r="K755" s="9">
        <f>COUNTIF($J$2:J755,J755)</f>
        <v>1</v>
      </c>
      <c r="L755" s="7" t="str">
        <f>CONCATENATE(tbl_geral[[#This Row],[Cod.Unico]],"_",tbl_geral[[#This Row],[Numerador]])</f>
        <v>HOMAG_EMPILHADEIRA_1</v>
      </c>
      <c r="M755" s="12">
        <f t="shared" si="11"/>
        <v>104</v>
      </c>
      <c r="N755" s="12">
        <f>COUNTIF(J$2:$J755,J755)/100</f>
        <v>0.01</v>
      </c>
      <c r="O755" s="12">
        <f>SUM(tbl_geral[[#This Row],[Cod.Unico3]]+tbl_geral[[#This Row],[Cod.Unico4]])</f>
        <v>104.01</v>
      </c>
      <c r="P755" s="12" t="str">
        <f>SUBSTITUTE(tbl_geral[[#This Row],[Cod.Unico5]],",",".")</f>
        <v>104.01</v>
      </c>
      <c r="Q755" s="12" t="s">
        <v>74</v>
      </c>
    </row>
    <row r="756" spans="1:17" x14ac:dyDescent="0.25">
      <c r="A756" s="3" t="s">
        <v>798</v>
      </c>
      <c r="B756" s="4">
        <v>5</v>
      </c>
      <c r="C756" s="3" t="s">
        <v>71</v>
      </c>
      <c r="D756" s="4">
        <v>501</v>
      </c>
      <c r="E756" s="3" t="s">
        <v>75</v>
      </c>
      <c r="F756" s="3" t="s">
        <v>73</v>
      </c>
      <c r="G756" s="3" t="s">
        <v>2187</v>
      </c>
      <c r="H756" s="3" t="s">
        <v>13</v>
      </c>
      <c r="I756" s="3"/>
      <c r="J756" s="7" t="str">
        <f>CONCATENATE(tbl_geral[[#This Row],[Máquina]],"_",tbl_geral[[#This Row],[Status]],)</f>
        <v>HOMAG_EMPILHADEIRA</v>
      </c>
      <c r="K756" s="9">
        <f>COUNTIF($J$2:J756,J756)</f>
        <v>2</v>
      </c>
      <c r="L756" s="7" t="str">
        <f>CONCATENATE(tbl_geral[[#This Row],[Cod.Unico]],"_",tbl_geral[[#This Row],[Numerador]])</f>
        <v>HOMAG_EMPILHADEIRA_2</v>
      </c>
      <c r="M756" s="12">
        <f t="shared" si="11"/>
        <v>104</v>
      </c>
      <c r="N756" s="12">
        <f>COUNTIF(J$2:$J756,J756)/100</f>
        <v>0.02</v>
      </c>
      <c r="O756" s="12">
        <f>SUM(tbl_geral[[#This Row],[Cod.Unico3]]+tbl_geral[[#This Row],[Cod.Unico4]])</f>
        <v>104.02</v>
      </c>
      <c r="P756" s="12" t="str">
        <f>SUBSTITUTE(tbl_geral[[#This Row],[Cod.Unico5]],",",".")</f>
        <v>104.02</v>
      </c>
      <c r="Q756" s="12" t="s">
        <v>831</v>
      </c>
    </row>
    <row r="757" spans="1:17" x14ac:dyDescent="0.25">
      <c r="A757" s="3" t="s">
        <v>798</v>
      </c>
      <c r="B757" s="4">
        <v>8</v>
      </c>
      <c r="C757" s="3" t="s">
        <v>10</v>
      </c>
      <c r="D757" s="4">
        <v>808</v>
      </c>
      <c r="E757" s="3" t="s">
        <v>80</v>
      </c>
      <c r="F757" s="3" t="s">
        <v>81</v>
      </c>
      <c r="G757" s="3" t="s">
        <v>2188</v>
      </c>
      <c r="H757" s="3" t="s">
        <v>13</v>
      </c>
      <c r="I757" s="3"/>
      <c r="J757" s="7" t="str">
        <f>CONCATENATE(tbl_geral[[#This Row],[Máquina]],"_",tbl_geral[[#This Row],[Status]],)</f>
        <v>HOMAG_SENSOR PCF</v>
      </c>
      <c r="K757" s="9">
        <f>COUNTIF($J$2:J757,J757)</f>
        <v>1</v>
      </c>
      <c r="L757" s="7" t="str">
        <f>CONCATENATE(tbl_geral[[#This Row],[Cod.Unico]],"_",tbl_geral[[#This Row],[Numerador]])</f>
        <v>HOMAG_SENSOR PCF_1</v>
      </c>
      <c r="M757" s="12">
        <f t="shared" si="11"/>
        <v>105</v>
      </c>
      <c r="N757" s="12">
        <f>COUNTIF(J$2:$J757,J757)/100</f>
        <v>0.01</v>
      </c>
      <c r="O757" s="12">
        <f>SUM(tbl_geral[[#This Row],[Cod.Unico3]]+tbl_geral[[#This Row],[Cod.Unico4]])</f>
        <v>105.01</v>
      </c>
      <c r="P757" s="12" t="str">
        <f>SUBSTITUTE(tbl_geral[[#This Row],[Cod.Unico5]],",",".")</f>
        <v>105.01</v>
      </c>
      <c r="Q757" s="12" t="s">
        <v>82</v>
      </c>
    </row>
    <row r="758" spans="1:17" x14ac:dyDescent="0.25">
      <c r="A758" s="3" t="s">
        <v>798</v>
      </c>
      <c r="B758" s="4">
        <v>2</v>
      </c>
      <c r="C758" s="3" t="s">
        <v>84</v>
      </c>
      <c r="D758" s="4">
        <v>203</v>
      </c>
      <c r="E758" s="3" t="s">
        <v>85</v>
      </c>
      <c r="F758" s="3" t="s">
        <v>81</v>
      </c>
      <c r="G758" s="3" t="s">
        <v>2189</v>
      </c>
      <c r="H758" s="3" t="s">
        <v>13</v>
      </c>
      <c r="I758" s="3"/>
      <c r="J758" s="7" t="str">
        <f>CONCATENATE(tbl_geral[[#This Row],[Máquina]],"_",tbl_geral[[#This Row],[Status]],)</f>
        <v>HOMAG_SENSOR PCF</v>
      </c>
      <c r="K758" s="9">
        <f>COUNTIF($J$2:J758,J758)</f>
        <v>2</v>
      </c>
      <c r="L758" s="7" t="str">
        <f>CONCATENATE(tbl_geral[[#This Row],[Cod.Unico]],"_",tbl_geral[[#This Row],[Numerador]])</f>
        <v>HOMAG_SENSOR PCF_2</v>
      </c>
      <c r="M758" s="12">
        <f t="shared" si="11"/>
        <v>105</v>
      </c>
      <c r="N758" s="12">
        <f>COUNTIF(J$2:$J758,J758)/100</f>
        <v>0.02</v>
      </c>
      <c r="O758" s="12">
        <f>SUM(tbl_geral[[#This Row],[Cod.Unico3]]+tbl_geral[[#This Row],[Cod.Unico4]])</f>
        <v>105.02</v>
      </c>
      <c r="P758" s="12" t="str">
        <f>SUBSTITUTE(tbl_geral[[#This Row],[Cod.Unico5]],",",".")</f>
        <v>105.02</v>
      </c>
      <c r="Q758" s="12" t="s">
        <v>86</v>
      </c>
    </row>
    <row r="759" spans="1:17" x14ac:dyDescent="0.25">
      <c r="A759" s="3" t="s">
        <v>798</v>
      </c>
      <c r="B759" s="4">
        <v>2</v>
      </c>
      <c r="C759" s="3" t="s">
        <v>84</v>
      </c>
      <c r="D759" s="4">
        <v>202</v>
      </c>
      <c r="E759" s="3" t="s">
        <v>88</v>
      </c>
      <c r="F759" s="3" t="s">
        <v>81</v>
      </c>
      <c r="G759" s="3" t="s">
        <v>2190</v>
      </c>
      <c r="H759" s="3" t="s">
        <v>13</v>
      </c>
      <c r="I759" s="3"/>
      <c r="J759" s="7" t="str">
        <f>CONCATENATE(tbl_geral[[#This Row],[Máquina]],"_",tbl_geral[[#This Row],[Status]],)</f>
        <v>HOMAG_SENSOR PCF</v>
      </c>
      <c r="K759" s="9">
        <f>COUNTIF($J$2:J759,J759)</f>
        <v>3</v>
      </c>
      <c r="L759" s="7" t="str">
        <f>CONCATENATE(tbl_geral[[#This Row],[Cod.Unico]],"_",tbl_geral[[#This Row],[Numerador]])</f>
        <v>HOMAG_SENSOR PCF_3</v>
      </c>
      <c r="M759" s="12">
        <f t="shared" si="11"/>
        <v>105</v>
      </c>
      <c r="N759" s="12">
        <f>COUNTIF(J$2:$J759,J759)/100</f>
        <v>0.03</v>
      </c>
      <c r="O759" s="12">
        <f>SUM(tbl_geral[[#This Row],[Cod.Unico3]]+tbl_geral[[#This Row],[Cod.Unico4]])</f>
        <v>105.03</v>
      </c>
      <c r="P759" s="12" t="str">
        <f>SUBSTITUTE(tbl_geral[[#This Row],[Cod.Unico5]],",",".")</f>
        <v>105.03</v>
      </c>
      <c r="Q759" s="12" t="s">
        <v>89</v>
      </c>
    </row>
    <row r="760" spans="1:17" x14ac:dyDescent="0.25">
      <c r="A760" s="3" t="s">
        <v>798</v>
      </c>
      <c r="B760" s="4">
        <v>8</v>
      </c>
      <c r="C760" s="3" t="s">
        <v>10</v>
      </c>
      <c r="D760" s="4">
        <v>808</v>
      </c>
      <c r="E760" s="3" t="s">
        <v>80</v>
      </c>
      <c r="F760" s="3" t="s">
        <v>199</v>
      </c>
      <c r="G760" s="3" t="s">
        <v>2191</v>
      </c>
      <c r="H760" s="3" t="s">
        <v>13</v>
      </c>
      <c r="I760" s="3"/>
      <c r="J760" s="7" t="str">
        <f>CONCATENATE(tbl_geral[[#This Row],[Máquina]],"_",tbl_geral[[#This Row],[Status]],)</f>
        <v>HOMAG_SISTEMA PCF</v>
      </c>
      <c r="K760" s="9">
        <f>COUNTIF($J$2:J760,J760)</f>
        <v>1</v>
      </c>
      <c r="L760" s="7" t="str">
        <f>CONCATENATE(tbl_geral[[#This Row],[Cod.Unico]],"_",tbl_geral[[#This Row],[Numerador]])</f>
        <v>HOMAG_SISTEMA PCF_1</v>
      </c>
      <c r="M760" s="12">
        <f t="shared" si="11"/>
        <v>106</v>
      </c>
      <c r="N760" s="12">
        <f>COUNTIF(J$2:$J760,J760)/100</f>
        <v>0.01</v>
      </c>
      <c r="O760" s="12">
        <f>SUM(tbl_geral[[#This Row],[Cod.Unico3]]+tbl_geral[[#This Row],[Cod.Unico4]])</f>
        <v>106.01</v>
      </c>
      <c r="P760" s="12" t="str">
        <f>SUBSTITUTE(tbl_geral[[#This Row],[Cod.Unico5]],",",".")</f>
        <v>106.01</v>
      </c>
      <c r="Q760" s="12" t="s">
        <v>91</v>
      </c>
    </row>
    <row r="761" spans="1:17" x14ac:dyDescent="0.25">
      <c r="A761" s="3" t="s">
        <v>798</v>
      </c>
      <c r="B761" s="4">
        <v>6</v>
      </c>
      <c r="C761" s="3" t="s">
        <v>20</v>
      </c>
      <c r="D761" s="4">
        <v>601</v>
      </c>
      <c r="E761" s="3" t="s">
        <v>21</v>
      </c>
      <c r="F761" s="3" t="s">
        <v>199</v>
      </c>
      <c r="G761" s="3" t="s">
        <v>2192</v>
      </c>
      <c r="H761" s="3" t="s">
        <v>13</v>
      </c>
      <c r="I761" s="3"/>
      <c r="J761" s="7" t="str">
        <f>CONCATENATE(tbl_geral[[#This Row],[Máquina]],"_",tbl_geral[[#This Row],[Status]],)</f>
        <v>HOMAG_SISTEMA PCF</v>
      </c>
      <c r="K761" s="9">
        <f>COUNTIF($J$2:J761,J761)</f>
        <v>2</v>
      </c>
      <c r="L761" s="7" t="str">
        <f>CONCATENATE(tbl_geral[[#This Row],[Cod.Unico]],"_",tbl_geral[[#This Row],[Numerador]])</f>
        <v>HOMAG_SISTEMA PCF_2</v>
      </c>
      <c r="M761" s="12">
        <f t="shared" si="11"/>
        <v>106</v>
      </c>
      <c r="N761" s="12">
        <f>COUNTIF(J$2:$J761,J761)/100</f>
        <v>0.02</v>
      </c>
      <c r="O761" s="12">
        <f>SUM(tbl_geral[[#This Row],[Cod.Unico3]]+tbl_geral[[#This Row],[Cod.Unico4]])</f>
        <v>106.02</v>
      </c>
      <c r="P761" s="12" t="str">
        <f>SUBSTITUTE(tbl_geral[[#This Row],[Cod.Unico5]],",",".")</f>
        <v>106.02</v>
      </c>
      <c r="Q761" s="12" t="s">
        <v>92</v>
      </c>
    </row>
    <row r="762" spans="1:17" x14ac:dyDescent="0.25">
      <c r="A762" s="3" t="s">
        <v>798</v>
      </c>
      <c r="B762" s="4">
        <v>8</v>
      </c>
      <c r="C762" s="3" t="s">
        <v>10</v>
      </c>
      <c r="D762" s="4">
        <v>829</v>
      </c>
      <c r="E762" s="3" t="s">
        <v>93</v>
      </c>
      <c r="F762" s="3" t="s">
        <v>199</v>
      </c>
      <c r="G762" s="3" t="s">
        <v>2193</v>
      </c>
      <c r="H762" s="3" t="s">
        <v>13</v>
      </c>
      <c r="I762" s="3" t="s">
        <v>95</v>
      </c>
      <c r="J762" s="7" t="str">
        <f>CONCATENATE(tbl_geral[[#This Row],[Máquina]],"_",tbl_geral[[#This Row],[Status]],)</f>
        <v>HOMAG_SISTEMA PCF</v>
      </c>
      <c r="K762" s="9">
        <f>COUNTIF($J$2:J762,J762)</f>
        <v>3</v>
      </c>
      <c r="L762" s="7" t="str">
        <f>CONCATENATE(tbl_geral[[#This Row],[Cod.Unico]],"_",tbl_geral[[#This Row],[Numerador]])</f>
        <v>HOMAG_SISTEMA PCF_3</v>
      </c>
      <c r="M762" s="12">
        <f t="shared" si="11"/>
        <v>106</v>
      </c>
      <c r="N762" s="12">
        <f>COUNTIF(J$2:$J762,J762)/100</f>
        <v>0.03</v>
      </c>
      <c r="O762" s="12">
        <f>SUM(tbl_geral[[#This Row],[Cod.Unico3]]+tbl_geral[[#This Row],[Cod.Unico4]])</f>
        <v>106.03</v>
      </c>
      <c r="P762" s="12" t="str">
        <f>SUBSTITUTE(tbl_geral[[#This Row],[Cod.Unico5]],",",".")</f>
        <v>106.03</v>
      </c>
      <c r="Q762" s="12" t="s">
        <v>94</v>
      </c>
    </row>
    <row r="763" spans="1:17" x14ac:dyDescent="0.25">
      <c r="A763" s="3" t="s">
        <v>798</v>
      </c>
      <c r="B763" s="4">
        <v>14</v>
      </c>
      <c r="C763" s="3" t="s">
        <v>96</v>
      </c>
      <c r="D763" s="4">
        <v>1401</v>
      </c>
      <c r="E763" s="3" t="s">
        <v>97</v>
      </c>
      <c r="F763" s="3" t="s">
        <v>98</v>
      </c>
      <c r="G763" s="3" t="s">
        <v>2194</v>
      </c>
      <c r="H763" s="3" t="s">
        <v>13</v>
      </c>
      <c r="I763" s="3"/>
      <c r="J763" s="7" t="str">
        <f>CONCATENATE(tbl_geral[[#This Row],[Máquina]],"_",tbl_geral[[#This Row],[Status]],)</f>
        <v>HOMAG_PARADA</v>
      </c>
      <c r="K763" s="9">
        <f>COUNTIF($J$2:J763,J763)</f>
        <v>1</v>
      </c>
      <c r="L763" s="7" t="str">
        <f>CONCATENATE(tbl_geral[[#This Row],[Cod.Unico]],"_",tbl_geral[[#This Row],[Numerador]])</f>
        <v>HOMAG_PARADA_1</v>
      </c>
      <c r="M763" s="12">
        <f t="shared" si="11"/>
        <v>107</v>
      </c>
      <c r="N763" s="12">
        <f>COUNTIF(J$2:$J763,J763)/100</f>
        <v>0.01</v>
      </c>
      <c r="O763" s="12">
        <f>SUM(tbl_geral[[#This Row],[Cod.Unico3]]+tbl_geral[[#This Row],[Cod.Unico4]])</f>
        <v>107.01</v>
      </c>
      <c r="P763" s="12" t="str">
        <f>SUBSTITUTE(tbl_geral[[#This Row],[Cod.Unico5]],",",".")</f>
        <v>107.01</v>
      </c>
      <c r="Q763" s="12" t="s">
        <v>99</v>
      </c>
    </row>
    <row r="764" spans="1:17" x14ac:dyDescent="0.25">
      <c r="A764" s="3" t="s">
        <v>798</v>
      </c>
      <c r="B764" s="4">
        <v>2</v>
      </c>
      <c r="C764" s="3" t="s">
        <v>84</v>
      </c>
      <c r="D764" s="4">
        <v>201</v>
      </c>
      <c r="E764" s="3" t="s">
        <v>100</v>
      </c>
      <c r="F764" s="3" t="s">
        <v>98</v>
      </c>
      <c r="G764" s="3" t="s">
        <v>2195</v>
      </c>
      <c r="H764" s="3" t="s">
        <v>13</v>
      </c>
      <c r="I764" s="3"/>
      <c r="J764" s="7" t="str">
        <f>CONCATENATE(tbl_geral[[#This Row],[Máquina]],"_",tbl_geral[[#This Row],[Status]],)</f>
        <v>HOMAG_PARADA</v>
      </c>
      <c r="K764" s="9">
        <f>COUNTIF($J$2:J764,J764)</f>
        <v>2</v>
      </c>
      <c r="L764" s="7" t="str">
        <f>CONCATENATE(tbl_geral[[#This Row],[Cod.Unico]],"_",tbl_geral[[#This Row],[Numerador]])</f>
        <v>HOMAG_PARADA_2</v>
      </c>
      <c r="M764" s="12">
        <f t="shared" si="11"/>
        <v>107</v>
      </c>
      <c r="N764" s="12">
        <f>COUNTIF(J$2:$J764,J764)/100</f>
        <v>0.02</v>
      </c>
      <c r="O764" s="12">
        <f>SUM(tbl_geral[[#This Row],[Cod.Unico3]]+tbl_geral[[#This Row],[Cod.Unico4]])</f>
        <v>107.02</v>
      </c>
      <c r="P764" s="12" t="str">
        <f>SUBSTITUTE(tbl_geral[[#This Row],[Cod.Unico5]],",",".")</f>
        <v>107.02</v>
      </c>
      <c r="Q764" s="12" t="s">
        <v>101</v>
      </c>
    </row>
    <row r="765" spans="1:17" x14ac:dyDescent="0.25">
      <c r="A765" s="3" t="s">
        <v>798</v>
      </c>
      <c r="B765" s="4">
        <v>3</v>
      </c>
      <c r="C765" s="3" t="s">
        <v>56</v>
      </c>
      <c r="D765" s="4">
        <v>303</v>
      </c>
      <c r="E765" s="3" t="s">
        <v>108</v>
      </c>
      <c r="F765" s="3" t="s">
        <v>832</v>
      </c>
      <c r="G765" s="3" t="s">
        <v>2196</v>
      </c>
      <c r="H765" s="3" t="s">
        <v>13</v>
      </c>
      <c r="I765" s="3"/>
      <c r="J765" s="7" t="str">
        <f>CONCATENATE(tbl_geral[[#This Row],[Máquina]],"_",tbl_geral[[#This Row],[Status]],)</f>
        <v>HOMAG_ESTAÇÃO DE ALIMENTAÇÃO PAINÉIS</v>
      </c>
      <c r="K765" s="9">
        <f>COUNTIF($J$2:J765,J765)</f>
        <v>1</v>
      </c>
      <c r="L765" s="7" t="str">
        <f>CONCATENATE(tbl_geral[[#This Row],[Cod.Unico]],"_",tbl_geral[[#This Row],[Numerador]])</f>
        <v>HOMAG_ESTAÇÃO DE ALIMENTAÇÃO PAINÉIS_1</v>
      </c>
      <c r="M765" s="12">
        <f t="shared" si="11"/>
        <v>108</v>
      </c>
      <c r="N765" s="12">
        <f>COUNTIF(J$2:$J765,J765)/100</f>
        <v>0.01</v>
      </c>
      <c r="O765" s="12">
        <f>SUM(tbl_geral[[#This Row],[Cod.Unico3]]+tbl_geral[[#This Row],[Cod.Unico4]])</f>
        <v>108.01</v>
      </c>
      <c r="P765" s="12" t="str">
        <f>SUBSTITUTE(tbl_geral[[#This Row],[Cod.Unico5]],",",".")</f>
        <v>108.01</v>
      </c>
      <c r="Q765" s="12" t="s">
        <v>104</v>
      </c>
    </row>
    <row r="766" spans="1:17" x14ac:dyDescent="0.25">
      <c r="A766" s="3" t="s">
        <v>798</v>
      </c>
      <c r="B766" s="4">
        <v>5</v>
      </c>
      <c r="C766" s="3" t="s">
        <v>71</v>
      </c>
      <c r="D766" s="4">
        <v>501</v>
      </c>
      <c r="E766" s="3" t="s">
        <v>75</v>
      </c>
      <c r="F766" s="3" t="s">
        <v>832</v>
      </c>
      <c r="G766" s="3" t="s">
        <v>2197</v>
      </c>
      <c r="H766" s="3" t="s">
        <v>13</v>
      </c>
      <c r="I766" s="3"/>
      <c r="J766" s="7" t="str">
        <f>CONCATENATE(tbl_geral[[#This Row],[Máquina]],"_",tbl_geral[[#This Row],[Status]],)</f>
        <v>HOMAG_ESTAÇÃO DE ALIMENTAÇÃO PAINÉIS</v>
      </c>
      <c r="K766" s="9">
        <f>COUNTIF($J$2:J766,J766)</f>
        <v>2</v>
      </c>
      <c r="L766" s="7" t="str">
        <f>CONCATENATE(tbl_geral[[#This Row],[Cod.Unico]],"_",tbl_geral[[#This Row],[Numerador]])</f>
        <v>HOMAG_ESTAÇÃO DE ALIMENTAÇÃO PAINÉIS_2</v>
      </c>
      <c r="M766" s="12">
        <f t="shared" si="11"/>
        <v>108</v>
      </c>
      <c r="N766" s="12">
        <f>COUNTIF(J$2:$J766,J766)/100</f>
        <v>0.02</v>
      </c>
      <c r="O766" s="12">
        <f>SUM(tbl_geral[[#This Row],[Cod.Unico3]]+tbl_geral[[#This Row],[Cod.Unico4]])</f>
        <v>108.02</v>
      </c>
      <c r="P766" s="12" t="str">
        <f>SUBSTITUTE(tbl_geral[[#This Row],[Cod.Unico5]],",",".")</f>
        <v>108.02</v>
      </c>
      <c r="Q766" s="12" t="s">
        <v>833</v>
      </c>
    </row>
    <row r="767" spans="1:17" x14ac:dyDescent="0.25">
      <c r="A767" s="3" t="s">
        <v>798</v>
      </c>
      <c r="B767" s="4">
        <v>8</v>
      </c>
      <c r="C767" s="3" t="s">
        <v>10</v>
      </c>
      <c r="D767" s="4">
        <v>823</v>
      </c>
      <c r="E767" s="3" t="s">
        <v>834</v>
      </c>
      <c r="F767" s="3" t="s">
        <v>832</v>
      </c>
      <c r="G767" s="3" t="s">
        <v>2198</v>
      </c>
      <c r="H767" s="3" t="s">
        <v>13</v>
      </c>
      <c r="I767" s="3"/>
      <c r="J767" s="7" t="str">
        <f>CONCATENATE(tbl_geral[[#This Row],[Máquina]],"_",tbl_geral[[#This Row],[Status]],)</f>
        <v>HOMAG_ESTAÇÃO DE ALIMENTAÇÃO PAINÉIS</v>
      </c>
      <c r="K767" s="9">
        <f>COUNTIF($J$2:J767,J767)</f>
        <v>3</v>
      </c>
      <c r="L767" s="7" t="str">
        <f>CONCATENATE(tbl_geral[[#This Row],[Cod.Unico]],"_",tbl_geral[[#This Row],[Numerador]])</f>
        <v>HOMAG_ESTAÇÃO DE ALIMENTAÇÃO PAINÉIS_3</v>
      </c>
      <c r="M767" s="12">
        <f t="shared" si="11"/>
        <v>108</v>
      </c>
      <c r="N767" s="12">
        <f>COUNTIF(J$2:$J767,J767)/100</f>
        <v>0.03</v>
      </c>
      <c r="O767" s="12">
        <f>SUM(tbl_geral[[#This Row],[Cod.Unico3]]+tbl_geral[[#This Row],[Cod.Unico4]])</f>
        <v>108.03</v>
      </c>
      <c r="P767" s="12" t="str">
        <f>SUBSTITUTE(tbl_geral[[#This Row],[Cod.Unico5]],",",".")</f>
        <v>108.03</v>
      </c>
      <c r="Q767" s="12" t="s">
        <v>835</v>
      </c>
    </row>
    <row r="768" spans="1:17" x14ac:dyDescent="0.25">
      <c r="A768" s="3" t="s">
        <v>798</v>
      </c>
      <c r="B768" s="4">
        <v>2</v>
      </c>
      <c r="C768" s="3" t="s">
        <v>84</v>
      </c>
      <c r="D768" s="4">
        <v>203</v>
      </c>
      <c r="E768" s="3" t="s">
        <v>85</v>
      </c>
      <c r="F768" s="3" t="s">
        <v>832</v>
      </c>
      <c r="G768" s="3" t="s">
        <v>2199</v>
      </c>
      <c r="H768" s="3" t="s">
        <v>13</v>
      </c>
      <c r="I768" s="3"/>
      <c r="J768" s="7" t="str">
        <f>CONCATENATE(tbl_geral[[#This Row],[Máquina]],"_",tbl_geral[[#This Row],[Status]],)</f>
        <v>HOMAG_ESTAÇÃO DE ALIMENTAÇÃO PAINÉIS</v>
      </c>
      <c r="K768" s="9">
        <f>COUNTIF($J$2:J768,J768)</f>
        <v>4</v>
      </c>
      <c r="L768" s="7" t="str">
        <f>CONCATENATE(tbl_geral[[#This Row],[Cod.Unico]],"_",tbl_geral[[#This Row],[Numerador]])</f>
        <v>HOMAG_ESTAÇÃO DE ALIMENTAÇÃO PAINÉIS_4</v>
      </c>
      <c r="M768" s="12">
        <f t="shared" si="11"/>
        <v>108</v>
      </c>
      <c r="N768" s="12">
        <f>COUNTIF(J$2:$J768,J768)/100</f>
        <v>0.04</v>
      </c>
      <c r="O768" s="12">
        <f>SUM(tbl_geral[[#This Row],[Cod.Unico3]]+tbl_geral[[#This Row],[Cod.Unico4]])</f>
        <v>108.04</v>
      </c>
      <c r="P768" s="12" t="str">
        <f>SUBSTITUTE(tbl_geral[[#This Row],[Cod.Unico5]],",",".")</f>
        <v>108.04</v>
      </c>
      <c r="Q768" s="12" t="s">
        <v>836</v>
      </c>
    </row>
    <row r="769" spans="1:17" x14ac:dyDescent="0.25">
      <c r="A769" s="3" t="s">
        <v>798</v>
      </c>
      <c r="B769" s="4">
        <v>2</v>
      </c>
      <c r="C769" s="3" t="s">
        <v>84</v>
      </c>
      <c r="D769" s="4">
        <v>202</v>
      </c>
      <c r="E769" s="3" t="s">
        <v>88</v>
      </c>
      <c r="F769" s="3" t="s">
        <v>832</v>
      </c>
      <c r="G769" s="3" t="s">
        <v>2200</v>
      </c>
      <c r="H769" s="3" t="s">
        <v>13</v>
      </c>
      <c r="I769" s="3"/>
      <c r="J769" s="7" t="str">
        <f>CONCATENATE(tbl_geral[[#This Row],[Máquina]],"_",tbl_geral[[#This Row],[Status]],)</f>
        <v>HOMAG_ESTAÇÃO DE ALIMENTAÇÃO PAINÉIS</v>
      </c>
      <c r="K769" s="9">
        <f>COUNTIF($J$2:J769,J769)</f>
        <v>5</v>
      </c>
      <c r="L769" s="7" t="str">
        <f>CONCATENATE(tbl_geral[[#This Row],[Cod.Unico]],"_",tbl_geral[[#This Row],[Numerador]])</f>
        <v>HOMAG_ESTAÇÃO DE ALIMENTAÇÃO PAINÉIS_5</v>
      </c>
      <c r="M769" s="12">
        <f t="shared" si="11"/>
        <v>108</v>
      </c>
      <c r="N769" s="12">
        <f>COUNTIF(J$2:$J769,J769)/100</f>
        <v>0.05</v>
      </c>
      <c r="O769" s="12">
        <f>SUM(tbl_geral[[#This Row],[Cod.Unico3]]+tbl_geral[[#This Row],[Cod.Unico4]])</f>
        <v>108.05</v>
      </c>
      <c r="P769" s="12" t="str">
        <f>SUBSTITUTE(tbl_geral[[#This Row],[Cod.Unico5]],",",".")</f>
        <v>108.05</v>
      </c>
      <c r="Q769" s="12" t="s">
        <v>837</v>
      </c>
    </row>
    <row r="770" spans="1:17" x14ac:dyDescent="0.25">
      <c r="A770" s="3" t="s">
        <v>798</v>
      </c>
      <c r="B770" s="4">
        <v>8</v>
      </c>
      <c r="C770" s="3" t="s">
        <v>10</v>
      </c>
      <c r="D770" s="4">
        <v>829</v>
      </c>
      <c r="E770" s="3" t="s">
        <v>93</v>
      </c>
      <c r="F770" s="3" t="s">
        <v>832</v>
      </c>
      <c r="G770" s="3" t="s">
        <v>2201</v>
      </c>
      <c r="H770" s="3" t="s">
        <v>13</v>
      </c>
      <c r="I770" s="3" t="s">
        <v>839</v>
      </c>
      <c r="J770" s="7" t="str">
        <f>CONCATENATE(tbl_geral[[#This Row],[Máquina]],"_",tbl_geral[[#This Row],[Status]],)</f>
        <v>HOMAG_ESTAÇÃO DE ALIMENTAÇÃO PAINÉIS</v>
      </c>
      <c r="K770" s="9">
        <f>COUNTIF($J$2:J770,J770)</f>
        <v>6</v>
      </c>
      <c r="L770" s="7" t="str">
        <f>CONCATENATE(tbl_geral[[#This Row],[Cod.Unico]],"_",tbl_geral[[#This Row],[Numerador]])</f>
        <v>HOMAG_ESTAÇÃO DE ALIMENTAÇÃO PAINÉIS_6</v>
      </c>
      <c r="M770" s="12">
        <f t="shared" si="11"/>
        <v>108</v>
      </c>
      <c r="N770" s="12">
        <f>COUNTIF(J$2:$J770,J770)/100</f>
        <v>0.06</v>
      </c>
      <c r="O770" s="12">
        <f>SUM(tbl_geral[[#This Row],[Cod.Unico3]]+tbl_geral[[#This Row],[Cod.Unico4]])</f>
        <v>108.06</v>
      </c>
      <c r="P770" s="12" t="str">
        <f>SUBSTITUTE(tbl_geral[[#This Row],[Cod.Unico5]],",",".")</f>
        <v>108.06</v>
      </c>
      <c r="Q770" s="12" t="s">
        <v>838</v>
      </c>
    </row>
    <row r="771" spans="1:17" x14ac:dyDescent="0.25">
      <c r="A771" s="3" t="s">
        <v>798</v>
      </c>
      <c r="B771" s="4">
        <v>8</v>
      </c>
      <c r="C771" s="3" t="s">
        <v>10</v>
      </c>
      <c r="D771" s="4">
        <v>829</v>
      </c>
      <c r="E771" s="3" t="s">
        <v>93</v>
      </c>
      <c r="F771" s="3" t="s">
        <v>832</v>
      </c>
      <c r="G771" s="3" t="s">
        <v>2202</v>
      </c>
      <c r="H771" s="3" t="s">
        <v>13</v>
      </c>
      <c r="I771" s="3"/>
      <c r="J771" s="7" t="str">
        <f>CONCATENATE(tbl_geral[[#This Row],[Máquina]],"_",tbl_geral[[#This Row],[Status]],)</f>
        <v>HOMAG_ESTAÇÃO DE ALIMENTAÇÃO PAINÉIS</v>
      </c>
      <c r="K771" s="9">
        <f>COUNTIF($J$2:J771,J771)</f>
        <v>7</v>
      </c>
      <c r="L771" s="7" t="str">
        <f>CONCATENATE(tbl_geral[[#This Row],[Cod.Unico]],"_",tbl_geral[[#This Row],[Numerador]])</f>
        <v>HOMAG_ESTAÇÃO DE ALIMENTAÇÃO PAINÉIS_7</v>
      </c>
      <c r="M771" s="12">
        <f t="shared" si="11"/>
        <v>108</v>
      </c>
      <c r="N771" s="12">
        <f>COUNTIF(J$2:$J771,J771)/100</f>
        <v>7.0000000000000007E-2</v>
      </c>
      <c r="O771" s="12">
        <f>SUM(tbl_geral[[#This Row],[Cod.Unico3]]+tbl_geral[[#This Row],[Cod.Unico4]])</f>
        <v>108.07</v>
      </c>
      <c r="P771" s="12" t="str">
        <f>SUBSTITUTE(tbl_geral[[#This Row],[Cod.Unico5]],",",".")</f>
        <v>108.07</v>
      </c>
      <c r="Q771" s="12" t="s">
        <v>840</v>
      </c>
    </row>
    <row r="772" spans="1:17" x14ac:dyDescent="0.25">
      <c r="A772" s="3" t="s">
        <v>798</v>
      </c>
      <c r="B772" s="4">
        <v>3</v>
      </c>
      <c r="C772" s="3" t="s">
        <v>56</v>
      </c>
      <c r="D772" s="4">
        <v>303</v>
      </c>
      <c r="E772" s="3" t="s">
        <v>108</v>
      </c>
      <c r="F772" s="3" t="s">
        <v>841</v>
      </c>
      <c r="G772" s="3" t="s">
        <v>2203</v>
      </c>
      <c r="H772" s="3" t="s">
        <v>13</v>
      </c>
      <c r="I772" s="3"/>
      <c r="J772" s="7" t="str">
        <f>CONCATENATE(tbl_geral[[#This Row],[Máquina]],"_",tbl_geral[[#This Row],[Status]],)</f>
        <v>HOMAG_ALINHADOR DE PAINÉIS</v>
      </c>
      <c r="K772" s="9">
        <f>COUNTIF($J$2:J772,J772)</f>
        <v>1</v>
      </c>
      <c r="L772" s="7" t="str">
        <f>CONCATENATE(tbl_geral[[#This Row],[Cod.Unico]],"_",tbl_geral[[#This Row],[Numerador]])</f>
        <v>HOMAG_ALINHADOR DE PAINÉIS_1</v>
      </c>
      <c r="M772" s="12">
        <f t="shared" ref="M772:M835" si="12">IF(J772=J771,M771,M771+1)</f>
        <v>109</v>
      </c>
      <c r="N772" s="12">
        <f>COUNTIF(J$2:$J772,J772)/100</f>
        <v>0.01</v>
      </c>
      <c r="O772" s="12">
        <f>SUM(tbl_geral[[#This Row],[Cod.Unico3]]+tbl_geral[[#This Row],[Cod.Unico4]])</f>
        <v>109.01</v>
      </c>
      <c r="P772" s="12" t="str">
        <f>SUBSTITUTE(tbl_geral[[#This Row],[Cod.Unico5]],",",".")</f>
        <v>109.01</v>
      </c>
      <c r="Q772" s="12" t="s">
        <v>842</v>
      </c>
    </row>
    <row r="773" spans="1:17" x14ac:dyDescent="0.25">
      <c r="A773" s="3" t="s">
        <v>798</v>
      </c>
      <c r="B773" s="4">
        <v>2</v>
      </c>
      <c r="C773" s="3" t="s">
        <v>84</v>
      </c>
      <c r="D773" s="4">
        <v>203</v>
      </c>
      <c r="E773" s="3" t="s">
        <v>85</v>
      </c>
      <c r="F773" s="3" t="s">
        <v>841</v>
      </c>
      <c r="G773" s="3" t="s">
        <v>2204</v>
      </c>
      <c r="H773" s="3" t="s">
        <v>13</v>
      </c>
      <c r="I773" s="3"/>
      <c r="J773" s="7" t="str">
        <f>CONCATENATE(tbl_geral[[#This Row],[Máquina]],"_",tbl_geral[[#This Row],[Status]],)</f>
        <v>HOMAG_ALINHADOR DE PAINÉIS</v>
      </c>
      <c r="K773" s="9">
        <f>COUNTIF($J$2:J773,J773)</f>
        <v>2</v>
      </c>
      <c r="L773" s="7" t="str">
        <f>CONCATENATE(tbl_geral[[#This Row],[Cod.Unico]],"_",tbl_geral[[#This Row],[Numerador]])</f>
        <v>HOMAG_ALINHADOR DE PAINÉIS_2</v>
      </c>
      <c r="M773" s="12">
        <f t="shared" si="12"/>
        <v>109</v>
      </c>
      <c r="N773" s="12">
        <f>COUNTIF(J$2:$J773,J773)/100</f>
        <v>0.02</v>
      </c>
      <c r="O773" s="12">
        <f>SUM(tbl_geral[[#This Row],[Cod.Unico3]]+tbl_geral[[#This Row],[Cod.Unico4]])</f>
        <v>109.02</v>
      </c>
      <c r="P773" s="12" t="str">
        <f>SUBSTITUTE(tbl_geral[[#This Row],[Cod.Unico5]],",",".")</f>
        <v>109.02</v>
      </c>
      <c r="Q773" s="12" t="s">
        <v>843</v>
      </c>
    </row>
    <row r="774" spans="1:17" x14ac:dyDescent="0.25">
      <c r="A774" s="3" t="s">
        <v>798</v>
      </c>
      <c r="B774" s="4">
        <v>2</v>
      </c>
      <c r="C774" s="3" t="s">
        <v>84</v>
      </c>
      <c r="D774" s="4">
        <v>202</v>
      </c>
      <c r="E774" s="3" t="s">
        <v>88</v>
      </c>
      <c r="F774" s="3" t="s">
        <v>841</v>
      </c>
      <c r="G774" s="3" t="s">
        <v>2205</v>
      </c>
      <c r="H774" s="3" t="s">
        <v>13</v>
      </c>
      <c r="I774" s="3"/>
      <c r="J774" s="7" t="str">
        <f>CONCATENATE(tbl_geral[[#This Row],[Máquina]],"_",tbl_geral[[#This Row],[Status]],)</f>
        <v>HOMAG_ALINHADOR DE PAINÉIS</v>
      </c>
      <c r="K774" s="9">
        <f>COUNTIF($J$2:J774,J774)</f>
        <v>3</v>
      </c>
      <c r="L774" s="7" t="str">
        <f>CONCATENATE(tbl_geral[[#This Row],[Cod.Unico]],"_",tbl_geral[[#This Row],[Numerador]])</f>
        <v>HOMAG_ALINHADOR DE PAINÉIS_3</v>
      </c>
      <c r="M774" s="12">
        <f t="shared" si="12"/>
        <v>109</v>
      </c>
      <c r="N774" s="12">
        <f>COUNTIF(J$2:$J774,J774)/100</f>
        <v>0.03</v>
      </c>
      <c r="O774" s="12">
        <f>SUM(tbl_geral[[#This Row],[Cod.Unico3]]+tbl_geral[[#This Row],[Cod.Unico4]])</f>
        <v>109.03</v>
      </c>
      <c r="P774" s="12" t="str">
        <f>SUBSTITUTE(tbl_geral[[#This Row],[Cod.Unico5]],",",".")</f>
        <v>109.03</v>
      </c>
      <c r="Q774" s="12" t="s">
        <v>844</v>
      </c>
    </row>
    <row r="775" spans="1:17" x14ac:dyDescent="0.25">
      <c r="A775" s="3" t="s">
        <v>798</v>
      </c>
      <c r="B775" s="4">
        <v>8</v>
      </c>
      <c r="C775" s="3" t="s">
        <v>10</v>
      </c>
      <c r="D775" s="4">
        <v>829</v>
      </c>
      <c r="E775" s="3" t="s">
        <v>93</v>
      </c>
      <c r="F775" s="3" t="s">
        <v>841</v>
      </c>
      <c r="G775" s="3" t="s">
        <v>2206</v>
      </c>
      <c r="H775" s="3" t="s">
        <v>13</v>
      </c>
      <c r="I775" s="3" t="s">
        <v>758</v>
      </c>
      <c r="J775" s="7" t="str">
        <f>CONCATENATE(tbl_geral[[#This Row],[Máquina]],"_",tbl_geral[[#This Row],[Status]],)</f>
        <v>HOMAG_ALINHADOR DE PAINÉIS</v>
      </c>
      <c r="K775" s="9">
        <f>COUNTIF($J$2:J775,J775)</f>
        <v>4</v>
      </c>
      <c r="L775" s="7" t="str">
        <f>CONCATENATE(tbl_geral[[#This Row],[Cod.Unico]],"_",tbl_geral[[#This Row],[Numerador]])</f>
        <v>HOMAG_ALINHADOR DE PAINÉIS_4</v>
      </c>
      <c r="M775" s="12">
        <f t="shared" si="12"/>
        <v>109</v>
      </c>
      <c r="N775" s="12">
        <f>COUNTIF(J$2:$J775,J775)/100</f>
        <v>0.04</v>
      </c>
      <c r="O775" s="12">
        <f>SUM(tbl_geral[[#This Row],[Cod.Unico3]]+tbl_geral[[#This Row],[Cod.Unico4]])</f>
        <v>109.04</v>
      </c>
      <c r="P775" s="12" t="str">
        <f>SUBSTITUTE(tbl_geral[[#This Row],[Cod.Unico5]],",",".")</f>
        <v>109.04</v>
      </c>
      <c r="Q775" s="12" t="s">
        <v>845</v>
      </c>
    </row>
    <row r="776" spans="1:17" x14ac:dyDescent="0.25">
      <c r="A776" s="3" t="s">
        <v>798</v>
      </c>
      <c r="B776" s="4">
        <v>8</v>
      </c>
      <c r="C776" s="3" t="s">
        <v>10</v>
      </c>
      <c r="D776" s="4">
        <v>829</v>
      </c>
      <c r="E776" s="3" t="s">
        <v>93</v>
      </c>
      <c r="F776" s="3" t="s">
        <v>841</v>
      </c>
      <c r="G776" s="3" t="s">
        <v>2207</v>
      </c>
      <c r="H776" s="3" t="s">
        <v>13</v>
      </c>
      <c r="I776" s="3" t="s">
        <v>847</v>
      </c>
      <c r="J776" s="7" t="str">
        <f>CONCATENATE(tbl_geral[[#This Row],[Máquina]],"_",tbl_geral[[#This Row],[Status]],)</f>
        <v>HOMAG_ALINHADOR DE PAINÉIS</v>
      </c>
      <c r="K776" s="9">
        <f>COUNTIF($J$2:J776,J776)</f>
        <v>5</v>
      </c>
      <c r="L776" s="7" t="str">
        <f>CONCATENATE(tbl_geral[[#This Row],[Cod.Unico]],"_",tbl_geral[[#This Row],[Numerador]])</f>
        <v>HOMAG_ALINHADOR DE PAINÉIS_5</v>
      </c>
      <c r="M776" s="12">
        <f t="shared" si="12"/>
        <v>109</v>
      </c>
      <c r="N776" s="12">
        <f>COUNTIF(J$2:$J776,J776)/100</f>
        <v>0.05</v>
      </c>
      <c r="O776" s="12">
        <f>SUM(tbl_geral[[#This Row],[Cod.Unico3]]+tbl_geral[[#This Row],[Cod.Unico4]])</f>
        <v>109.05</v>
      </c>
      <c r="P776" s="12" t="str">
        <f>SUBSTITUTE(tbl_geral[[#This Row],[Cod.Unico5]],",",".")</f>
        <v>109.05</v>
      </c>
      <c r="Q776" s="12" t="s">
        <v>846</v>
      </c>
    </row>
    <row r="777" spans="1:17" x14ac:dyDescent="0.25">
      <c r="A777" s="3" t="s">
        <v>798</v>
      </c>
      <c r="B777" s="4">
        <v>6</v>
      </c>
      <c r="C777" s="3" t="s">
        <v>20</v>
      </c>
      <c r="D777" s="4">
        <v>601</v>
      </c>
      <c r="E777" s="3" t="s">
        <v>21</v>
      </c>
      <c r="F777" s="3" t="s">
        <v>848</v>
      </c>
      <c r="G777" s="3" t="s">
        <v>2208</v>
      </c>
      <c r="H777" s="3" t="s">
        <v>13</v>
      </c>
      <c r="I777" s="3" t="s">
        <v>850</v>
      </c>
      <c r="J777" s="7" t="str">
        <f>CONCATENATE(tbl_geral[[#This Row],[Máquina]],"_",tbl_geral[[#This Row],[Status]],)</f>
        <v>HOMAG_SERRA MULTI-LAMINAS (PAUL)</v>
      </c>
      <c r="K777" s="9">
        <f>COUNTIF($J$2:J777,J777)</f>
        <v>1</v>
      </c>
      <c r="L777" s="7" t="str">
        <f>CONCATENATE(tbl_geral[[#This Row],[Cod.Unico]],"_",tbl_geral[[#This Row],[Numerador]])</f>
        <v>HOMAG_SERRA MULTI-LAMINAS (PAUL)_1</v>
      </c>
      <c r="M777" s="12">
        <f t="shared" si="12"/>
        <v>110</v>
      </c>
      <c r="N777" s="12">
        <f>COUNTIF(J$2:$J777,J777)/100</f>
        <v>0.01</v>
      </c>
      <c r="O777" s="12">
        <f>SUM(tbl_geral[[#This Row],[Cod.Unico3]]+tbl_geral[[#This Row],[Cod.Unico4]])</f>
        <v>110.01</v>
      </c>
      <c r="P777" s="12" t="str">
        <f>SUBSTITUTE(tbl_geral[[#This Row],[Cod.Unico5]],",",".")</f>
        <v>110.01</v>
      </c>
      <c r="Q777" s="12" t="s">
        <v>849</v>
      </c>
    </row>
    <row r="778" spans="1:17" x14ac:dyDescent="0.25">
      <c r="A778" s="3" t="s">
        <v>798</v>
      </c>
      <c r="B778" s="4">
        <v>2</v>
      </c>
      <c r="C778" s="3" t="s">
        <v>84</v>
      </c>
      <c r="D778" s="4">
        <v>203</v>
      </c>
      <c r="E778" s="3" t="s">
        <v>85</v>
      </c>
      <c r="F778" s="3" t="s">
        <v>848</v>
      </c>
      <c r="G778" s="3" t="s">
        <v>2209</v>
      </c>
      <c r="H778" s="3" t="s">
        <v>13</v>
      </c>
      <c r="I778" s="3"/>
      <c r="J778" s="7" t="str">
        <f>CONCATENATE(tbl_geral[[#This Row],[Máquina]],"_",tbl_geral[[#This Row],[Status]],)</f>
        <v>HOMAG_SERRA MULTI-LAMINAS (PAUL)</v>
      </c>
      <c r="K778" s="9">
        <f>COUNTIF($J$2:J778,J778)</f>
        <v>2</v>
      </c>
      <c r="L778" s="7" t="str">
        <f>CONCATENATE(tbl_geral[[#This Row],[Cod.Unico]],"_",tbl_geral[[#This Row],[Numerador]])</f>
        <v>HOMAG_SERRA MULTI-LAMINAS (PAUL)_2</v>
      </c>
      <c r="M778" s="12">
        <f t="shared" si="12"/>
        <v>110</v>
      </c>
      <c r="N778" s="12">
        <f>COUNTIF(J$2:$J778,J778)/100</f>
        <v>0.02</v>
      </c>
      <c r="O778" s="12">
        <f>SUM(tbl_geral[[#This Row],[Cod.Unico3]]+tbl_geral[[#This Row],[Cod.Unico4]])</f>
        <v>110.02</v>
      </c>
      <c r="P778" s="12" t="str">
        <f>SUBSTITUTE(tbl_geral[[#This Row],[Cod.Unico5]],",",".")</f>
        <v>110.02</v>
      </c>
      <c r="Q778" s="12" t="s">
        <v>851</v>
      </c>
    </row>
    <row r="779" spans="1:17" x14ac:dyDescent="0.25">
      <c r="A779" s="3" t="s">
        <v>798</v>
      </c>
      <c r="B779" s="4">
        <v>2</v>
      </c>
      <c r="C779" s="3" t="s">
        <v>84</v>
      </c>
      <c r="D779" s="4">
        <v>202</v>
      </c>
      <c r="E779" s="3" t="s">
        <v>88</v>
      </c>
      <c r="F779" s="3" t="s">
        <v>848</v>
      </c>
      <c r="G779" s="3" t="s">
        <v>2210</v>
      </c>
      <c r="H779" s="3" t="s">
        <v>13</v>
      </c>
      <c r="I779" s="3"/>
      <c r="J779" s="7" t="str">
        <f>CONCATENATE(tbl_geral[[#This Row],[Máquina]],"_",tbl_geral[[#This Row],[Status]],)</f>
        <v>HOMAG_SERRA MULTI-LAMINAS (PAUL)</v>
      </c>
      <c r="K779" s="9">
        <f>COUNTIF($J$2:J779,J779)</f>
        <v>3</v>
      </c>
      <c r="L779" s="7" t="str">
        <f>CONCATENATE(tbl_geral[[#This Row],[Cod.Unico]],"_",tbl_geral[[#This Row],[Numerador]])</f>
        <v>HOMAG_SERRA MULTI-LAMINAS (PAUL)_3</v>
      </c>
      <c r="M779" s="12">
        <f t="shared" si="12"/>
        <v>110</v>
      </c>
      <c r="N779" s="12">
        <f>COUNTIF(J$2:$J779,J779)/100</f>
        <v>0.03</v>
      </c>
      <c r="O779" s="12">
        <f>SUM(tbl_geral[[#This Row],[Cod.Unico3]]+tbl_geral[[#This Row],[Cod.Unico4]])</f>
        <v>110.03</v>
      </c>
      <c r="P779" s="12" t="str">
        <f>SUBSTITUTE(tbl_geral[[#This Row],[Cod.Unico5]],",",".")</f>
        <v>110.03</v>
      </c>
      <c r="Q779" s="12" t="s">
        <v>852</v>
      </c>
    </row>
    <row r="780" spans="1:17" x14ac:dyDescent="0.25">
      <c r="A780" s="3" t="s">
        <v>798</v>
      </c>
      <c r="B780" s="4">
        <v>8</v>
      </c>
      <c r="C780" s="3" t="s">
        <v>10</v>
      </c>
      <c r="D780" s="4">
        <v>829</v>
      </c>
      <c r="E780" s="3" t="s">
        <v>93</v>
      </c>
      <c r="F780" s="3" t="s">
        <v>848</v>
      </c>
      <c r="G780" s="3" t="s">
        <v>2211</v>
      </c>
      <c r="H780" s="3" t="s">
        <v>13</v>
      </c>
      <c r="I780" s="3" t="s">
        <v>847</v>
      </c>
      <c r="J780" s="7" t="str">
        <f>CONCATENATE(tbl_geral[[#This Row],[Máquina]],"_",tbl_geral[[#This Row],[Status]],)</f>
        <v>HOMAG_SERRA MULTI-LAMINAS (PAUL)</v>
      </c>
      <c r="K780" s="9">
        <f>COUNTIF($J$2:J780,J780)</f>
        <v>4</v>
      </c>
      <c r="L780" s="7" t="str">
        <f>CONCATENATE(tbl_geral[[#This Row],[Cod.Unico]],"_",tbl_geral[[#This Row],[Numerador]])</f>
        <v>HOMAG_SERRA MULTI-LAMINAS (PAUL)_4</v>
      </c>
      <c r="M780" s="12">
        <f t="shared" si="12"/>
        <v>110</v>
      </c>
      <c r="N780" s="12">
        <f>COUNTIF(J$2:$J780,J780)/100</f>
        <v>0.04</v>
      </c>
      <c r="O780" s="12">
        <f>SUM(tbl_geral[[#This Row],[Cod.Unico3]]+tbl_geral[[#This Row],[Cod.Unico4]])</f>
        <v>110.04</v>
      </c>
      <c r="P780" s="12" t="str">
        <f>SUBSTITUTE(tbl_geral[[#This Row],[Cod.Unico5]],",",".")</f>
        <v>110.04</v>
      </c>
      <c r="Q780" s="12" t="s">
        <v>853</v>
      </c>
    </row>
    <row r="781" spans="1:17" x14ac:dyDescent="0.25">
      <c r="A781" s="3" t="s">
        <v>798</v>
      </c>
      <c r="B781" s="4">
        <v>8</v>
      </c>
      <c r="C781" s="3" t="s">
        <v>10</v>
      </c>
      <c r="D781" s="4">
        <v>829</v>
      </c>
      <c r="E781" s="3" t="s">
        <v>93</v>
      </c>
      <c r="F781" s="3" t="s">
        <v>848</v>
      </c>
      <c r="G781" s="3" t="s">
        <v>2212</v>
      </c>
      <c r="H781" s="3" t="s">
        <v>13</v>
      </c>
      <c r="I781" s="3" t="s">
        <v>847</v>
      </c>
      <c r="J781" s="7" t="str">
        <f>CONCATENATE(tbl_geral[[#This Row],[Máquina]],"_",tbl_geral[[#This Row],[Status]],)</f>
        <v>HOMAG_SERRA MULTI-LAMINAS (PAUL)</v>
      </c>
      <c r="K781" s="9">
        <f>COUNTIF($J$2:J781,J781)</f>
        <v>5</v>
      </c>
      <c r="L781" s="7" t="str">
        <f>CONCATENATE(tbl_geral[[#This Row],[Cod.Unico]],"_",tbl_geral[[#This Row],[Numerador]])</f>
        <v>HOMAG_SERRA MULTI-LAMINAS (PAUL)_5</v>
      </c>
      <c r="M781" s="12">
        <f t="shared" si="12"/>
        <v>110</v>
      </c>
      <c r="N781" s="12">
        <f>COUNTIF(J$2:$J781,J781)/100</f>
        <v>0.05</v>
      </c>
      <c r="O781" s="12">
        <f>SUM(tbl_geral[[#This Row],[Cod.Unico3]]+tbl_geral[[#This Row],[Cod.Unico4]])</f>
        <v>110.05</v>
      </c>
      <c r="P781" s="12" t="str">
        <f>SUBSTITUTE(tbl_geral[[#This Row],[Cod.Unico5]],",",".")</f>
        <v>110.05</v>
      </c>
      <c r="Q781" s="12" t="s">
        <v>854</v>
      </c>
    </row>
    <row r="782" spans="1:17" x14ac:dyDescent="0.25">
      <c r="A782" s="3" t="s">
        <v>798</v>
      </c>
      <c r="B782" s="4">
        <v>8</v>
      </c>
      <c r="C782" s="3" t="s">
        <v>10</v>
      </c>
      <c r="D782" s="4">
        <v>829</v>
      </c>
      <c r="E782" s="3" t="s">
        <v>93</v>
      </c>
      <c r="F782" s="3" t="s">
        <v>848</v>
      </c>
      <c r="G782" s="3" t="s">
        <v>2213</v>
      </c>
      <c r="H782" s="3" t="s">
        <v>13</v>
      </c>
      <c r="I782" s="3" t="s">
        <v>847</v>
      </c>
      <c r="J782" s="7" t="str">
        <f>CONCATENATE(tbl_geral[[#This Row],[Máquina]],"_",tbl_geral[[#This Row],[Status]],)</f>
        <v>HOMAG_SERRA MULTI-LAMINAS (PAUL)</v>
      </c>
      <c r="K782" s="9">
        <f>COUNTIF($J$2:J782,J782)</f>
        <v>6</v>
      </c>
      <c r="L782" s="7" t="str">
        <f>CONCATENATE(tbl_geral[[#This Row],[Cod.Unico]],"_",tbl_geral[[#This Row],[Numerador]])</f>
        <v>HOMAG_SERRA MULTI-LAMINAS (PAUL)_6</v>
      </c>
      <c r="M782" s="12">
        <f t="shared" si="12"/>
        <v>110</v>
      </c>
      <c r="N782" s="12">
        <f>COUNTIF(J$2:$J782,J782)/100</f>
        <v>0.06</v>
      </c>
      <c r="O782" s="12">
        <f>SUM(tbl_geral[[#This Row],[Cod.Unico3]]+tbl_geral[[#This Row],[Cod.Unico4]])</f>
        <v>110.06</v>
      </c>
      <c r="P782" s="12" t="str">
        <f>SUBSTITUTE(tbl_geral[[#This Row],[Cod.Unico5]],",",".")</f>
        <v>110.06</v>
      </c>
      <c r="Q782" s="12" t="s">
        <v>855</v>
      </c>
    </row>
    <row r="783" spans="1:17" x14ac:dyDescent="0.25">
      <c r="A783" s="3" t="s">
        <v>798</v>
      </c>
      <c r="B783" s="4">
        <v>8</v>
      </c>
      <c r="C783" s="3" t="s">
        <v>10</v>
      </c>
      <c r="D783" s="4">
        <v>829</v>
      </c>
      <c r="E783" s="3" t="s">
        <v>93</v>
      </c>
      <c r="F783" s="3" t="s">
        <v>848</v>
      </c>
      <c r="G783" s="3" t="s">
        <v>2214</v>
      </c>
      <c r="H783" s="3" t="s">
        <v>13</v>
      </c>
      <c r="I783" s="3" t="s">
        <v>857</v>
      </c>
      <c r="J783" s="7" t="str">
        <f>CONCATENATE(tbl_geral[[#This Row],[Máquina]],"_",tbl_geral[[#This Row],[Status]],)</f>
        <v>HOMAG_SERRA MULTI-LAMINAS (PAUL)</v>
      </c>
      <c r="K783" s="9">
        <f>COUNTIF($J$2:J783,J783)</f>
        <v>7</v>
      </c>
      <c r="L783" s="7" t="str">
        <f>CONCATENATE(tbl_geral[[#This Row],[Cod.Unico]],"_",tbl_geral[[#This Row],[Numerador]])</f>
        <v>HOMAG_SERRA MULTI-LAMINAS (PAUL)_7</v>
      </c>
      <c r="M783" s="12">
        <f t="shared" si="12"/>
        <v>110</v>
      </c>
      <c r="N783" s="12">
        <f>COUNTIF(J$2:$J783,J783)/100</f>
        <v>7.0000000000000007E-2</v>
      </c>
      <c r="O783" s="12">
        <f>SUM(tbl_geral[[#This Row],[Cod.Unico3]]+tbl_geral[[#This Row],[Cod.Unico4]])</f>
        <v>110.07</v>
      </c>
      <c r="P783" s="12" t="str">
        <f>SUBSTITUTE(tbl_geral[[#This Row],[Cod.Unico5]],",",".")</f>
        <v>110.07</v>
      </c>
      <c r="Q783" s="12" t="s">
        <v>856</v>
      </c>
    </row>
    <row r="784" spans="1:17" x14ac:dyDescent="0.25">
      <c r="A784" s="3" t="s">
        <v>798</v>
      </c>
      <c r="B784" s="4">
        <v>16</v>
      </c>
      <c r="C784" s="3" t="s">
        <v>286</v>
      </c>
      <c r="D784" s="4">
        <v>1602</v>
      </c>
      <c r="E784" s="3" t="s">
        <v>742</v>
      </c>
      <c r="F784" s="3" t="s">
        <v>858</v>
      </c>
      <c r="G784" s="3" t="s">
        <v>2215</v>
      </c>
      <c r="H784" s="3" t="s">
        <v>13</v>
      </c>
      <c r="I784" s="3"/>
      <c r="J784" s="7" t="str">
        <f>CONCATENATE(tbl_geral[[#This Row],[Máquina]],"_",tbl_geral[[#This Row],[Status]],)</f>
        <v>HOMAG_SERRA TRANSVERSAL</v>
      </c>
      <c r="K784" s="9">
        <f>COUNTIF($J$2:J784,J784)</f>
        <v>1</v>
      </c>
      <c r="L784" s="7" t="str">
        <f>CONCATENATE(tbl_geral[[#This Row],[Cod.Unico]],"_",tbl_geral[[#This Row],[Numerador]])</f>
        <v>HOMAG_SERRA TRANSVERSAL_1</v>
      </c>
      <c r="M784" s="12">
        <f t="shared" si="12"/>
        <v>111</v>
      </c>
      <c r="N784" s="12">
        <f>COUNTIF(J$2:$J784,J784)/100</f>
        <v>0.01</v>
      </c>
      <c r="O784" s="12">
        <f>SUM(tbl_geral[[#This Row],[Cod.Unico3]]+tbl_geral[[#This Row],[Cod.Unico4]])</f>
        <v>111.01</v>
      </c>
      <c r="P784" s="12" t="str">
        <f>SUBSTITUTE(tbl_geral[[#This Row],[Cod.Unico5]],",",".")</f>
        <v>111.01</v>
      </c>
      <c r="Q784" s="12" t="s">
        <v>859</v>
      </c>
    </row>
    <row r="785" spans="1:17" x14ac:dyDescent="0.25">
      <c r="A785" s="3" t="s">
        <v>798</v>
      </c>
      <c r="B785" s="4">
        <v>2</v>
      </c>
      <c r="C785" s="3" t="s">
        <v>84</v>
      </c>
      <c r="D785" s="4">
        <v>203</v>
      </c>
      <c r="E785" s="3" t="s">
        <v>85</v>
      </c>
      <c r="F785" s="3" t="s">
        <v>858</v>
      </c>
      <c r="G785" s="3" t="s">
        <v>2216</v>
      </c>
      <c r="H785" s="3" t="s">
        <v>13</v>
      </c>
      <c r="I785" s="3"/>
      <c r="J785" s="7" t="str">
        <f>CONCATENATE(tbl_geral[[#This Row],[Máquina]],"_",tbl_geral[[#This Row],[Status]],)</f>
        <v>HOMAG_SERRA TRANSVERSAL</v>
      </c>
      <c r="K785" s="9">
        <f>COUNTIF($J$2:J785,J785)</f>
        <v>2</v>
      </c>
      <c r="L785" s="7" t="str">
        <f>CONCATENATE(tbl_geral[[#This Row],[Cod.Unico]],"_",tbl_geral[[#This Row],[Numerador]])</f>
        <v>HOMAG_SERRA TRANSVERSAL_2</v>
      </c>
      <c r="M785" s="12">
        <f t="shared" si="12"/>
        <v>111</v>
      </c>
      <c r="N785" s="12">
        <f>COUNTIF(J$2:$J785,J785)/100</f>
        <v>0.02</v>
      </c>
      <c r="O785" s="12">
        <f>SUM(tbl_geral[[#This Row],[Cod.Unico3]]+tbl_geral[[#This Row],[Cod.Unico4]])</f>
        <v>111.02</v>
      </c>
      <c r="P785" s="12" t="str">
        <f>SUBSTITUTE(tbl_geral[[#This Row],[Cod.Unico5]],",",".")</f>
        <v>111.02</v>
      </c>
      <c r="Q785" s="12" t="s">
        <v>860</v>
      </c>
    </row>
    <row r="786" spans="1:17" x14ac:dyDescent="0.25">
      <c r="A786" s="3" t="s">
        <v>798</v>
      </c>
      <c r="B786" s="4">
        <v>2</v>
      </c>
      <c r="C786" s="3" t="s">
        <v>84</v>
      </c>
      <c r="D786" s="4">
        <v>202</v>
      </c>
      <c r="E786" s="3" t="s">
        <v>88</v>
      </c>
      <c r="F786" s="3" t="s">
        <v>858</v>
      </c>
      <c r="G786" s="3" t="s">
        <v>2217</v>
      </c>
      <c r="H786" s="3" t="s">
        <v>13</v>
      </c>
      <c r="I786" s="3"/>
      <c r="J786" s="7" t="str">
        <f>CONCATENATE(tbl_geral[[#This Row],[Máquina]],"_",tbl_geral[[#This Row],[Status]],)</f>
        <v>HOMAG_SERRA TRANSVERSAL</v>
      </c>
      <c r="K786" s="9">
        <f>COUNTIF($J$2:J786,J786)</f>
        <v>3</v>
      </c>
      <c r="L786" s="7" t="str">
        <f>CONCATENATE(tbl_geral[[#This Row],[Cod.Unico]],"_",tbl_geral[[#This Row],[Numerador]])</f>
        <v>HOMAG_SERRA TRANSVERSAL_3</v>
      </c>
      <c r="M786" s="12">
        <f t="shared" si="12"/>
        <v>111</v>
      </c>
      <c r="N786" s="12">
        <f>COUNTIF(J$2:$J786,J786)/100</f>
        <v>0.03</v>
      </c>
      <c r="O786" s="12">
        <f>SUM(tbl_geral[[#This Row],[Cod.Unico3]]+tbl_geral[[#This Row],[Cod.Unico4]])</f>
        <v>111.03</v>
      </c>
      <c r="P786" s="12" t="str">
        <f>SUBSTITUTE(tbl_geral[[#This Row],[Cod.Unico5]],",",".")</f>
        <v>111.03</v>
      </c>
      <c r="Q786" s="12" t="s">
        <v>861</v>
      </c>
    </row>
    <row r="787" spans="1:17" x14ac:dyDescent="0.25">
      <c r="A787" s="3" t="s">
        <v>798</v>
      </c>
      <c r="B787" s="4">
        <v>8</v>
      </c>
      <c r="C787" s="3" t="s">
        <v>10</v>
      </c>
      <c r="D787" s="4">
        <v>829</v>
      </c>
      <c r="E787" s="3" t="s">
        <v>93</v>
      </c>
      <c r="F787" s="3" t="s">
        <v>858</v>
      </c>
      <c r="G787" s="3" t="s">
        <v>2218</v>
      </c>
      <c r="H787" s="3" t="s">
        <v>13</v>
      </c>
      <c r="I787" s="3" t="s">
        <v>758</v>
      </c>
      <c r="J787" s="7" t="str">
        <f>CONCATENATE(tbl_geral[[#This Row],[Máquina]],"_",tbl_geral[[#This Row],[Status]],)</f>
        <v>HOMAG_SERRA TRANSVERSAL</v>
      </c>
      <c r="K787" s="9">
        <f>COUNTIF($J$2:J787,J787)</f>
        <v>4</v>
      </c>
      <c r="L787" s="7" t="str">
        <f>CONCATENATE(tbl_geral[[#This Row],[Cod.Unico]],"_",tbl_geral[[#This Row],[Numerador]])</f>
        <v>HOMAG_SERRA TRANSVERSAL_4</v>
      </c>
      <c r="M787" s="12">
        <f t="shared" si="12"/>
        <v>111</v>
      </c>
      <c r="N787" s="12">
        <f>COUNTIF(J$2:$J787,J787)/100</f>
        <v>0.04</v>
      </c>
      <c r="O787" s="12">
        <f>SUM(tbl_geral[[#This Row],[Cod.Unico3]]+tbl_geral[[#This Row],[Cod.Unico4]])</f>
        <v>111.04</v>
      </c>
      <c r="P787" s="12" t="str">
        <f>SUBSTITUTE(tbl_geral[[#This Row],[Cod.Unico5]],",",".")</f>
        <v>111.04</v>
      </c>
      <c r="Q787" s="12" t="s">
        <v>862</v>
      </c>
    </row>
    <row r="788" spans="1:17" x14ac:dyDescent="0.25">
      <c r="A788" s="3" t="s">
        <v>798</v>
      </c>
      <c r="B788" s="4">
        <v>3</v>
      </c>
      <c r="C788" s="3" t="s">
        <v>56</v>
      </c>
      <c r="D788" s="4">
        <v>303</v>
      </c>
      <c r="E788" s="3" t="s">
        <v>108</v>
      </c>
      <c r="F788" s="3" t="s">
        <v>858</v>
      </c>
      <c r="G788" s="3" t="s">
        <v>2219</v>
      </c>
      <c r="H788" s="3" t="s">
        <v>13</v>
      </c>
      <c r="I788" s="3"/>
      <c r="J788" s="7" t="str">
        <f>CONCATENATE(tbl_geral[[#This Row],[Máquina]],"_",tbl_geral[[#This Row],[Status]],)</f>
        <v>HOMAG_SERRA TRANSVERSAL</v>
      </c>
      <c r="K788" s="9">
        <f>COUNTIF($J$2:J788,J788)</f>
        <v>5</v>
      </c>
      <c r="L788" s="7" t="str">
        <f>CONCATENATE(tbl_geral[[#This Row],[Cod.Unico]],"_",tbl_geral[[#This Row],[Numerador]])</f>
        <v>HOMAG_SERRA TRANSVERSAL_5</v>
      </c>
      <c r="M788" s="12">
        <f t="shared" si="12"/>
        <v>111</v>
      </c>
      <c r="N788" s="12">
        <f>COUNTIF(J$2:$J788,J788)/100</f>
        <v>0.05</v>
      </c>
      <c r="O788" s="12">
        <f>SUM(tbl_geral[[#This Row],[Cod.Unico3]]+tbl_geral[[#This Row],[Cod.Unico4]])</f>
        <v>111.05</v>
      </c>
      <c r="P788" s="12" t="str">
        <f>SUBSTITUTE(tbl_geral[[#This Row],[Cod.Unico5]],",",".")</f>
        <v>111.05</v>
      </c>
      <c r="Q788" s="12" t="s">
        <v>863</v>
      </c>
    </row>
    <row r="789" spans="1:17" x14ac:dyDescent="0.25">
      <c r="A789" s="3" t="s">
        <v>798</v>
      </c>
      <c r="B789" s="4">
        <v>8</v>
      </c>
      <c r="C789" s="3" t="s">
        <v>10</v>
      </c>
      <c r="D789" s="4">
        <v>829</v>
      </c>
      <c r="E789" s="3" t="s">
        <v>93</v>
      </c>
      <c r="F789" s="3" t="s">
        <v>858</v>
      </c>
      <c r="G789" s="3" t="s">
        <v>2220</v>
      </c>
      <c r="H789" s="3" t="s">
        <v>13</v>
      </c>
      <c r="I789" s="3" t="s">
        <v>758</v>
      </c>
      <c r="J789" s="7" t="str">
        <f>CONCATENATE(tbl_geral[[#This Row],[Máquina]],"_",tbl_geral[[#This Row],[Status]],)</f>
        <v>HOMAG_SERRA TRANSVERSAL</v>
      </c>
      <c r="K789" s="9">
        <f>COUNTIF($J$2:J789,J789)</f>
        <v>6</v>
      </c>
      <c r="L789" s="7" t="str">
        <f>CONCATENATE(tbl_geral[[#This Row],[Cod.Unico]],"_",tbl_geral[[#This Row],[Numerador]])</f>
        <v>HOMAG_SERRA TRANSVERSAL_6</v>
      </c>
      <c r="M789" s="12">
        <f t="shared" si="12"/>
        <v>111</v>
      </c>
      <c r="N789" s="12">
        <f>COUNTIF(J$2:$J789,J789)/100</f>
        <v>0.06</v>
      </c>
      <c r="O789" s="12">
        <f>SUM(tbl_geral[[#This Row],[Cod.Unico3]]+tbl_geral[[#This Row],[Cod.Unico4]])</f>
        <v>111.06</v>
      </c>
      <c r="P789" s="12" t="str">
        <f>SUBSTITUTE(tbl_geral[[#This Row],[Cod.Unico5]],",",".")</f>
        <v>111.06</v>
      </c>
      <c r="Q789" s="12" t="s">
        <v>864</v>
      </c>
    </row>
    <row r="790" spans="1:17" x14ac:dyDescent="0.25">
      <c r="A790" s="3" t="s">
        <v>798</v>
      </c>
      <c r="B790" s="4">
        <v>3</v>
      </c>
      <c r="C790" s="3" t="s">
        <v>56</v>
      </c>
      <c r="D790" s="4">
        <v>303</v>
      </c>
      <c r="E790" s="3" t="s">
        <v>108</v>
      </c>
      <c r="F790" s="3" t="s">
        <v>748</v>
      </c>
      <c r="G790" s="3" t="s">
        <v>2221</v>
      </c>
      <c r="H790" s="3" t="s">
        <v>13</v>
      </c>
      <c r="I790" s="3" t="s">
        <v>750</v>
      </c>
      <c r="J790" s="7" t="str">
        <f>CONCATENATE(tbl_geral[[#This Row],[Máquina]],"_",tbl_geral[[#This Row],[Status]],)</f>
        <v>HOMAG_TRANSP. ANGULAR CLASSIFICAÇÃO</v>
      </c>
      <c r="K790" s="9">
        <f>COUNTIF($J$2:J790,J790)</f>
        <v>1</v>
      </c>
      <c r="L790" s="7" t="str">
        <f>CONCATENATE(tbl_geral[[#This Row],[Cod.Unico]],"_",tbl_geral[[#This Row],[Numerador]])</f>
        <v>HOMAG_TRANSP. ANGULAR CLASSIFICAÇÃO_1</v>
      </c>
      <c r="M790" s="12">
        <f t="shared" si="12"/>
        <v>112</v>
      </c>
      <c r="N790" s="12">
        <f>COUNTIF(J$2:$J790,J790)/100</f>
        <v>0.01</v>
      </c>
      <c r="O790" s="12">
        <f>SUM(tbl_geral[[#This Row],[Cod.Unico3]]+tbl_geral[[#This Row],[Cod.Unico4]])</f>
        <v>112.01</v>
      </c>
      <c r="P790" s="12" t="str">
        <f>SUBSTITUTE(tbl_geral[[#This Row],[Cod.Unico5]],",",".")</f>
        <v>112.01</v>
      </c>
      <c r="Q790" s="12" t="s">
        <v>749</v>
      </c>
    </row>
    <row r="791" spans="1:17" x14ac:dyDescent="0.25">
      <c r="A791" s="3" t="s">
        <v>798</v>
      </c>
      <c r="B791" s="4">
        <v>3</v>
      </c>
      <c r="C791" s="3" t="s">
        <v>56</v>
      </c>
      <c r="D791" s="4">
        <v>303</v>
      </c>
      <c r="E791" s="3" t="s">
        <v>108</v>
      </c>
      <c r="F791" s="3" t="s">
        <v>748</v>
      </c>
      <c r="G791" s="3" t="s">
        <v>2222</v>
      </c>
      <c r="H791" s="3" t="s">
        <v>13</v>
      </c>
      <c r="I791" s="3" t="s">
        <v>750</v>
      </c>
      <c r="J791" s="7" t="str">
        <f>CONCATENATE(tbl_geral[[#This Row],[Máquina]],"_",tbl_geral[[#This Row],[Status]],)</f>
        <v>HOMAG_TRANSP. ANGULAR CLASSIFICAÇÃO</v>
      </c>
      <c r="K791" s="9">
        <f>COUNTIF($J$2:J791,J791)</f>
        <v>2</v>
      </c>
      <c r="L791" s="7" t="str">
        <f>CONCATENATE(tbl_geral[[#This Row],[Cod.Unico]],"_",tbl_geral[[#This Row],[Numerador]])</f>
        <v>HOMAG_TRANSP. ANGULAR CLASSIFICAÇÃO_2</v>
      </c>
      <c r="M791" s="12">
        <f t="shared" si="12"/>
        <v>112</v>
      </c>
      <c r="N791" s="12">
        <f>COUNTIF(J$2:$J791,J791)/100</f>
        <v>0.02</v>
      </c>
      <c r="O791" s="12">
        <f>SUM(tbl_geral[[#This Row],[Cod.Unico3]]+tbl_geral[[#This Row],[Cod.Unico4]])</f>
        <v>112.02</v>
      </c>
      <c r="P791" s="12" t="str">
        <f>SUBSTITUTE(tbl_geral[[#This Row],[Cod.Unico5]],",",".")</f>
        <v>112.02</v>
      </c>
      <c r="Q791" s="12" t="s">
        <v>751</v>
      </c>
    </row>
    <row r="792" spans="1:17" x14ac:dyDescent="0.25">
      <c r="A792" s="3" t="s">
        <v>798</v>
      </c>
      <c r="B792" s="4">
        <v>3</v>
      </c>
      <c r="C792" s="3" t="s">
        <v>56</v>
      </c>
      <c r="D792" s="4">
        <v>303</v>
      </c>
      <c r="E792" s="3" t="s">
        <v>108</v>
      </c>
      <c r="F792" s="3" t="s">
        <v>748</v>
      </c>
      <c r="G792" s="3" t="s">
        <v>2223</v>
      </c>
      <c r="H792" s="3" t="s">
        <v>13</v>
      </c>
      <c r="I792" s="3"/>
      <c r="J792" s="7" t="str">
        <f>CONCATENATE(tbl_geral[[#This Row],[Máquina]],"_",tbl_geral[[#This Row],[Status]],)</f>
        <v>HOMAG_TRANSP. ANGULAR CLASSIFICAÇÃO</v>
      </c>
      <c r="K792" s="9">
        <f>COUNTIF($J$2:J792,J792)</f>
        <v>3</v>
      </c>
      <c r="L792" s="7" t="str">
        <f>CONCATENATE(tbl_geral[[#This Row],[Cod.Unico]],"_",tbl_geral[[#This Row],[Numerador]])</f>
        <v>HOMAG_TRANSP. ANGULAR CLASSIFICAÇÃO_3</v>
      </c>
      <c r="M792" s="12">
        <f t="shared" si="12"/>
        <v>112</v>
      </c>
      <c r="N792" s="12">
        <f>COUNTIF(J$2:$J792,J792)/100</f>
        <v>0.03</v>
      </c>
      <c r="O792" s="12">
        <f>SUM(tbl_geral[[#This Row],[Cod.Unico3]]+tbl_geral[[#This Row],[Cod.Unico4]])</f>
        <v>112.03</v>
      </c>
      <c r="P792" s="12" t="str">
        <f>SUBSTITUTE(tbl_geral[[#This Row],[Cod.Unico5]],",",".")</f>
        <v>112.03</v>
      </c>
      <c r="Q792" s="12" t="s">
        <v>752</v>
      </c>
    </row>
    <row r="793" spans="1:17" x14ac:dyDescent="0.25">
      <c r="A793" s="3" t="s">
        <v>798</v>
      </c>
      <c r="B793" s="4">
        <v>8</v>
      </c>
      <c r="C793" s="3" t="s">
        <v>10</v>
      </c>
      <c r="D793" s="4">
        <v>829</v>
      </c>
      <c r="E793" s="3" t="s">
        <v>93</v>
      </c>
      <c r="F793" s="3" t="s">
        <v>748</v>
      </c>
      <c r="G793" s="3" t="s">
        <v>2224</v>
      </c>
      <c r="H793" s="3" t="s">
        <v>13</v>
      </c>
      <c r="I793" s="3"/>
      <c r="J793" s="7" t="str">
        <f>CONCATENATE(tbl_geral[[#This Row],[Máquina]],"_",tbl_geral[[#This Row],[Status]],)</f>
        <v>HOMAG_TRANSP. ANGULAR CLASSIFICAÇÃO</v>
      </c>
      <c r="K793" s="9">
        <f>COUNTIF($J$2:J793,J793)</f>
        <v>4</v>
      </c>
      <c r="L793" s="7" t="str">
        <f>CONCATENATE(tbl_geral[[#This Row],[Cod.Unico]],"_",tbl_geral[[#This Row],[Numerador]])</f>
        <v>HOMAG_TRANSP. ANGULAR CLASSIFICAÇÃO_4</v>
      </c>
      <c r="M793" s="12">
        <f t="shared" si="12"/>
        <v>112</v>
      </c>
      <c r="N793" s="12">
        <f>COUNTIF(J$2:$J793,J793)/100</f>
        <v>0.04</v>
      </c>
      <c r="O793" s="12">
        <f>SUM(tbl_geral[[#This Row],[Cod.Unico3]]+tbl_geral[[#This Row],[Cod.Unico4]])</f>
        <v>112.04</v>
      </c>
      <c r="P793" s="12" t="str">
        <f>SUBSTITUTE(tbl_geral[[#This Row],[Cod.Unico5]],",",".")</f>
        <v>112.04</v>
      </c>
      <c r="Q793" s="12" t="s">
        <v>753</v>
      </c>
    </row>
    <row r="794" spans="1:17" x14ac:dyDescent="0.25">
      <c r="A794" s="3" t="s">
        <v>798</v>
      </c>
      <c r="B794" s="4">
        <v>6</v>
      </c>
      <c r="C794" s="3" t="s">
        <v>20</v>
      </c>
      <c r="D794" s="4">
        <v>601</v>
      </c>
      <c r="E794" s="3" t="s">
        <v>21</v>
      </c>
      <c r="F794" s="3" t="s">
        <v>748</v>
      </c>
      <c r="G794" s="3" t="s">
        <v>2225</v>
      </c>
      <c r="H794" s="3" t="s">
        <v>13</v>
      </c>
      <c r="I794" s="3"/>
      <c r="J794" s="7" t="str">
        <f>CONCATENATE(tbl_geral[[#This Row],[Máquina]],"_",tbl_geral[[#This Row],[Status]],)</f>
        <v>HOMAG_TRANSP. ANGULAR CLASSIFICAÇÃO</v>
      </c>
      <c r="K794" s="9">
        <f>COUNTIF($J$2:J794,J794)</f>
        <v>5</v>
      </c>
      <c r="L794" s="7" t="str">
        <f>CONCATENATE(tbl_geral[[#This Row],[Cod.Unico]],"_",tbl_geral[[#This Row],[Numerador]])</f>
        <v>HOMAG_TRANSP. ANGULAR CLASSIFICAÇÃO_5</v>
      </c>
      <c r="M794" s="12">
        <f t="shared" si="12"/>
        <v>112</v>
      </c>
      <c r="N794" s="12">
        <f>COUNTIF(J$2:$J794,J794)/100</f>
        <v>0.05</v>
      </c>
      <c r="O794" s="12">
        <f>SUM(tbl_geral[[#This Row],[Cod.Unico3]]+tbl_geral[[#This Row],[Cod.Unico4]])</f>
        <v>112.05</v>
      </c>
      <c r="P794" s="12" t="str">
        <f>SUBSTITUTE(tbl_geral[[#This Row],[Cod.Unico5]],",",".")</f>
        <v>112.05</v>
      </c>
      <c r="Q794" s="12" t="s">
        <v>754</v>
      </c>
    </row>
    <row r="795" spans="1:17" x14ac:dyDescent="0.25">
      <c r="A795" s="3" t="s">
        <v>798</v>
      </c>
      <c r="B795" s="4">
        <v>2</v>
      </c>
      <c r="C795" s="3" t="s">
        <v>84</v>
      </c>
      <c r="D795" s="4">
        <v>203</v>
      </c>
      <c r="E795" s="3" t="s">
        <v>85</v>
      </c>
      <c r="F795" s="3" t="s">
        <v>748</v>
      </c>
      <c r="G795" s="3" t="s">
        <v>2226</v>
      </c>
      <c r="H795" s="3" t="s">
        <v>13</v>
      </c>
      <c r="I795" s="3"/>
      <c r="J795" s="7" t="str">
        <f>CONCATENATE(tbl_geral[[#This Row],[Máquina]],"_",tbl_geral[[#This Row],[Status]],)</f>
        <v>HOMAG_TRANSP. ANGULAR CLASSIFICAÇÃO</v>
      </c>
      <c r="K795" s="9">
        <f>COUNTIF($J$2:J795,J795)</f>
        <v>6</v>
      </c>
      <c r="L795" s="7" t="str">
        <f>CONCATENATE(tbl_geral[[#This Row],[Cod.Unico]],"_",tbl_geral[[#This Row],[Numerador]])</f>
        <v>HOMAG_TRANSP. ANGULAR CLASSIFICAÇÃO_6</v>
      </c>
      <c r="M795" s="12">
        <f t="shared" si="12"/>
        <v>112</v>
      </c>
      <c r="N795" s="12">
        <f>COUNTIF(J$2:$J795,J795)/100</f>
        <v>0.06</v>
      </c>
      <c r="O795" s="12">
        <f>SUM(tbl_geral[[#This Row],[Cod.Unico3]]+tbl_geral[[#This Row],[Cod.Unico4]])</f>
        <v>112.06</v>
      </c>
      <c r="P795" s="12" t="str">
        <f>SUBSTITUTE(tbl_geral[[#This Row],[Cod.Unico5]],",",".")</f>
        <v>112.06</v>
      </c>
      <c r="Q795" s="12" t="s">
        <v>755</v>
      </c>
    </row>
    <row r="796" spans="1:17" x14ac:dyDescent="0.25">
      <c r="A796" s="3" t="s">
        <v>798</v>
      </c>
      <c r="B796" s="4">
        <v>2</v>
      </c>
      <c r="C796" s="3" t="s">
        <v>84</v>
      </c>
      <c r="D796" s="4">
        <v>202</v>
      </c>
      <c r="E796" s="3" t="s">
        <v>88</v>
      </c>
      <c r="F796" s="3" t="s">
        <v>748</v>
      </c>
      <c r="G796" s="3" t="s">
        <v>2227</v>
      </c>
      <c r="H796" s="3" t="s">
        <v>13</v>
      </c>
      <c r="I796" s="3"/>
      <c r="J796" s="7" t="str">
        <f>CONCATENATE(tbl_geral[[#This Row],[Máquina]],"_",tbl_geral[[#This Row],[Status]],)</f>
        <v>HOMAG_TRANSP. ANGULAR CLASSIFICAÇÃO</v>
      </c>
      <c r="K796" s="9">
        <f>COUNTIF($J$2:J796,J796)</f>
        <v>7</v>
      </c>
      <c r="L796" s="7" t="str">
        <f>CONCATENATE(tbl_geral[[#This Row],[Cod.Unico]],"_",tbl_geral[[#This Row],[Numerador]])</f>
        <v>HOMAG_TRANSP. ANGULAR CLASSIFICAÇÃO_7</v>
      </c>
      <c r="M796" s="12">
        <f t="shared" si="12"/>
        <v>112</v>
      </c>
      <c r="N796" s="12">
        <f>COUNTIF(J$2:$J796,J796)/100</f>
        <v>7.0000000000000007E-2</v>
      </c>
      <c r="O796" s="12">
        <f>SUM(tbl_geral[[#This Row],[Cod.Unico3]]+tbl_geral[[#This Row],[Cod.Unico4]])</f>
        <v>112.07</v>
      </c>
      <c r="P796" s="12" t="str">
        <f>SUBSTITUTE(tbl_geral[[#This Row],[Cod.Unico5]],",",".")</f>
        <v>112.07</v>
      </c>
      <c r="Q796" s="12" t="s">
        <v>756</v>
      </c>
    </row>
    <row r="797" spans="1:17" x14ac:dyDescent="0.25">
      <c r="A797" s="3" t="s">
        <v>798</v>
      </c>
      <c r="B797" s="4">
        <v>8</v>
      </c>
      <c r="C797" s="3" t="s">
        <v>10</v>
      </c>
      <c r="D797" s="4">
        <v>829</v>
      </c>
      <c r="E797" s="3" t="s">
        <v>93</v>
      </c>
      <c r="F797" s="3" t="s">
        <v>748</v>
      </c>
      <c r="G797" s="3" t="s">
        <v>2228</v>
      </c>
      <c r="H797" s="3" t="s">
        <v>13</v>
      </c>
      <c r="I797" s="3" t="s">
        <v>758</v>
      </c>
      <c r="J797" s="7" t="str">
        <f>CONCATENATE(tbl_geral[[#This Row],[Máquina]],"_",tbl_geral[[#This Row],[Status]],)</f>
        <v>HOMAG_TRANSP. ANGULAR CLASSIFICAÇÃO</v>
      </c>
      <c r="K797" s="9">
        <f>COUNTIF($J$2:J797,J797)</f>
        <v>8</v>
      </c>
      <c r="L797" s="7" t="str">
        <f>CONCATENATE(tbl_geral[[#This Row],[Cod.Unico]],"_",tbl_geral[[#This Row],[Numerador]])</f>
        <v>HOMAG_TRANSP. ANGULAR CLASSIFICAÇÃO_8</v>
      </c>
      <c r="M797" s="12">
        <f t="shared" si="12"/>
        <v>112</v>
      </c>
      <c r="N797" s="12">
        <f>COUNTIF(J$2:$J797,J797)/100</f>
        <v>0.08</v>
      </c>
      <c r="O797" s="12">
        <f>SUM(tbl_geral[[#This Row],[Cod.Unico3]]+tbl_geral[[#This Row],[Cod.Unico4]])</f>
        <v>112.08</v>
      </c>
      <c r="P797" s="12" t="str">
        <f>SUBSTITUTE(tbl_geral[[#This Row],[Cod.Unico5]],",",".")</f>
        <v>112.08</v>
      </c>
      <c r="Q797" s="12" t="s">
        <v>757</v>
      </c>
    </row>
    <row r="798" spans="1:17" x14ac:dyDescent="0.25">
      <c r="A798" s="3" t="s">
        <v>798</v>
      </c>
      <c r="B798" s="4">
        <v>3</v>
      </c>
      <c r="C798" s="3" t="s">
        <v>56</v>
      </c>
      <c r="D798" s="4">
        <v>303</v>
      </c>
      <c r="E798" s="3" t="s">
        <v>108</v>
      </c>
      <c r="F798" s="3" t="s">
        <v>865</v>
      </c>
      <c r="G798" s="3" t="s">
        <v>2229</v>
      </c>
      <c r="H798" s="3" t="s">
        <v>13</v>
      </c>
      <c r="I798" s="3"/>
      <c r="J798" s="7" t="str">
        <f>CONCATENATE(tbl_geral[[#This Row],[Máquina]],"_",tbl_geral[[#This Row],[Status]],)</f>
        <v xml:space="preserve">HOMAG_ALIMENTAÇÃO HOMAG I </v>
      </c>
      <c r="K798" s="9">
        <f>COUNTIF($J$2:J798,J798)</f>
        <v>1</v>
      </c>
      <c r="L798" s="7" t="str">
        <f>CONCATENATE(tbl_geral[[#This Row],[Cod.Unico]],"_",tbl_geral[[#This Row],[Numerador]])</f>
        <v>HOMAG_ALIMENTAÇÃO HOMAG I _1</v>
      </c>
      <c r="M798" s="12">
        <f t="shared" si="12"/>
        <v>113</v>
      </c>
      <c r="N798" s="12">
        <f>COUNTIF(J$2:$J798,J798)/100</f>
        <v>0.01</v>
      </c>
      <c r="O798" s="12">
        <f>SUM(tbl_geral[[#This Row],[Cod.Unico3]]+tbl_geral[[#This Row],[Cod.Unico4]])</f>
        <v>113.01</v>
      </c>
      <c r="P798" s="12" t="str">
        <f>SUBSTITUTE(tbl_geral[[#This Row],[Cod.Unico5]],",",".")</f>
        <v>113.01</v>
      </c>
      <c r="Q798" s="12" t="s">
        <v>760</v>
      </c>
    </row>
    <row r="799" spans="1:17" x14ac:dyDescent="0.25">
      <c r="A799" s="3" t="s">
        <v>798</v>
      </c>
      <c r="B799" s="4">
        <v>8</v>
      </c>
      <c r="C799" s="3" t="s">
        <v>10</v>
      </c>
      <c r="D799" s="4">
        <v>802</v>
      </c>
      <c r="E799" s="3" t="s">
        <v>761</v>
      </c>
      <c r="F799" s="3" t="s">
        <v>865</v>
      </c>
      <c r="G799" s="3" t="s">
        <v>2230</v>
      </c>
      <c r="H799" s="3" t="s">
        <v>13</v>
      </c>
      <c r="I799" s="3"/>
      <c r="J799" s="7" t="str">
        <f>CONCATENATE(tbl_geral[[#This Row],[Máquina]],"_",tbl_geral[[#This Row],[Status]],)</f>
        <v xml:space="preserve">HOMAG_ALIMENTAÇÃO HOMAG I </v>
      </c>
      <c r="K799" s="9">
        <f>COUNTIF($J$2:J799,J799)</f>
        <v>2</v>
      </c>
      <c r="L799" s="7" t="str">
        <f>CONCATENATE(tbl_geral[[#This Row],[Cod.Unico]],"_",tbl_geral[[#This Row],[Numerador]])</f>
        <v>HOMAG_ALIMENTAÇÃO HOMAG I _2</v>
      </c>
      <c r="M799" s="12">
        <f t="shared" si="12"/>
        <v>113</v>
      </c>
      <c r="N799" s="12">
        <f>COUNTIF(J$2:$J799,J799)/100</f>
        <v>0.02</v>
      </c>
      <c r="O799" s="12">
        <f>SUM(tbl_geral[[#This Row],[Cod.Unico3]]+tbl_geral[[#This Row],[Cod.Unico4]])</f>
        <v>113.02</v>
      </c>
      <c r="P799" s="12" t="str">
        <f>SUBSTITUTE(tbl_geral[[#This Row],[Cod.Unico5]],",",".")</f>
        <v>113.02</v>
      </c>
      <c r="Q799" s="12" t="s">
        <v>762</v>
      </c>
    </row>
    <row r="800" spans="1:17" x14ac:dyDescent="0.25">
      <c r="A800" s="3" t="s">
        <v>798</v>
      </c>
      <c r="B800" s="4">
        <v>3</v>
      </c>
      <c r="C800" s="3" t="s">
        <v>56</v>
      </c>
      <c r="D800" s="4">
        <v>303</v>
      </c>
      <c r="E800" s="3" t="s">
        <v>108</v>
      </c>
      <c r="F800" s="3" t="s">
        <v>865</v>
      </c>
      <c r="G800" s="3" t="s">
        <v>2231</v>
      </c>
      <c r="H800" s="3" t="s">
        <v>13</v>
      </c>
      <c r="I800" s="3"/>
      <c r="J800" s="7" t="str">
        <f>CONCATENATE(tbl_geral[[#This Row],[Máquina]],"_",tbl_geral[[#This Row],[Status]],)</f>
        <v xml:space="preserve">HOMAG_ALIMENTAÇÃO HOMAG I </v>
      </c>
      <c r="K800" s="9">
        <f>COUNTIF($J$2:J800,J800)</f>
        <v>3</v>
      </c>
      <c r="L800" s="7" t="str">
        <f>CONCATENATE(tbl_geral[[#This Row],[Cod.Unico]],"_",tbl_geral[[#This Row],[Numerador]])</f>
        <v>HOMAG_ALIMENTAÇÃO HOMAG I _3</v>
      </c>
      <c r="M800" s="12">
        <f t="shared" si="12"/>
        <v>113</v>
      </c>
      <c r="N800" s="12">
        <f>COUNTIF(J$2:$J800,J800)/100</f>
        <v>0.03</v>
      </c>
      <c r="O800" s="12">
        <f>SUM(tbl_geral[[#This Row],[Cod.Unico3]]+tbl_geral[[#This Row],[Cod.Unico4]])</f>
        <v>113.03</v>
      </c>
      <c r="P800" s="12" t="str">
        <f>SUBSTITUTE(tbl_geral[[#This Row],[Cod.Unico5]],",",".")</f>
        <v>113.03</v>
      </c>
      <c r="Q800" s="12" t="s">
        <v>763</v>
      </c>
    </row>
    <row r="801" spans="1:17" x14ac:dyDescent="0.25">
      <c r="A801" s="3" t="s">
        <v>798</v>
      </c>
      <c r="B801" s="4">
        <v>2</v>
      </c>
      <c r="C801" s="3" t="s">
        <v>84</v>
      </c>
      <c r="D801" s="4">
        <v>203</v>
      </c>
      <c r="E801" s="3" t="s">
        <v>85</v>
      </c>
      <c r="F801" s="3" t="s">
        <v>865</v>
      </c>
      <c r="G801" s="3" t="s">
        <v>2232</v>
      </c>
      <c r="H801" s="3" t="s">
        <v>13</v>
      </c>
      <c r="I801" s="3"/>
      <c r="J801" s="7" t="str">
        <f>CONCATENATE(tbl_geral[[#This Row],[Máquina]],"_",tbl_geral[[#This Row],[Status]],)</f>
        <v xml:space="preserve">HOMAG_ALIMENTAÇÃO HOMAG I </v>
      </c>
      <c r="K801" s="9">
        <f>COUNTIF($J$2:J801,J801)</f>
        <v>4</v>
      </c>
      <c r="L801" s="7" t="str">
        <f>CONCATENATE(tbl_geral[[#This Row],[Cod.Unico]],"_",tbl_geral[[#This Row],[Numerador]])</f>
        <v>HOMAG_ALIMENTAÇÃO HOMAG I _4</v>
      </c>
      <c r="M801" s="12">
        <f t="shared" si="12"/>
        <v>113</v>
      </c>
      <c r="N801" s="12">
        <f>COUNTIF(J$2:$J801,J801)/100</f>
        <v>0.04</v>
      </c>
      <c r="O801" s="12">
        <f>SUM(tbl_geral[[#This Row],[Cod.Unico3]]+tbl_geral[[#This Row],[Cod.Unico4]])</f>
        <v>113.04</v>
      </c>
      <c r="P801" s="12" t="str">
        <f>SUBSTITUTE(tbl_geral[[#This Row],[Cod.Unico5]],",",".")</f>
        <v>113.04</v>
      </c>
      <c r="Q801" s="12" t="s">
        <v>764</v>
      </c>
    </row>
    <row r="802" spans="1:17" x14ac:dyDescent="0.25">
      <c r="A802" s="3" t="s">
        <v>798</v>
      </c>
      <c r="B802" s="4">
        <v>2</v>
      </c>
      <c r="C802" s="3" t="s">
        <v>84</v>
      </c>
      <c r="D802" s="4">
        <v>202</v>
      </c>
      <c r="E802" s="3" t="s">
        <v>88</v>
      </c>
      <c r="F802" s="3" t="s">
        <v>865</v>
      </c>
      <c r="G802" s="3" t="s">
        <v>2233</v>
      </c>
      <c r="H802" s="3" t="s">
        <v>13</v>
      </c>
      <c r="I802" s="3"/>
      <c r="J802" s="7" t="str">
        <f>CONCATENATE(tbl_geral[[#This Row],[Máquina]],"_",tbl_geral[[#This Row],[Status]],)</f>
        <v xml:space="preserve">HOMAG_ALIMENTAÇÃO HOMAG I </v>
      </c>
      <c r="K802" s="9">
        <f>COUNTIF($J$2:J802,J802)</f>
        <v>5</v>
      </c>
      <c r="L802" s="7" t="str">
        <f>CONCATENATE(tbl_geral[[#This Row],[Cod.Unico]],"_",tbl_geral[[#This Row],[Numerador]])</f>
        <v>HOMAG_ALIMENTAÇÃO HOMAG I _5</v>
      </c>
      <c r="M802" s="12">
        <f t="shared" si="12"/>
        <v>113</v>
      </c>
      <c r="N802" s="12">
        <f>COUNTIF(J$2:$J802,J802)/100</f>
        <v>0.05</v>
      </c>
      <c r="O802" s="12">
        <f>SUM(tbl_geral[[#This Row],[Cod.Unico3]]+tbl_geral[[#This Row],[Cod.Unico4]])</f>
        <v>113.05</v>
      </c>
      <c r="P802" s="12" t="str">
        <f>SUBSTITUTE(tbl_geral[[#This Row],[Cod.Unico5]],",",".")</f>
        <v>113.05</v>
      </c>
      <c r="Q802" s="12" t="s">
        <v>765</v>
      </c>
    </row>
    <row r="803" spans="1:17" x14ac:dyDescent="0.25">
      <c r="A803" s="3" t="s">
        <v>798</v>
      </c>
      <c r="B803" s="4">
        <v>8</v>
      </c>
      <c r="C803" s="3" t="s">
        <v>10</v>
      </c>
      <c r="D803" s="4">
        <v>829</v>
      </c>
      <c r="E803" s="3" t="s">
        <v>93</v>
      </c>
      <c r="F803" s="3" t="s">
        <v>865</v>
      </c>
      <c r="G803" s="3" t="s">
        <v>2234</v>
      </c>
      <c r="H803" s="3" t="s">
        <v>13</v>
      </c>
      <c r="I803" s="3" t="s">
        <v>758</v>
      </c>
      <c r="J803" s="7" t="str">
        <f>CONCATENATE(tbl_geral[[#This Row],[Máquina]],"_",tbl_geral[[#This Row],[Status]],)</f>
        <v xml:space="preserve">HOMAG_ALIMENTAÇÃO HOMAG I </v>
      </c>
      <c r="K803" s="9">
        <f>COUNTIF($J$2:J803,J803)</f>
        <v>6</v>
      </c>
      <c r="L803" s="7" t="str">
        <f>CONCATENATE(tbl_geral[[#This Row],[Cod.Unico]],"_",tbl_geral[[#This Row],[Numerador]])</f>
        <v>HOMAG_ALIMENTAÇÃO HOMAG I _6</v>
      </c>
      <c r="M803" s="12">
        <f t="shared" si="12"/>
        <v>113</v>
      </c>
      <c r="N803" s="12">
        <f>COUNTIF(J$2:$J803,J803)/100</f>
        <v>0.06</v>
      </c>
      <c r="O803" s="12">
        <f>SUM(tbl_geral[[#This Row],[Cod.Unico3]]+tbl_geral[[#This Row],[Cod.Unico4]])</f>
        <v>113.06</v>
      </c>
      <c r="P803" s="12" t="str">
        <f>SUBSTITUTE(tbl_geral[[#This Row],[Cod.Unico5]],",",".")</f>
        <v>113.06</v>
      </c>
      <c r="Q803" s="12" t="s">
        <v>766</v>
      </c>
    </row>
    <row r="804" spans="1:17" x14ac:dyDescent="0.25">
      <c r="A804" s="3" t="s">
        <v>798</v>
      </c>
      <c r="B804" s="4">
        <v>8</v>
      </c>
      <c r="C804" s="3" t="s">
        <v>10</v>
      </c>
      <c r="D804" s="4">
        <v>829</v>
      </c>
      <c r="E804" s="3" t="s">
        <v>93</v>
      </c>
      <c r="F804" s="3" t="s">
        <v>866</v>
      </c>
      <c r="G804" s="3" t="s">
        <v>2235</v>
      </c>
      <c r="H804" s="3" t="s">
        <v>13</v>
      </c>
      <c r="I804" s="3" t="s">
        <v>758</v>
      </c>
      <c r="J804" s="7" t="str">
        <f>CONCATENATE(tbl_geral[[#This Row],[Máquina]],"_",tbl_geral[[#This Row],[Status]],)</f>
        <v>HOMAG_MAGAZINE HOMAG II</v>
      </c>
      <c r="K804" s="9">
        <f>COUNTIF($J$2:J804,J804)</f>
        <v>1</v>
      </c>
      <c r="L804" s="7" t="str">
        <f>CONCATENATE(tbl_geral[[#This Row],[Cod.Unico]],"_",tbl_geral[[#This Row],[Numerador]])</f>
        <v>HOMAG_MAGAZINE HOMAG II_1</v>
      </c>
      <c r="M804" s="12">
        <f t="shared" si="12"/>
        <v>114</v>
      </c>
      <c r="N804" s="12">
        <f>COUNTIF(J$2:$J804,J804)/100</f>
        <v>0.01</v>
      </c>
      <c r="O804" s="12">
        <f>SUM(tbl_geral[[#This Row],[Cod.Unico3]]+tbl_geral[[#This Row],[Cod.Unico4]])</f>
        <v>114.01</v>
      </c>
      <c r="P804" s="12" t="str">
        <f>SUBSTITUTE(tbl_geral[[#This Row],[Cod.Unico5]],",",".")</f>
        <v>114.01</v>
      </c>
      <c r="Q804" s="12" t="s">
        <v>867</v>
      </c>
    </row>
    <row r="805" spans="1:17" x14ac:dyDescent="0.25">
      <c r="A805" s="3" t="s">
        <v>798</v>
      </c>
      <c r="B805" s="4">
        <v>2</v>
      </c>
      <c r="C805" s="3" t="s">
        <v>84</v>
      </c>
      <c r="D805" s="4">
        <v>203</v>
      </c>
      <c r="E805" s="3" t="s">
        <v>85</v>
      </c>
      <c r="F805" s="3" t="s">
        <v>866</v>
      </c>
      <c r="G805" s="3" t="s">
        <v>2236</v>
      </c>
      <c r="H805" s="3" t="s">
        <v>13</v>
      </c>
      <c r="I805" s="3"/>
      <c r="J805" s="7" t="str">
        <f>CONCATENATE(tbl_geral[[#This Row],[Máquina]],"_",tbl_geral[[#This Row],[Status]],)</f>
        <v>HOMAG_MAGAZINE HOMAG II</v>
      </c>
      <c r="K805" s="9">
        <f>COUNTIF($J$2:J805,J805)</f>
        <v>2</v>
      </c>
      <c r="L805" s="7" t="str">
        <f>CONCATENATE(tbl_geral[[#This Row],[Cod.Unico]],"_",tbl_geral[[#This Row],[Numerador]])</f>
        <v>HOMAG_MAGAZINE HOMAG II_2</v>
      </c>
      <c r="M805" s="12">
        <f t="shared" si="12"/>
        <v>114</v>
      </c>
      <c r="N805" s="12">
        <f>COUNTIF(J$2:$J805,J805)/100</f>
        <v>0.02</v>
      </c>
      <c r="O805" s="12">
        <f>SUM(tbl_geral[[#This Row],[Cod.Unico3]]+tbl_geral[[#This Row],[Cod.Unico4]])</f>
        <v>114.02</v>
      </c>
      <c r="P805" s="12" t="str">
        <f>SUBSTITUTE(tbl_geral[[#This Row],[Cod.Unico5]],",",".")</f>
        <v>114.02</v>
      </c>
      <c r="Q805" s="12" t="s">
        <v>868</v>
      </c>
    </row>
    <row r="806" spans="1:17" x14ac:dyDescent="0.25">
      <c r="A806" s="3" t="s">
        <v>798</v>
      </c>
      <c r="B806" s="4">
        <v>2</v>
      </c>
      <c r="C806" s="3" t="s">
        <v>84</v>
      </c>
      <c r="D806" s="4">
        <v>202</v>
      </c>
      <c r="E806" s="3" t="s">
        <v>88</v>
      </c>
      <c r="F806" s="3" t="s">
        <v>866</v>
      </c>
      <c r="G806" s="3" t="s">
        <v>2237</v>
      </c>
      <c r="H806" s="3" t="s">
        <v>13</v>
      </c>
      <c r="I806" s="3"/>
      <c r="J806" s="7" t="str">
        <f>CONCATENATE(tbl_geral[[#This Row],[Máquina]],"_",tbl_geral[[#This Row],[Status]],)</f>
        <v>HOMAG_MAGAZINE HOMAG II</v>
      </c>
      <c r="K806" s="9">
        <f>COUNTIF($J$2:J806,J806)</f>
        <v>3</v>
      </c>
      <c r="L806" s="7" t="str">
        <f>CONCATENATE(tbl_geral[[#This Row],[Cod.Unico]],"_",tbl_geral[[#This Row],[Numerador]])</f>
        <v>HOMAG_MAGAZINE HOMAG II_3</v>
      </c>
      <c r="M806" s="12">
        <f t="shared" si="12"/>
        <v>114</v>
      </c>
      <c r="N806" s="12">
        <f>COUNTIF(J$2:$J806,J806)/100</f>
        <v>0.03</v>
      </c>
      <c r="O806" s="12">
        <f>SUM(tbl_geral[[#This Row],[Cod.Unico3]]+tbl_geral[[#This Row],[Cod.Unico4]])</f>
        <v>114.03</v>
      </c>
      <c r="P806" s="12" t="str">
        <f>SUBSTITUTE(tbl_geral[[#This Row],[Cod.Unico5]],",",".")</f>
        <v>114.03</v>
      </c>
      <c r="Q806" s="12" t="s">
        <v>869</v>
      </c>
    </row>
    <row r="807" spans="1:17" x14ac:dyDescent="0.25">
      <c r="A807" s="3" t="s">
        <v>798</v>
      </c>
      <c r="B807" s="4">
        <v>2</v>
      </c>
      <c r="C807" s="3" t="s">
        <v>84</v>
      </c>
      <c r="D807" s="4">
        <v>802</v>
      </c>
      <c r="E807" s="3" t="s">
        <v>761</v>
      </c>
      <c r="F807" s="3" t="s">
        <v>866</v>
      </c>
      <c r="G807" s="3" t="s">
        <v>2238</v>
      </c>
      <c r="H807" s="3" t="s">
        <v>13</v>
      </c>
      <c r="I807" s="3"/>
      <c r="J807" s="7" t="str">
        <f>CONCATENATE(tbl_geral[[#This Row],[Máquina]],"_",tbl_geral[[#This Row],[Status]],)</f>
        <v>HOMAG_MAGAZINE HOMAG II</v>
      </c>
      <c r="K807" s="9">
        <f>COUNTIF($J$2:J807,J807)</f>
        <v>4</v>
      </c>
      <c r="L807" s="7" t="str">
        <f>CONCATENATE(tbl_geral[[#This Row],[Cod.Unico]],"_",tbl_geral[[#This Row],[Numerador]])</f>
        <v>HOMAG_MAGAZINE HOMAG II_4</v>
      </c>
      <c r="M807" s="12">
        <f t="shared" si="12"/>
        <v>114</v>
      </c>
      <c r="N807" s="12">
        <f>COUNTIF(J$2:$J807,J807)/100</f>
        <v>0.04</v>
      </c>
      <c r="O807" s="12">
        <f>SUM(tbl_geral[[#This Row],[Cod.Unico3]]+tbl_geral[[#This Row],[Cod.Unico4]])</f>
        <v>114.04</v>
      </c>
      <c r="P807" s="12" t="str">
        <f>SUBSTITUTE(tbl_geral[[#This Row],[Cod.Unico5]],",",".")</f>
        <v>114.04</v>
      </c>
      <c r="Q807" s="12" t="s">
        <v>870</v>
      </c>
    </row>
    <row r="808" spans="1:17" x14ac:dyDescent="0.25">
      <c r="A808" s="3" t="s">
        <v>798</v>
      </c>
      <c r="B808" s="4">
        <v>2</v>
      </c>
      <c r="C808" s="3" t="s">
        <v>84</v>
      </c>
      <c r="D808" s="4">
        <v>202</v>
      </c>
      <c r="E808" s="3" t="s">
        <v>88</v>
      </c>
      <c r="F808" s="3" t="s">
        <v>871</v>
      </c>
      <c r="G808" s="3" t="s">
        <v>2239</v>
      </c>
      <c r="H808" s="3" t="s">
        <v>13</v>
      </c>
      <c r="I808" s="3"/>
      <c r="J808" s="7" t="str">
        <f>CONCATENATE(tbl_geral[[#This Row],[Máquina]],"_",tbl_geral[[#This Row],[Status]],)</f>
        <v>HOMAG_APLICADORA DE PARAFINA 1</v>
      </c>
      <c r="K808" s="9">
        <f>COUNTIF($J$2:J808,J808)</f>
        <v>1</v>
      </c>
      <c r="L808" s="7" t="str">
        <f>CONCATENATE(tbl_geral[[#This Row],[Cod.Unico]],"_",tbl_geral[[#This Row],[Numerador]])</f>
        <v>HOMAG_APLICADORA DE PARAFINA 1_1</v>
      </c>
      <c r="M808" s="12">
        <f t="shared" si="12"/>
        <v>115</v>
      </c>
      <c r="N808" s="12">
        <f>COUNTIF(J$2:$J808,J808)/100</f>
        <v>0.01</v>
      </c>
      <c r="O808" s="12">
        <f>SUM(tbl_geral[[#This Row],[Cod.Unico3]]+tbl_geral[[#This Row],[Cod.Unico4]])</f>
        <v>115.01</v>
      </c>
      <c r="P808" s="12" t="str">
        <f>SUBSTITUTE(tbl_geral[[#This Row],[Cod.Unico5]],",",".")</f>
        <v>115.01</v>
      </c>
      <c r="Q808" s="12" t="s">
        <v>872</v>
      </c>
    </row>
    <row r="809" spans="1:17" x14ac:dyDescent="0.25">
      <c r="A809" s="3" t="s">
        <v>798</v>
      </c>
      <c r="B809" s="4">
        <v>2</v>
      </c>
      <c r="C809" s="3" t="s">
        <v>84</v>
      </c>
      <c r="D809" s="4">
        <v>203</v>
      </c>
      <c r="E809" s="3" t="s">
        <v>85</v>
      </c>
      <c r="F809" s="3" t="s">
        <v>871</v>
      </c>
      <c r="G809" s="3" t="s">
        <v>2240</v>
      </c>
      <c r="H809" s="3" t="s">
        <v>13</v>
      </c>
      <c r="I809" s="3"/>
      <c r="J809" s="7" t="str">
        <f>CONCATENATE(tbl_geral[[#This Row],[Máquina]],"_",tbl_geral[[#This Row],[Status]],)</f>
        <v>HOMAG_APLICADORA DE PARAFINA 1</v>
      </c>
      <c r="K809" s="9">
        <f>COUNTIF($J$2:J809,J809)</f>
        <v>2</v>
      </c>
      <c r="L809" s="7" t="str">
        <f>CONCATENATE(tbl_geral[[#This Row],[Cod.Unico]],"_",tbl_geral[[#This Row],[Numerador]])</f>
        <v>HOMAG_APLICADORA DE PARAFINA 1_2</v>
      </c>
      <c r="M809" s="12">
        <f t="shared" si="12"/>
        <v>115</v>
      </c>
      <c r="N809" s="12">
        <f>COUNTIF(J$2:$J809,J809)/100</f>
        <v>0.02</v>
      </c>
      <c r="O809" s="12">
        <f>SUM(tbl_geral[[#This Row],[Cod.Unico3]]+tbl_geral[[#This Row],[Cod.Unico4]])</f>
        <v>115.02</v>
      </c>
      <c r="P809" s="12" t="str">
        <f>SUBSTITUTE(tbl_geral[[#This Row],[Cod.Unico5]],",",".")</f>
        <v>115.02</v>
      </c>
      <c r="Q809" s="12" t="s">
        <v>873</v>
      </c>
    </row>
    <row r="810" spans="1:17" x14ac:dyDescent="0.25">
      <c r="A810" s="3" t="s">
        <v>798</v>
      </c>
      <c r="B810" s="4">
        <v>8</v>
      </c>
      <c r="C810" s="3" t="s">
        <v>10</v>
      </c>
      <c r="D810" s="4">
        <v>829</v>
      </c>
      <c r="E810" s="3" t="s">
        <v>93</v>
      </c>
      <c r="F810" s="3" t="s">
        <v>871</v>
      </c>
      <c r="G810" s="3" t="s">
        <v>2241</v>
      </c>
      <c r="H810" s="3" t="s">
        <v>13</v>
      </c>
      <c r="I810" s="3" t="s">
        <v>758</v>
      </c>
      <c r="J810" s="7" t="str">
        <f>CONCATENATE(tbl_geral[[#This Row],[Máquina]],"_",tbl_geral[[#This Row],[Status]],)</f>
        <v>HOMAG_APLICADORA DE PARAFINA 1</v>
      </c>
      <c r="K810" s="9">
        <f>COUNTIF($J$2:J810,J810)</f>
        <v>3</v>
      </c>
      <c r="L810" s="7" t="str">
        <f>CONCATENATE(tbl_geral[[#This Row],[Cod.Unico]],"_",tbl_geral[[#This Row],[Numerador]])</f>
        <v>HOMAG_APLICADORA DE PARAFINA 1_3</v>
      </c>
      <c r="M810" s="12">
        <f t="shared" si="12"/>
        <v>115</v>
      </c>
      <c r="N810" s="12">
        <f>COUNTIF(J$2:$J810,J810)/100</f>
        <v>0.03</v>
      </c>
      <c r="O810" s="12">
        <f>SUM(tbl_geral[[#This Row],[Cod.Unico3]]+tbl_geral[[#This Row],[Cod.Unico4]])</f>
        <v>115.03</v>
      </c>
      <c r="P810" s="12" t="str">
        <f>SUBSTITUTE(tbl_geral[[#This Row],[Cod.Unico5]],",",".")</f>
        <v>115.03</v>
      </c>
      <c r="Q810" s="12" t="s">
        <v>874</v>
      </c>
    </row>
    <row r="811" spans="1:17" x14ac:dyDescent="0.25">
      <c r="A811" s="3" t="s">
        <v>798</v>
      </c>
      <c r="B811" s="4">
        <v>8</v>
      </c>
      <c r="C811" s="3" t="s">
        <v>10</v>
      </c>
      <c r="D811" s="4">
        <v>809</v>
      </c>
      <c r="E811" s="3" t="s">
        <v>119</v>
      </c>
      <c r="F811" s="3" t="s">
        <v>871</v>
      </c>
      <c r="G811" s="3" t="s">
        <v>2242</v>
      </c>
      <c r="H811" s="3" t="s">
        <v>13</v>
      </c>
      <c r="I811" s="3" t="s">
        <v>847</v>
      </c>
      <c r="J811" s="7" t="str">
        <f>CONCATENATE(tbl_geral[[#This Row],[Máquina]],"_",tbl_geral[[#This Row],[Status]],)</f>
        <v>HOMAG_APLICADORA DE PARAFINA 1</v>
      </c>
      <c r="K811" s="9">
        <f>COUNTIF($J$2:J811,J811)</f>
        <v>4</v>
      </c>
      <c r="L811" s="7" t="str">
        <f>CONCATENATE(tbl_geral[[#This Row],[Cod.Unico]],"_",tbl_geral[[#This Row],[Numerador]])</f>
        <v>HOMAG_APLICADORA DE PARAFINA 1_4</v>
      </c>
      <c r="M811" s="12">
        <f t="shared" si="12"/>
        <v>115</v>
      </c>
      <c r="N811" s="12">
        <f>COUNTIF(J$2:$J811,J811)/100</f>
        <v>0.04</v>
      </c>
      <c r="O811" s="12">
        <f>SUM(tbl_geral[[#This Row],[Cod.Unico3]]+tbl_geral[[#This Row],[Cod.Unico4]])</f>
        <v>115.04</v>
      </c>
      <c r="P811" s="12" t="str">
        <f>SUBSTITUTE(tbl_geral[[#This Row],[Cod.Unico5]],",",".")</f>
        <v>115.04</v>
      </c>
      <c r="Q811" s="12" t="s">
        <v>875</v>
      </c>
    </row>
    <row r="812" spans="1:17" x14ac:dyDescent="0.25">
      <c r="A812" s="3" t="s">
        <v>798</v>
      </c>
      <c r="B812" s="4">
        <v>8</v>
      </c>
      <c r="C812" s="3" t="s">
        <v>10</v>
      </c>
      <c r="D812" s="4">
        <v>829</v>
      </c>
      <c r="E812" s="3" t="s">
        <v>93</v>
      </c>
      <c r="F812" s="3" t="s">
        <v>871</v>
      </c>
      <c r="G812" s="3" t="s">
        <v>2243</v>
      </c>
      <c r="H812" s="3" t="s">
        <v>13</v>
      </c>
      <c r="I812" s="3" t="s">
        <v>847</v>
      </c>
      <c r="J812" s="7" t="str">
        <f>CONCATENATE(tbl_geral[[#This Row],[Máquina]],"_",tbl_geral[[#This Row],[Status]],)</f>
        <v>HOMAG_APLICADORA DE PARAFINA 1</v>
      </c>
      <c r="K812" s="9">
        <f>COUNTIF($J$2:J812,J812)</f>
        <v>5</v>
      </c>
      <c r="L812" s="7" t="str">
        <f>CONCATENATE(tbl_geral[[#This Row],[Cod.Unico]],"_",tbl_geral[[#This Row],[Numerador]])</f>
        <v>HOMAG_APLICADORA DE PARAFINA 1_5</v>
      </c>
      <c r="M812" s="12">
        <f t="shared" si="12"/>
        <v>115</v>
      </c>
      <c r="N812" s="12">
        <f>COUNTIF(J$2:$J812,J812)/100</f>
        <v>0.05</v>
      </c>
      <c r="O812" s="12">
        <f>SUM(tbl_geral[[#This Row],[Cod.Unico3]]+tbl_geral[[#This Row],[Cod.Unico4]])</f>
        <v>115.05</v>
      </c>
      <c r="P812" s="12" t="str">
        <f>SUBSTITUTE(tbl_geral[[#This Row],[Cod.Unico5]],",",".")</f>
        <v>115.05</v>
      </c>
      <c r="Q812" s="12" t="s">
        <v>876</v>
      </c>
    </row>
    <row r="813" spans="1:17" x14ac:dyDescent="0.25">
      <c r="A813" s="3" t="s">
        <v>798</v>
      </c>
      <c r="B813" s="4">
        <v>16</v>
      </c>
      <c r="C813" s="3" t="s">
        <v>286</v>
      </c>
      <c r="D813" s="4">
        <v>1602</v>
      </c>
      <c r="E813" s="3" t="s">
        <v>742</v>
      </c>
      <c r="F813" s="3" t="s">
        <v>877</v>
      </c>
      <c r="G813" s="3" t="s">
        <v>2244</v>
      </c>
      <c r="H813" s="3" t="s">
        <v>13</v>
      </c>
      <c r="I813" s="3"/>
      <c r="J813" s="7" t="str">
        <f>CONCATENATE(tbl_geral[[#This Row],[Máquina]],"_",tbl_geral[[#This Row],[Status]],)</f>
        <v>HOMAG_USINAGEM</v>
      </c>
      <c r="K813" s="9">
        <f>COUNTIF($J$2:J813,J813)</f>
        <v>1</v>
      </c>
      <c r="L813" s="7" t="str">
        <f>CONCATENATE(tbl_geral[[#This Row],[Cod.Unico]],"_",tbl_geral[[#This Row],[Numerador]])</f>
        <v>HOMAG_USINAGEM_1</v>
      </c>
      <c r="M813" s="12">
        <f t="shared" si="12"/>
        <v>116</v>
      </c>
      <c r="N813" s="12">
        <f>COUNTIF(J$2:$J813,J813)/100</f>
        <v>0.01</v>
      </c>
      <c r="O813" s="12">
        <f>SUM(tbl_geral[[#This Row],[Cod.Unico3]]+tbl_geral[[#This Row],[Cod.Unico4]])</f>
        <v>116.01</v>
      </c>
      <c r="P813" s="12" t="str">
        <f>SUBSTITUTE(tbl_geral[[#This Row],[Cod.Unico5]],",",".")</f>
        <v>116.01</v>
      </c>
      <c r="Q813" s="12" t="s">
        <v>878</v>
      </c>
    </row>
    <row r="814" spans="1:17" x14ac:dyDescent="0.25">
      <c r="A814" s="3" t="s">
        <v>798</v>
      </c>
      <c r="B814" s="4">
        <v>16</v>
      </c>
      <c r="C814" s="3" t="s">
        <v>286</v>
      </c>
      <c r="D814" s="4">
        <v>1602</v>
      </c>
      <c r="E814" s="3" t="s">
        <v>742</v>
      </c>
      <c r="F814" s="3" t="s">
        <v>877</v>
      </c>
      <c r="G814" s="3" t="s">
        <v>2245</v>
      </c>
      <c r="H814" s="3" t="s">
        <v>13</v>
      </c>
      <c r="I814" s="3"/>
      <c r="J814" s="7" t="str">
        <f>CONCATENATE(tbl_geral[[#This Row],[Máquina]],"_",tbl_geral[[#This Row],[Status]],)</f>
        <v>HOMAG_USINAGEM</v>
      </c>
      <c r="K814" s="9">
        <f>COUNTIF($J$2:J814,J814)</f>
        <v>2</v>
      </c>
      <c r="L814" s="7" t="str">
        <f>CONCATENATE(tbl_geral[[#This Row],[Cod.Unico]],"_",tbl_geral[[#This Row],[Numerador]])</f>
        <v>HOMAG_USINAGEM_2</v>
      </c>
      <c r="M814" s="12">
        <f t="shared" si="12"/>
        <v>116</v>
      </c>
      <c r="N814" s="12">
        <f>COUNTIF(J$2:$J814,J814)/100</f>
        <v>0.02</v>
      </c>
      <c r="O814" s="12">
        <f>SUM(tbl_geral[[#This Row],[Cod.Unico3]]+tbl_geral[[#This Row],[Cod.Unico4]])</f>
        <v>116.02</v>
      </c>
      <c r="P814" s="12" t="str">
        <f>SUBSTITUTE(tbl_geral[[#This Row],[Cod.Unico5]],",",".")</f>
        <v>116.02</v>
      </c>
      <c r="Q814" s="12" t="s">
        <v>879</v>
      </c>
    </row>
    <row r="815" spans="1:17" x14ac:dyDescent="0.25">
      <c r="A815" s="3" t="s">
        <v>798</v>
      </c>
      <c r="B815" s="4">
        <v>16</v>
      </c>
      <c r="C815" s="3" t="s">
        <v>286</v>
      </c>
      <c r="D815" s="4">
        <v>1602</v>
      </c>
      <c r="E815" s="3" t="s">
        <v>742</v>
      </c>
      <c r="F815" s="3" t="s">
        <v>877</v>
      </c>
      <c r="G815" s="3" t="s">
        <v>2246</v>
      </c>
      <c r="H815" s="3" t="s">
        <v>13</v>
      </c>
      <c r="I815" s="3"/>
      <c r="J815" s="7" t="str">
        <f>CONCATENATE(tbl_geral[[#This Row],[Máquina]],"_",tbl_geral[[#This Row],[Status]],)</f>
        <v>HOMAG_USINAGEM</v>
      </c>
      <c r="K815" s="9">
        <f>COUNTIF($J$2:J815,J815)</f>
        <v>3</v>
      </c>
      <c r="L815" s="7" t="str">
        <f>CONCATENATE(tbl_geral[[#This Row],[Cod.Unico]],"_",tbl_geral[[#This Row],[Numerador]])</f>
        <v>HOMAG_USINAGEM_3</v>
      </c>
      <c r="M815" s="12">
        <f t="shared" si="12"/>
        <v>116</v>
      </c>
      <c r="N815" s="12">
        <f>COUNTIF(J$2:$J815,J815)/100</f>
        <v>0.03</v>
      </c>
      <c r="O815" s="12">
        <f>SUM(tbl_geral[[#This Row],[Cod.Unico3]]+tbl_geral[[#This Row],[Cod.Unico4]])</f>
        <v>116.03</v>
      </c>
      <c r="P815" s="12" t="str">
        <f>SUBSTITUTE(tbl_geral[[#This Row],[Cod.Unico5]],",",".")</f>
        <v>116.03</v>
      </c>
      <c r="Q815" s="12" t="s">
        <v>880</v>
      </c>
    </row>
    <row r="816" spans="1:17" x14ac:dyDescent="0.25">
      <c r="A816" s="3" t="s">
        <v>798</v>
      </c>
      <c r="B816" s="4">
        <v>16</v>
      </c>
      <c r="C816" s="3" t="s">
        <v>286</v>
      </c>
      <c r="D816" s="4">
        <v>1602</v>
      </c>
      <c r="E816" s="3" t="s">
        <v>742</v>
      </c>
      <c r="F816" s="3" t="s">
        <v>877</v>
      </c>
      <c r="G816" s="3" t="s">
        <v>2247</v>
      </c>
      <c r="H816" s="3" t="s">
        <v>13</v>
      </c>
      <c r="I816" s="3"/>
      <c r="J816" s="7" t="str">
        <f>CONCATENATE(tbl_geral[[#This Row],[Máquina]],"_",tbl_geral[[#This Row],[Status]],)</f>
        <v>HOMAG_USINAGEM</v>
      </c>
      <c r="K816" s="9">
        <f>COUNTIF($J$2:J816,J816)</f>
        <v>4</v>
      </c>
      <c r="L816" s="7" t="str">
        <f>CONCATENATE(tbl_geral[[#This Row],[Cod.Unico]],"_",tbl_geral[[#This Row],[Numerador]])</f>
        <v>HOMAG_USINAGEM_4</v>
      </c>
      <c r="M816" s="12">
        <f t="shared" si="12"/>
        <v>116</v>
      </c>
      <c r="N816" s="12">
        <f>COUNTIF(J$2:$J816,J816)/100</f>
        <v>0.04</v>
      </c>
      <c r="O816" s="12">
        <f>SUM(tbl_geral[[#This Row],[Cod.Unico3]]+tbl_geral[[#This Row],[Cod.Unico4]])</f>
        <v>116.04</v>
      </c>
      <c r="P816" s="12" t="str">
        <f>SUBSTITUTE(tbl_geral[[#This Row],[Cod.Unico5]],",",".")</f>
        <v>116.04</v>
      </c>
      <c r="Q816" s="12" t="s">
        <v>881</v>
      </c>
    </row>
    <row r="817" spans="1:17" x14ac:dyDescent="0.25">
      <c r="A817" s="3" t="s">
        <v>798</v>
      </c>
      <c r="B817" s="4">
        <v>16</v>
      </c>
      <c r="C817" s="3" t="s">
        <v>286</v>
      </c>
      <c r="D817" s="4">
        <v>1602</v>
      </c>
      <c r="E817" s="3" t="s">
        <v>742</v>
      </c>
      <c r="F817" s="3" t="s">
        <v>877</v>
      </c>
      <c r="G817" s="3" t="s">
        <v>2248</v>
      </c>
      <c r="H817" s="3" t="s">
        <v>13</v>
      </c>
      <c r="I817" s="3"/>
      <c r="J817" s="7" t="str">
        <f>CONCATENATE(tbl_geral[[#This Row],[Máquina]],"_",tbl_geral[[#This Row],[Status]],)</f>
        <v>HOMAG_USINAGEM</v>
      </c>
      <c r="K817" s="9">
        <f>COUNTIF($J$2:J817,J817)</f>
        <v>5</v>
      </c>
      <c r="L817" s="7" t="str">
        <f>CONCATENATE(tbl_geral[[#This Row],[Cod.Unico]],"_",tbl_geral[[#This Row],[Numerador]])</f>
        <v>HOMAG_USINAGEM_5</v>
      </c>
      <c r="M817" s="12">
        <f t="shared" si="12"/>
        <v>116</v>
      </c>
      <c r="N817" s="12">
        <f>COUNTIF(J$2:$J817,J817)/100</f>
        <v>0.05</v>
      </c>
      <c r="O817" s="12">
        <f>SUM(tbl_geral[[#This Row],[Cod.Unico3]]+tbl_geral[[#This Row],[Cod.Unico4]])</f>
        <v>116.05</v>
      </c>
      <c r="P817" s="12" t="str">
        <f>SUBSTITUTE(tbl_geral[[#This Row],[Cod.Unico5]],",",".")</f>
        <v>116.05</v>
      </c>
      <c r="Q817" s="12" t="s">
        <v>882</v>
      </c>
    </row>
    <row r="818" spans="1:17" x14ac:dyDescent="0.25">
      <c r="A818" s="3" t="s">
        <v>798</v>
      </c>
      <c r="B818" s="4">
        <v>16</v>
      </c>
      <c r="C818" s="3" t="s">
        <v>286</v>
      </c>
      <c r="D818" s="4">
        <v>1602</v>
      </c>
      <c r="E818" s="3" t="s">
        <v>742</v>
      </c>
      <c r="F818" s="3" t="s">
        <v>877</v>
      </c>
      <c r="G818" s="3" t="s">
        <v>2249</v>
      </c>
      <c r="H818" s="3" t="s">
        <v>13</v>
      </c>
      <c r="I818" s="3"/>
      <c r="J818" s="7" t="str">
        <f>CONCATENATE(tbl_geral[[#This Row],[Máquina]],"_",tbl_geral[[#This Row],[Status]],)</f>
        <v>HOMAG_USINAGEM</v>
      </c>
      <c r="K818" s="9">
        <f>COUNTIF($J$2:J818,J818)</f>
        <v>6</v>
      </c>
      <c r="L818" s="7" t="str">
        <f>CONCATENATE(tbl_geral[[#This Row],[Cod.Unico]],"_",tbl_geral[[#This Row],[Numerador]])</f>
        <v>HOMAG_USINAGEM_6</v>
      </c>
      <c r="M818" s="12">
        <f t="shared" si="12"/>
        <v>116</v>
      </c>
      <c r="N818" s="12">
        <f>COUNTIF(J$2:$J818,J818)/100</f>
        <v>0.06</v>
      </c>
      <c r="O818" s="12">
        <f>SUM(tbl_geral[[#This Row],[Cod.Unico3]]+tbl_geral[[#This Row],[Cod.Unico4]])</f>
        <v>116.06</v>
      </c>
      <c r="P818" s="12" t="str">
        <f>SUBSTITUTE(tbl_geral[[#This Row],[Cod.Unico5]],",",".")</f>
        <v>116.06</v>
      </c>
      <c r="Q818" s="12" t="s">
        <v>883</v>
      </c>
    </row>
    <row r="819" spans="1:17" x14ac:dyDescent="0.25">
      <c r="A819" s="3" t="s">
        <v>798</v>
      </c>
      <c r="B819" s="4">
        <v>16</v>
      </c>
      <c r="C819" s="3" t="s">
        <v>286</v>
      </c>
      <c r="D819" s="4">
        <v>817</v>
      </c>
      <c r="E819" s="3" t="s">
        <v>271</v>
      </c>
      <c r="F819" s="3" t="s">
        <v>877</v>
      </c>
      <c r="G819" s="3" t="s">
        <v>2250</v>
      </c>
      <c r="H819" s="3" t="s">
        <v>13</v>
      </c>
      <c r="I819" s="3" t="s">
        <v>885</v>
      </c>
      <c r="J819" s="7" t="str">
        <f>CONCATENATE(tbl_geral[[#This Row],[Máquina]],"_",tbl_geral[[#This Row],[Status]],)</f>
        <v>HOMAG_USINAGEM</v>
      </c>
      <c r="K819" s="9">
        <f>COUNTIF($J$2:J819,J819)</f>
        <v>7</v>
      </c>
      <c r="L819" s="7" t="str">
        <f>CONCATENATE(tbl_geral[[#This Row],[Cod.Unico]],"_",tbl_geral[[#This Row],[Numerador]])</f>
        <v>HOMAG_USINAGEM_7</v>
      </c>
      <c r="M819" s="12">
        <f t="shared" si="12"/>
        <v>116</v>
      </c>
      <c r="N819" s="12">
        <f>COUNTIF(J$2:$J819,J819)/100</f>
        <v>7.0000000000000007E-2</v>
      </c>
      <c r="O819" s="12">
        <f>SUM(tbl_geral[[#This Row],[Cod.Unico3]]+tbl_geral[[#This Row],[Cod.Unico4]])</f>
        <v>116.07</v>
      </c>
      <c r="P819" s="12" t="str">
        <f>SUBSTITUTE(tbl_geral[[#This Row],[Cod.Unico5]],",",".")</f>
        <v>116.07</v>
      </c>
      <c r="Q819" s="12" t="s">
        <v>884</v>
      </c>
    </row>
    <row r="820" spans="1:17" x14ac:dyDescent="0.25">
      <c r="A820" s="3" t="s">
        <v>798</v>
      </c>
      <c r="B820" s="4">
        <v>16</v>
      </c>
      <c r="C820" s="3" t="s">
        <v>286</v>
      </c>
      <c r="D820" s="4">
        <v>817</v>
      </c>
      <c r="E820" s="3" t="s">
        <v>271</v>
      </c>
      <c r="F820" s="3" t="s">
        <v>877</v>
      </c>
      <c r="G820" s="3" t="s">
        <v>2251</v>
      </c>
      <c r="H820" s="3" t="s">
        <v>13</v>
      </c>
      <c r="I820" s="3" t="s">
        <v>758</v>
      </c>
      <c r="J820" s="7" t="str">
        <f>CONCATENATE(tbl_geral[[#This Row],[Máquina]],"_",tbl_geral[[#This Row],[Status]],)</f>
        <v>HOMAG_USINAGEM</v>
      </c>
      <c r="K820" s="9">
        <f>COUNTIF($J$2:J820,J820)</f>
        <v>8</v>
      </c>
      <c r="L820" s="7" t="str">
        <f>CONCATENATE(tbl_geral[[#This Row],[Cod.Unico]],"_",tbl_geral[[#This Row],[Numerador]])</f>
        <v>HOMAG_USINAGEM_8</v>
      </c>
      <c r="M820" s="12">
        <f t="shared" si="12"/>
        <v>116</v>
      </c>
      <c r="N820" s="12">
        <f>COUNTIF(J$2:$J820,J820)/100</f>
        <v>0.08</v>
      </c>
      <c r="O820" s="12">
        <f>SUM(tbl_geral[[#This Row],[Cod.Unico3]]+tbl_geral[[#This Row],[Cod.Unico4]])</f>
        <v>116.08</v>
      </c>
      <c r="P820" s="12" t="str">
        <f>SUBSTITUTE(tbl_geral[[#This Row],[Cod.Unico5]],",",".")</f>
        <v>116.08</v>
      </c>
      <c r="Q820" s="12" t="s">
        <v>886</v>
      </c>
    </row>
    <row r="821" spans="1:17" x14ac:dyDescent="0.25">
      <c r="A821" s="3" t="s">
        <v>798</v>
      </c>
      <c r="B821" s="4">
        <v>2</v>
      </c>
      <c r="C821" s="3" t="s">
        <v>84</v>
      </c>
      <c r="D821" s="4">
        <v>203</v>
      </c>
      <c r="E821" s="3" t="s">
        <v>85</v>
      </c>
      <c r="F821" s="3" t="s">
        <v>877</v>
      </c>
      <c r="G821" s="3" t="s">
        <v>2252</v>
      </c>
      <c r="H821" s="3" t="s">
        <v>13</v>
      </c>
      <c r="I821" s="3"/>
      <c r="J821" s="7" t="str">
        <f>CONCATENATE(tbl_geral[[#This Row],[Máquina]],"_",tbl_geral[[#This Row],[Status]],)</f>
        <v>HOMAG_USINAGEM</v>
      </c>
      <c r="K821" s="9">
        <f>COUNTIF($J$2:J821,J821)</f>
        <v>9</v>
      </c>
      <c r="L821" s="7" t="str">
        <f>CONCATENATE(tbl_geral[[#This Row],[Cod.Unico]],"_",tbl_geral[[#This Row],[Numerador]])</f>
        <v>HOMAG_USINAGEM_9</v>
      </c>
      <c r="M821" s="12">
        <f t="shared" si="12"/>
        <v>116</v>
      </c>
      <c r="N821" s="12">
        <f>COUNTIF(J$2:$J821,J821)/100</f>
        <v>0.09</v>
      </c>
      <c r="O821" s="12">
        <f>SUM(tbl_geral[[#This Row],[Cod.Unico3]]+tbl_geral[[#This Row],[Cod.Unico4]])</f>
        <v>116.09</v>
      </c>
      <c r="P821" s="12" t="str">
        <f>SUBSTITUTE(tbl_geral[[#This Row],[Cod.Unico5]],",",".")</f>
        <v>116.09</v>
      </c>
      <c r="Q821" s="12" t="s">
        <v>887</v>
      </c>
    </row>
    <row r="822" spans="1:17" x14ac:dyDescent="0.25">
      <c r="A822" s="3" t="s">
        <v>798</v>
      </c>
      <c r="B822" s="4">
        <v>2</v>
      </c>
      <c r="C822" s="3" t="s">
        <v>84</v>
      </c>
      <c r="D822" s="4">
        <v>202</v>
      </c>
      <c r="E822" s="3" t="s">
        <v>88</v>
      </c>
      <c r="F822" s="3" t="s">
        <v>877</v>
      </c>
      <c r="G822" s="3" t="s">
        <v>3119</v>
      </c>
      <c r="H822" s="3" t="s">
        <v>13</v>
      </c>
      <c r="I822" s="3"/>
      <c r="J822" s="7" t="str">
        <f>CONCATENATE(tbl_geral[[#This Row],[Máquina]],"_",tbl_geral[[#This Row],[Status]],)</f>
        <v>HOMAG_USINAGEM</v>
      </c>
      <c r="K822" s="9">
        <f>COUNTIF($J$2:J822,J822)</f>
        <v>10</v>
      </c>
      <c r="L822" s="7" t="str">
        <f>CONCATENATE(tbl_geral[[#This Row],[Cod.Unico]],"_",tbl_geral[[#This Row],[Numerador]])</f>
        <v>HOMAG_USINAGEM_10</v>
      </c>
      <c r="M822" s="12">
        <f t="shared" si="12"/>
        <v>116</v>
      </c>
      <c r="N822" s="12">
        <f>COUNTIF(J$2:$J822,J822)/100</f>
        <v>0.1</v>
      </c>
      <c r="O822" s="12">
        <f>SUM(tbl_geral[[#This Row],[Cod.Unico3]]+tbl_geral[[#This Row],[Cod.Unico4]])</f>
        <v>116.1</v>
      </c>
      <c r="P822" s="12" t="str">
        <f>SUBSTITUTE(tbl_geral[[#This Row],[Cod.Unico5]],",",".")</f>
        <v>116.1</v>
      </c>
      <c r="Q822" s="12" t="s">
        <v>888</v>
      </c>
    </row>
    <row r="823" spans="1:17" x14ac:dyDescent="0.25">
      <c r="A823" s="3" t="s">
        <v>798</v>
      </c>
      <c r="B823" s="4">
        <v>8</v>
      </c>
      <c r="C823" s="3" t="s">
        <v>10</v>
      </c>
      <c r="D823" s="4">
        <v>809</v>
      </c>
      <c r="E823" s="3" t="s">
        <v>119</v>
      </c>
      <c r="F823" s="3" t="s">
        <v>877</v>
      </c>
      <c r="G823" s="3" t="s">
        <v>2253</v>
      </c>
      <c r="H823" s="3" t="s">
        <v>13</v>
      </c>
      <c r="I823" s="3"/>
      <c r="J823" s="7" t="str">
        <f>CONCATENATE(tbl_geral[[#This Row],[Máquina]],"_",tbl_geral[[#This Row],[Status]],)</f>
        <v>HOMAG_USINAGEM</v>
      </c>
      <c r="K823" s="9">
        <f>COUNTIF($J$2:J823,J823)</f>
        <v>11</v>
      </c>
      <c r="L823" s="7" t="str">
        <f>CONCATENATE(tbl_geral[[#This Row],[Cod.Unico]],"_",tbl_geral[[#This Row],[Numerador]])</f>
        <v>HOMAG_USINAGEM_11</v>
      </c>
      <c r="M823" s="12">
        <f t="shared" si="12"/>
        <v>116</v>
      </c>
      <c r="N823" s="12">
        <f>COUNTIF(J$2:$J823,J823)/100</f>
        <v>0.11</v>
      </c>
      <c r="O823" s="12">
        <f>SUM(tbl_geral[[#This Row],[Cod.Unico3]]+tbl_geral[[#This Row],[Cod.Unico4]])</f>
        <v>116.11</v>
      </c>
      <c r="P823" s="12" t="str">
        <f>SUBSTITUTE(tbl_geral[[#This Row],[Cod.Unico5]],",",".")</f>
        <v>116.11</v>
      </c>
      <c r="Q823" s="12" t="s">
        <v>889</v>
      </c>
    </row>
    <row r="824" spans="1:17" x14ac:dyDescent="0.25">
      <c r="A824" s="3" t="s">
        <v>798</v>
      </c>
      <c r="B824" s="4">
        <v>3</v>
      </c>
      <c r="C824" s="3" t="s">
        <v>56</v>
      </c>
      <c r="D824" s="4">
        <v>303</v>
      </c>
      <c r="E824" s="3" t="s">
        <v>108</v>
      </c>
      <c r="F824" s="3" t="s">
        <v>877</v>
      </c>
      <c r="G824" s="3" t="s">
        <v>2254</v>
      </c>
      <c r="H824" s="3" t="s">
        <v>13</v>
      </c>
      <c r="I824" s="3" t="s">
        <v>891</v>
      </c>
      <c r="J824" s="7" t="str">
        <f>CONCATENATE(tbl_geral[[#This Row],[Máquina]],"_",tbl_geral[[#This Row],[Status]],)</f>
        <v>HOMAG_USINAGEM</v>
      </c>
      <c r="K824" s="9">
        <f>COUNTIF($J$2:J824,J824)</f>
        <v>12</v>
      </c>
      <c r="L824" s="7" t="str">
        <f>CONCATENATE(tbl_geral[[#This Row],[Cod.Unico]],"_",tbl_geral[[#This Row],[Numerador]])</f>
        <v>HOMAG_USINAGEM_12</v>
      </c>
      <c r="M824" s="12">
        <f t="shared" si="12"/>
        <v>116</v>
      </c>
      <c r="N824" s="12">
        <f>COUNTIF(J$2:$J824,J824)/100</f>
        <v>0.12</v>
      </c>
      <c r="O824" s="12">
        <f>SUM(tbl_geral[[#This Row],[Cod.Unico3]]+tbl_geral[[#This Row],[Cod.Unico4]])</f>
        <v>116.12</v>
      </c>
      <c r="P824" s="12" t="str">
        <f>SUBSTITUTE(tbl_geral[[#This Row],[Cod.Unico5]],",",".")</f>
        <v>116.12</v>
      </c>
      <c r="Q824" s="12" t="s">
        <v>890</v>
      </c>
    </row>
    <row r="825" spans="1:17" x14ac:dyDescent="0.25">
      <c r="A825" s="3" t="s">
        <v>798</v>
      </c>
      <c r="B825" s="4">
        <v>8</v>
      </c>
      <c r="C825" s="3" t="s">
        <v>10</v>
      </c>
      <c r="D825" s="4">
        <v>817</v>
      </c>
      <c r="E825" s="3" t="s">
        <v>271</v>
      </c>
      <c r="F825" s="3" t="s">
        <v>877</v>
      </c>
      <c r="G825" s="3" t="s">
        <v>2255</v>
      </c>
      <c r="H825" s="3" t="s">
        <v>13</v>
      </c>
      <c r="I825" s="3" t="s">
        <v>891</v>
      </c>
      <c r="J825" s="7" t="str">
        <f>CONCATENATE(tbl_geral[[#This Row],[Máquina]],"_",tbl_geral[[#This Row],[Status]],)</f>
        <v>HOMAG_USINAGEM</v>
      </c>
      <c r="K825" s="9">
        <f>COUNTIF($J$2:J825,J825)</f>
        <v>13</v>
      </c>
      <c r="L825" s="7" t="str">
        <f>CONCATENATE(tbl_geral[[#This Row],[Cod.Unico]],"_",tbl_geral[[#This Row],[Numerador]])</f>
        <v>HOMAG_USINAGEM_13</v>
      </c>
      <c r="M825" s="12">
        <f t="shared" si="12"/>
        <v>116</v>
      </c>
      <c r="N825" s="12">
        <f>COUNTIF(J$2:$J825,J825)/100</f>
        <v>0.13</v>
      </c>
      <c r="O825" s="12">
        <f>SUM(tbl_geral[[#This Row],[Cod.Unico3]]+tbl_geral[[#This Row],[Cod.Unico4]])</f>
        <v>116.13</v>
      </c>
      <c r="P825" s="12" t="str">
        <f>SUBSTITUTE(tbl_geral[[#This Row],[Cod.Unico5]],",",".")</f>
        <v>116.13</v>
      </c>
      <c r="Q825" s="12" t="s">
        <v>892</v>
      </c>
    </row>
    <row r="826" spans="1:17" x14ac:dyDescent="0.25">
      <c r="A826" s="3" t="s">
        <v>798</v>
      </c>
      <c r="B826" s="4">
        <v>8</v>
      </c>
      <c r="C826" s="3" t="s">
        <v>10</v>
      </c>
      <c r="D826" s="4">
        <v>817</v>
      </c>
      <c r="E826" s="3" t="s">
        <v>271</v>
      </c>
      <c r="F826" s="3" t="s">
        <v>877</v>
      </c>
      <c r="G826" s="3" t="s">
        <v>2256</v>
      </c>
      <c r="H826" s="3" t="s">
        <v>13</v>
      </c>
      <c r="I826" s="3" t="s">
        <v>758</v>
      </c>
      <c r="J826" s="7" t="str">
        <f>CONCATENATE(tbl_geral[[#This Row],[Máquina]],"_",tbl_geral[[#This Row],[Status]],)</f>
        <v>HOMAG_USINAGEM</v>
      </c>
      <c r="K826" s="9">
        <f>COUNTIF($J$2:J826,J826)</f>
        <v>14</v>
      </c>
      <c r="L826" s="7" t="str">
        <f>CONCATENATE(tbl_geral[[#This Row],[Cod.Unico]],"_",tbl_geral[[#This Row],[Numerador]])</f>
        <v>HOMAG_USINAGEM_14</v>
      </c>
      <c r="M826" s="12">
        <f t="shared" si="12"/>
        <v>116</v>
      </c>
      <c r="N826" s="12">
        <f>COUNTIF(J$2:$J826,J826)/100</f>
        <v>0.14000000000000001</v>
      </c>
      <c r="O826" s="12">
        <f>SUM(tbl_geral[[#This Row],[Cod.Unico3]]+tbl_geral[[#This Row],[Cod.Unico4]])</f>
        <v>116.14</v>
      </c>
      <c r="P826" s="12" t="str">
        <f>SUBSTITUTE(tbl_geral[[#This Row],[Cod.Unico5]],",",".")</f>
        <v>116.14</v>
      </c>
      <c r="Q826" s="12" t="s">
        <v>893</v>
      </c>
    </row>
    <row r="827" spans="1:17" x14ac:dyDescent="0.25">
      <c r="A827" s="3" t="s">
        <v>798</v>
      </c>
      <c r="B827" s="4">
        <v>16</v>
      </c>
      <c r="C827" s="3" t="s">
        <v>286</v>
      </c>
      <c r="D827" s="4">
        <v>1602</v>
      </c>
      <c r="E827" s="3" t="s">
        <v>742</v>
      </c>
      <c r="F827" s="3" t="s">
        <v>877</v>
      </c>
      <c r="G827" s="3" t="s">
        <v>2257</v>
      </c>
      <c r="H827" s="3" t="s">
        <v>13</v>
      </c>
      <c r="I827" s="3"/>
      <c r="J827" s="7" t="str">
        <f>CONCATENATE(tbl_geral[[#This Row],[Máquina]],"_",tbl_geral[[#This Row],[Status]],)</f>
        <v>HOMAG_USINAGEM</v>
      </c>
      <c r="K827" s="9">
        <f>COUNTIF($J$2:J827,J827)</f>
        <v>15</v>
      </c>
      <c r="L827" s="7" t="str">
        <f>CONCATENATE(tbl_geral[[#This Row],[Cod.Unico]],"_",tbl_geral[[#This Row],[Numerador]])</f>
        <v>HOMAG_USINAGEM_15</v>
      </c>
      <c r="M827" s="12">
        <f t="shared" si="12"/>
        <v>116</v>
      </c>
      <c r="N827" s="12">
        <f>COUNTIF(J$2:$J827,J827)/100</f>
        <v>0.15</v>
      </c>
      <c r="O827" s="12">
        <f>SUM(tbl_geral[[#This Row],[Cod.Unico3]]+tbl_geral[[#This Row],[Cod.Unico4]])</f>
        <v>116.15</v>
      </c>
      <c r="P827" s="12" t="str">
        <f>SUBSTITUTE(tbl_geral[[#This Row],[Cod.Unico5]],",",".")</f>
        <v>116.15</v>
      </c>
      <c r="Q827" s="12" t="s">
        <v>894</v>
      </c>
    </row>
    <row r="828" spans="1:17" x14ac:dyDescent="0.25">
      <c r="A828" s="3" t="s">
        <v>798</v>
      </c>
      <c r="B828" s="4">
        <v>16</v>
      </c>
      <c r="C828" s="3" t="s">
        <v>286</v>
      </c>
      <c r="D828" s="4">
        <v>1602</v>
      </c>
      <c r="E828" s="3" t="s">
        <v>742</v>
      </c>
      <c r="F828" s="3" t="s">
        <v>877</v>
      </c>
      <c r="G828" s="3" t="s">
        <v>2258</v>
      </c>
      <c r="H828" s="3" t="s">
        <v>13</v>
      </c>
      <c r="I828" s="3"/>
      <c r="J828" s="7" t="str">
        <f>CONCATENATE(tbl_geral[[#This Row],[Máquina]],"_",tbl_geral[[#This Row],[Status]],)</f>
        <v>HOMAG_USINAGEM</v>
      </c>
      <c r="K828" s="9">
        <f>COUNTIF($J$2:J828,J828)</f>
        <v>16</v>
      </c>
      <c r="L828" s="7" t="str">
        <f>CONCATENATE(tbl_geral[[#This Row],[Cod.Unico]],"_",tbl_geral[[#This Row],[Numerador]])</f>
        <v>HOMAG_USINAGEM_16</v>
      </c>
      <c r="M828" s="12">
        <f t="shared" si="12"/>
        <v>116</v>
      </c>
      <c r="N828" s="12">
        <f>COUNTIF(J$2:$J828,J828)/100</f>
        <v>0.16</v>
      </c>
      <c r="O828" s="12">
        <f>SUM(tbl_geral[[#This Row],[Cod.Unico3]]+tbl_geral[[#This Row],[Cod.Unico4]])</f>
        <v>116.16</v>
      </c>
      <c r="P828" s="12" t="str">
        <f>SUBSTITUTE(tbl_geral[[#This Row],[Cod.Unico5]],",",".")</f>
        <v>116.16</v>
      </c>
      <c r="Q828" s="12" t="s">
        <v>895</v>
      </c>
    </row>
    <row r="829" spans="1:17" x14ac:dyDescent="0.25">
      <c r="A829" s="3" t="s">
        <v>798</v>
      </c>
      <c r="B829" s="4">
        <v>16</v>
      </c>
      <c r="C829" s="3" t="s">
        <v>286</v>
      </c>
      <c r="D829" s="4">
        <v>1602</v>
      </c>
      <c r="E829" s="3" t="s">
        <v>742</v>
      </c>
      <c r="F829" s="3" t="s">
        <v>877</v>
      </c>
      <c r="G829" s="3" t="s">
        <v>2259</v>
      </c>
      <c r="H829" s="3" t="s">
        <v>13</v>
      </c>
      <c r="I829" s="3"/>
      <c r="J829" s="7" t="str">
        <f>CONCATENATE(tbl_geral[[#This Row],[Máquina]],"_",tbl_geral[[#This Row],[Status]],)</f>
        <v>HOMAG_USINAGEM</v>
      </c>
      <c r="K829" s="9">
        <f>COUNTIF($J$2:J829,J829)</f>
        <v>17</v>
      </c>
      <c r="L829" s="7" t="str">
        <f>CONCATENATE(tbl_geral[[#This Row],[Cod.Unico]],"_",tbl_geral[[#This Row],[Numerador]])</f>
        <v>HOMAG_USINAGEM_17</v>
      </c>
      <c r="M829" s="12">
        <f t="shared" si="12"/>
        <v>116</v>
      </c>
      <c r="N829" s="12">
        <f>COUNTIF(J$2:$J829,J829)/100</f>
        <v>0.17</v>
      </c>
      <c r="O829" s="12">
        <f>SUM(tbl_geral[[#This Row],[Cod.Unico3]]+tbl_geral[[#This Row],[Cod.Unico4]])</f>
        <v>116.17</v>
      </c>
      <c r="P829" s="12" t="str">
        <f>SUBSTITUTE(tbl_geral[[#This Row],[Cod.Unico5]],",",".")</f>
        <v>116.17</v>
      </c>
      <c r="Q829" s="12" t="s">
        <v>896</v>
      </c>
    </row>
    <row r="830" spans="1:17" x14ac:dyDescent="0.25">
      <c r="A830" s="3" t="s">
        <v>798</v>
      </c>
      <c r="B830" s="4">
        <v>16</v>
      </c>
      <c r="C830" s="3" t="s">
        <v>286</v>
      </c>
      <c r="D830" s="4">
        <v>1602</v>
      </c>
      <c r="E830" s="3" t="s">
        <v>742</v>
      </c>
      <c r="F830" s="3" t="s">
        <v>877</v>
      </c>
      <c r="G830" s="3" t="s">
        <v>2260</v>
      </c>
      <c r="H830" s="3" t="s">
        <v>13</v>
      </c>
      <c r="I830" s="3"/>
      <c r="J830" s="7" t="str">
        <f>CONCATENATE(tbl_geral[[#This Row],[Máquina]],"_",tbl_geral[[#This Row],[Status]],)</f>
        <v>HOMAG_USINAGEM</v>
      </c>
      <c r="K830" s="9">
        <f>COUNTIF($J$2:J830,J830)</f>
        <v>18</v>
      </c>
      <c r="L830" s="7" t="str">
        <f>CONCATENATE(tbl_geral[[#This Row],[Cod.Unico]],"_",tbl_geral[[#This Row],[Numerador]])</f>
        <v>HOMAG_USINAGEM_18</v>
      </c>
      <c r="M830" s="12">
        <f t="shared" si="12"/>
        <v>116</v>
      </c>
      <c r="N830" s="12">
        <f>COUNTIF(J$2:$J830,J830)/100</f>
        <v>0.18</v>
      </c>
      <c r="O830" s="12">
        <f>SUM(tbl_geral[[#This Row],[Cod.Unico3]]+tbl_geral[[#This Row],[Cod.Unico4]])</f>
        <v>116.18</v>
      </c>
      <c r="P830" s="12" t="str">
        <f>SUBSTITUTE(tbl_geral[[#This Row],[Cod.Unico5]],",",".")</f>
        <v>116.18</v>
      </c>
      <c r="Q830" s="12" t="s">
        <v>897</v>
      </c>
    </row>
    <row r="831" spans="1:17" x14ac:dyDescent="0.25">
      <c r="A831" s="3" t="s">
        <v>798</v>
      </c>
      <c r="B831" s="4">
        <v>16</v>
      </c>
      <c r="C831" s="3" t="s">
        <v>286</v>
      </c>
      <c r="D831" s="4">
        <v>1602</v>
      </c>
      <c r="E831" s="3" t="s">
        <v>742</v>
      </c>
      <c r="F831" s="3" t="s">
        <v>877</v>
      </c>
      <c r="G831" s="3" t="s">
        <v>2261</v>
      </c>
      <c r="H831" s="3" t="s">
        <v>13</v>
      </c>
      <c r="I831" s="3"/>
      <c r="J831" s="7" t="str">
        <f>CONCATENATE(tbl_geral[[#This Row],[Máquina]],"_",tbl_geral[[#This Row],[Status]],)</f>
        <v>HOMAG_USINAGEM</v>
      </c>
      <c r="K831" s="9">
        <f>COUNTIF($J$2:J831,J831)</f>
        <v>19</v>
      </c>
      <c r="L831" s="7" t="str">
        <f>CONCATENATE(tbl_geral[[#This Row],[Cod.Unico]],"_",tbl_geral[[#This Row],[Numerador]])</f>
        <v>HOMAG_USINAGEM_19</v>
      </c>
      <c r="M831" s="12">
        <f t="shared" si="12"/>
        <v>116</v>
      </c>
      <c r="N831" s="12">
        <f>COUNTIF(J$2:$J831,J831)/100</f>
        <v>0.19</v>
      </c>
      <c r="O831" s="12">
        <f>SUM(tbl_geral[[#This Row],[Cod.Unico3]]+tbl_geral[[#This Row],[Cod.Unico4]])</f>
        <v>116.19</v>
      </c>
      <c r="P831" s="12" t="str">
        <f>SUBSTITUTE(tbl_geral[[#This Row],[Cod.Unico5]],",",".")</f>
        <v>116.19</v>
      </c>
      <c r="Q831" s="12" t="s">
        <v>898</v>
      </c>
    </row>
    <row r="832" spans="1:17" x14ac:dyDescent="0.25">
      <c r="A832" s="3" t="s">
        <v>798</v>
      </c>
      <c r="B832" s="4">
        <v>16</v>
      </c>
      <c r="C832" s="3" t="s">
        <v>286</v>
      </c>
      <c r="D832" s="4">
        <v>1602</v>
      </c>
      <c r="E832" s="3" t="s">
        <v>742</v>
      </c>
      <c r="F832" s="3" t="s">
        <v>877</v>
      </c>
      <c r="G832" s="3" t="s">
        <v>2262</v>
      </c>
      <c r="H832" s="3" t="s">
        <v>13</v>
      </c>
      <c r="I832" s="3"/>
      <c r="J832" s="7" t="str">
        <f>CONCATENATE(tbl_geral[[#This Row],[Máquina]],"_",tbl_geral[[#This Row],[Status]],)</f>
        <v>HOMAG_USINAGEM</v>
      </c>
      <c r="K832" s="9">
        <f>COUNTIF($J$2:J832,J832)</f>
        <v>20</v>
      </c>
      <c r="L832" s="7" t="str">
        <f>CONCATENATE(tbl_geral[[#This Row],[Cod.Unico]],"_",tbl_geral[[#This Row],[Numerador]])</f>
        <v>HOMAG_USINAGEM_20</v>
      </c>
      <c r="M832" s="12">
        <f t="shared" si="12"/>
        <v>116</v>
      </c>
      <c r="N832" s="12">
        <f>COUNTIF(J$2:$J832,J832)/100</f>
        <v>0.2</v>
      </c>
      <c r="O832" s="12">
        <f>SUM(tbl_geral[[#This Row],[Cod.Unico3]]+tbl_geral[[#This Row],[Cod.Unico4]])</f>
        <v>116.2</v>
      </c>
      <c r="P832" s="12" t="str">
        <f>SUBSTITUTE(tbl_geral[[#This Row],[Cod.Unico5]],",",".")</f>
        <v>116.2</v>
      </c>
      <c r="Q832" s="12" t="s">
        <v>899</v>
      </c>
    </row>
    <row r="833" spans="1:17" x14ac:dyDescent="0.25">
      <c r="A833" s="3" t="s">
        <v>798</v>
      </c>
      <c r="B833" s="4">
        <v>8</v>
      </c>
      <c r="C833" s="3" t="s">
        <v>10</v>
      </c>
      <c r="D833" s="4">
        <v>817</v>
      </c>
      <c r="E833" s="3" t="s">
        <v>271</v>
      </c>
      <c r="F833" s="3" t="s">
        <v>877</v>
      </c>
      <c r="G833" s="3" t="s">
        <v>2263</v>
      </c>
      <c r="H833" s="3" t="s">
        <v>13</v>
      </c>
      <c r="I833" s="3" t="s">
        <v>885</v>
      </c>
      <c r="J833" s="7" t="str">
        <f>CONCATENATE(tbl_geral[[#This Row],[Máquina]],"_",tbl_geral[[#This Row],[Status]],)</f>
        <v>HOMAG_USINAGEM</v>
      </c>
      <c r="K833" s="9">
        <f>COUNTIF($J$2:J833,J833)</f>
        <v>21</v>
      </c>
      <c r="L833" s="7" t="str">
        <f>CONCATENATE(tbl_geral[[#This Row],[Cod.Unico]],"_",tbl_geral[[#This Row],[Numerador]])</f>
        <v>HOMAG_USINAGEM_21</v>
      </c>
      <c r="M833" s="12">
        <f t="shared" si="12"/>
        <v>116</v>
      </c>
      <c r="N833" s="12">
        <f>COUNTIF(J$2:$J833,J833)/100</f>
        <v>0.21</v>
      </c>
      <c r="O833" s="12">
        <f>SUM(tbl_geral[[#This Row],[Cod.Unico3]]+tbl_geral[[#This Row],[Cod.Unico4]])</f>
        <v>116.21</v>
      </c>
      <c r="P833" s="12" t="str">
        <f>SUBSTITUTE(tbl_geral[[#This Row],[Cod.Unico5]],",",".")</f>
        <v>116.21</v>
      </c>
      <c r="Q833" s="12" t="s">
        <v>900</v>
      </c>
    </row>
    <row r="834" spans="1:17" x14ac:dyDescent="0.25">
      <c r="A834" s="3" t="s">
        <v>798</v>
      </c>
      <c r="B834" s="4">
        <v>8</v>
      </c>
      <c r="C834" s="3" t="s">
        <v>10</v>
      </c>
      <c r="D834" s="4">
        <v>817</v>
      </c>
      <c r="E834" s="3" t="s">
        <v>271</v>
      </c>
      <c r="F834" s="3" t="s">
        <v>877</v>
      </c>
      <c r="G834" s="3" t="s">
        <v>2264</v>
      </c>
      <c r="H834" s="3" t="s">
        <v>13</v>
      </c>
      <c r="I834" s="3" t="s">
        <v>758</v>
      </c>
      <c r="J834" s="7" t="str">
        <f>CONCATENATE(tbl_geral[[#This Row],[Máquina]],"_",tbl_geral[[#This Row],[Status]],)</f>
        <v>HOMAG_USINAGEM</v>
      </c>
      <c r="K834" s="9">
        <f>COUNTIF($J$2:J834,J834)</f>
        <v>22</v>
      </c>
      <c r="L834" s="7" t="str">
        <f>CONCATENATE(tbl_geral[[#This Row],[Cod.Unico]],"_",tbl_geral[[#This Row],[Numerador]])</f>
        <v>HOMAG_USINAGEM_22</v>
      </c>
      <c r="M834" s="12">
        <f t="shared" si="12"/>
        <v>116</v>
      </c>
      <c r="N834" s="12">
        <f>COUNTIF(J$2:$J834,J834)/100</f>
        <v>0.22</v>
      </c>
      <c r="O834" s="12">
        <f>SUM(tbl_geral[[#This Row],[Cod.Unico3]]+tbl_geral[[#This Row],[Cod.Unico4]])</f>
        <v>116.22</v>
      </c>
      <c r="P834" s="12" t="str">
        <f>SUBSTITUTE(tbl_geral[[#This Row],[Cod.Unico5]],",",".")</f>
        <v>116.22</v>
      </c>
      <c r="Q834" s="12" t="s">
        <v>901</v>
      </c>
    </row>
    <row r="835" spans="1:17" x14ac:dyDescent="0.25">
      <c r="A835" s="3" t="s">
        <v>798</v>
      </c>
      <c r="B835" s="4">
        <v>2</v>
      </c>
      <c r="C835" s="3" t="s">
        <v>84</v>
      </c>
      <c r="D835" s="4">
        <v>203</v>
      </c>
      <c r="E835" s="3" t="s">
        <v>85</v>
      </c>
      <c r="F835" s="3" t="s">
        <v>877</v>
      </c>
      <c r="G835" s="3" t="s">
        <v>2265</v>
      </c>
      <c r="H835" s="3" t="s">
        <v>13</v>
      </c>
      <c r="I835" s="3"/>
      <c r="J835" s="7" t="str">
        <f>CONCATENATE(tbl_geral[[#This Row],[Máquina]],"_",tbl_geral[[#This Row],[Status]],)</f>
        <v>HOMAG_USINAGEM</v>
      </c>
      <c r="K835" s="9">
        <f>COUNTIF($J$2:J835,J835)</f>
        <v>23</v>
      </c>
      <c r="L835" s="7" t="str">
        <f>CONCATENATE(tbl_geral[[#This Row],[Cod.Unico]],"_",tbl_geral[[#This Row],[Numerador]])</f>
        <v>HOMAG_USINAGEM_23</v>
      </c>
      <c r="M835" s="12">
        <f t="shared" si="12"/>
        <v>116</v>
      </c>
      <c r="N835" s="12">
        <f>COUNTIF(J$2:$J835,J835)/100</f>
        <v>0.23</v>
      </c>
      <c r="O835" s="12">
        <f>SUM(tbl_geral[[#This Row],[Cod.Unico3]]+tbl_geral[[#This Row],[Cod.Unico4]])</f>
        <v>116.23</v>
      </c>
      <c r="P835" s="12" t="str">
        <f>SUBSTITUTE(tbl_geral[[#This Row],[Cod.Unico5]],",",".")</f>
        <v>116.23</v>
      </c>
      <c r="Q835" s="12" t="s">
        <v>902</v>
      </c>
    </row>
    <row r="836" spans="1:17" x14ac:dyDescent="0.25">
      <c r="A836" s="3" t="s">
        <v>798</v>
      </c>
      <c r="B836" s="4">
        <v>2</v>
      </c>
      <c r="C836" s="3" t="s">
        <v>84</v>
      </c>
      <c r="D836" s="4">
        <v>202</v>
      </c>
      <c r="E836" s="3" t="s">
        <v>88</v>
      </c>
      <c r="F836" s="3" t="s">
        <v>877</v>
      </c>
      <c r="G836" s="3" t="s">
        <v>2266</v>
      </c>
      <c r="H836" s="3" t="s">
        <v>13</v>
      </c>
      <c r="I836" s="3"/>
      <c r="J836" s="7" t="str">
        <f>CONCATENATE(tbl_geral[[#This Row],[Máquina]],"_",tbl_geral[[#This Row],[Status]],)</f>
        <v>HOMAG_USINAGEM</v>
      </c>
      <c r="K836" s="9">
        <f>COUNTIF($J$2:J836,J836)</f>
        <v>24</v>
      </c>
      <c r="L836" s="7" t="str">
        <f>CONCATENATE(tbl_geral[[#This Row],[Cod.Unico]],"_",tbl_geral[[#This Row],[Numerador]])</f>
        <v>HOMAG_USINAGEM_24</v>
      </c>
      <c r="M836" s="12">
        <f t="shared" ref="M836:M899" si="13">IF(J836=J835,M835,M835+1)</f>
        <v>116</v>
      </c>
      <c r="N836" s="12">
        <f>COUNTIF(J$2:$J836,J836)/100</f>
        <v>0.24</v>
      </c>
      <c r="O836" s="12">
        <f>SUM(tbl_geral[[#This Row],[Cod.Unico3]]+tbl_geral[[#This Row],[Cod.Unico4]])</f>
        <v>116.24</v>
      </c>
      <c r="P836" s="12" t="str">
        <f>SUBSTITUTE(tbl_geral[[#This Row],[Cod.Unico5]],",",".")</f>
        <v>116.24</v>
      </c>
      <c r="Q836" s="12" t="s">
        <v>903</v>
      </c>
    </row>
    <row r="837" spans="1:17" x14ac:dyDescent="0.25">
      <c r="A837" s="3" t="s">
        <v>798</v>
      </c>
      <c r="B837" s="4">
        <v>3</v>
      </c>
      <c r="C837" s="3" t="s">
        <v>56</v>
      </c>
      <c r="D837" s="4">
        <v>303</v>
      </c>
      <c r="E837" s="3" t="s">
        <v>108</v>
      </c>
      <c r="F837" s="3" t="s">
        <v>877</v>
      </c>
      <c r="G837" s="3" t="s">
        <v>2267</v>
      </c>
      <c r="H837" s="3" t="s">
        <v>13</v>
      </c>
      <c r="I837" s="3" t="s">
        <v>891</v>
      </c>
      <c r="J837" s="7" t="str">
        <f>CONCATENATE(tbl_geral[[#This Row],[Máquina]],"_",tbl_geral[[#This Row],[Status]],)</f>
        <v>HOMAG_USINAGEM</v>
      </c>
      <c r="K837" s="9">
        <f>COUNTIF($J$2:J837,J837)</f>
        <v>25</v>
      </c>
      <c r="L837" s="7" t="str">
        <f>CONCATENATE(tbl_geral[[#This Row],[Cod.Unico]],"_",tbl_geral[[#This Row],[Numerador]])</f>
        <v>HOMAG_USINAGEM_25</v>
      </c>
      <c r="M837" s="12">
        <f t="shared" si="13"/>
        <v>116</v>
      </c>
      <c r="N837" s="12">
        <f>COUNTIF(J$2:$J837,J837)/100</f>
        <v>0.25</v>
      </c>
      <c r="O837" s="12">
        <f>SUM(tbl_geral[[#This Row],[Cod.Unico3]]+tbl_geral[[#This Row],[Cod.Unico4]])</f>
        <v>116.25</v>
      </c>
      <c r="P837" s="12" t="str">
        <f>SUBSTITUTE(tbl_geral[[#This Row],[Cod.Unico5]],",",".")</f>
        <v>116.25</v>
      </c>
      <c r="Q837" s="12" t="s">
        <v>904</v>
      </c>
    </row>
    <row r="838" spans="1:17" x14ac:dyDescent="0.25">
      <c r="A838" s="3" t="s">
        <v>798</v>
      </c>
      <c r="B838" s="4">
        <v>8</v>
      </c>
      <c r="C838" s="3" t="s">
        <v>10</v>
      </c>
      <c r="D838" s="4">
        <v>817</v>
      </c>
      <c r="E838" s="3" t="s">
        <v>271</v>
      </c>
      <c r="F838" s="3" t="s">
        <v>877</v>
      </c>
      <c r="G838" s="3" t="s">
        <v>2268</v>
      </c>
      <c r="H838" s="3" t="s">
        <v>13</v>
      </c>
      <c r="I838" s="3" t="s">
        <v>891</v>
      </c>
      <c r="J838" s="7" t="str">
        <f>CONCATENATE(tbl_geral[[#This Row],[Máquina]],"_",tbl_geral[[#This Row],[Status]],)</f>
        <v>HOMAG_USINAGEM</v>
      </c>
      <c r="K838" s="9">
        <f>COUNTIF($J$2:J838,J838)</f>
        <v>26</v>
      </c>
      <c r="L838" s="7" t="str">
        <f>CONCATENATE(tbl_geral[[#This Row],[Cod.Unico]],"_",tbl_geral[[#This Row],[Numerador]])</f>
        <v>HOMAG_USINAGEM_26</v>
      </c>
      <c r="M838" s="12">
        <f t="shared" si="13"/>
        <v>116</v>
      </c>
      <c r="N838" s="12">
        <f>COUNTIF(J$2:$J838,J838)/100</f>
        <v>0.26</v>
      </c>
      <c r="O838" s="12">
        <f>SUM(tbl_geral[[#This Row],[Cod.Unico3]]+tbl_geral[[#This Row],[Cod.Unico4]])</f>
        <v>116.26</v>
      </c>
      <c r="P838" s="12" t="str">
        <f>SUBSTITUTE(tbl_geral[[#This Row],[Cod.Unico5]],",",".")</f>
        <v>116.26</v>
      </c>
      <c r="Q838" s="12" t="s">
        <v>905</v>
      </c>
    </row>
    <row r="839" spans="1:17" x14ac:dyDescent="0.25">
      <c r="A839" s="3" t="s">
        <v>798</v>
      </c>
      <c r="B839" s="4">
        <v>8</v>
      </c>
      <c r="C839" s="3" t="s">
        <v>10</v>
      </c>
      <c r="D839" s="4">
        <v>817</v>
      </c>
      <c r="E839" s="3" t="s">
        <v>271</v>
      </c>
      <c r="F839" s="3" t="s">
        <v>877</v>
      </c>
      <c r="G839" s="3" t="s">
        <v>2269</v>
      </c>
      <c r="H839" s="3" t="s">
        <v>13</v>
      </c>
      <c r="I839" s="3" t="s">
        <v>758</v>
      </c>
      <c r="J839" s="7" t="str">
        <f>CONCATENATE(tbl_geral[[#This Row],[Máquina]],"_",tbl_geral[[#This Row],[Status]],)</f>
        <v>HOMAG_USINAGEM</v>
      </c>
      <c r="K839" s="9">
        <f>COUNTIF($J$2:J839,J839)</f>
        <v>27</v>
      </c>
      <c r="L839" s="7" t="str">
        <f>CONCATENATE(tbl_geral[[#This Row],[Cod.Unico]],"_",tbl_geral[[#This Row],[Numerador]])</f>
        <v>HOMAG_USINAGEM_27</v>
      </c>
      <c r="M839" s="12">
        <f t="shared" si="13"/>
        <v>116</v>
      </c>
      <c r="N839" s="12">
        <f>COUNTIF(J$2:$J839,J839)/100</f>
        <v>0.27</v>
      </c>
      <c r="O839" s="12">
        <f>SUM(tbl_geral[[#This Row],[Cod.Unico3]]+tbl_geral[[#This Row],[Cod.Unico4]])</f>
        <v>116.27</v>
      </c>
      <c r="P839" s="12" t="str">
        <f>SUBSTITUTE(tbl_geral[[#This Row],[Cod.Unico5]],",",".")</f>
        <v>116.27</v>
      </c>
      <c r="Q839" s="12" t="s">
        <v>906</v>
      </c>
    </row>
    <row r="840" spans="1:17" x14ac:dyDescent="0.25">
      <c r="A840" s="3" t="s">
        <v>798</v>
      </c>
      <c r="B840" s="4">
        <v>2</v>
      </c>
      <c r="C840" s="3" t="s">
        <v>84</v>
      </c>
      <c r="D840" s="4">
        <v>202</v>
      </c>
      <c r="E840" s="3" t="s">
        <v>88</v>
      </c>
      <c r="F840" s="3" t="s">
        <v>907</v>
      </c>
      <c r="G840" s="3" t="s">
        <v>2270</v>
      </c>
      <c r="H840" s="3" t="s">
        <v>13</v>
      </c>
      <c r="I840" s="3"/>
      <c r="J840" s="7" t="str">
        <f>CONCATENATE(tbl_geral[[#This Row],[Máquina]],"_",tbl_geral[[#This Row],[Status]],)</f>
        <v xml:space="preserve">HOMAG_INSERSORA CLIPS ( WÄSCHTER) </v>
      </c>
      <c r="K840" s="9">
        <f>COUNTIF($J$2:J840,J840)</f>
        <v>1</v>
      </c>
      <c r="L840" s="7" t="str">
        <f>CONCATENATE(tbl_geral[[#This Row],[Cod.Unico]],"_",tbl_geral[[#This Row],[Numerador]])</f>
        <v>HOMAG_INSERSORA CLIPS ( WÄSCHTER) _1</v>
      </c>
      <c r="M840" s="12">
        <f t="shared" si="13"/>
        <v>117</v>
      </c>
      <c r="N840" s="12">
        <f>COUNTIF(J$2:$J840,J840)/100</f>
        <v>0.01</v>
      </c>
      <c r="O840" s="12">
        <f>SUM(tbl_geral[[#This Row],[Cod.Unico3]]+tbl_geral[[#This Row],[Cod.Unico4]])</f>
        <v>117.01</v>
      </c>
      <c r="P840" s="12" t="str">
        <f>SUBSTITUTE(tbl_geral[[#This Row],[Cod.Unico5]],",",".")</f>
        <v>117.01</v>
      </c>
      <c r="Q840" s="12" t="s">
        <v>908</v>
      </c>
    </row>
    <row r="841" spans="1:17" x14ac:dyDescent="0.25">
      <c r="A841" s="3" t="s">
        <v>798</v>
      </c>
      <c r="B841" s="4">
        <v>2</v>
      </c>
      <c r="C841" s="3" t="s">
        <v>84</v>
      </c>
      <c r="D841" s="4">
        <v>203</v>
      </c>
      <c r="E841" s="3" t="s">
        <v>85</v>
      </c>
      <c r="F841" s="3" t="s">
        <v>907</v>
      </c>
      <c r="G841" s="3" t="s">
        <v>2271</v>
      </c>
      <c r="H841" s="3" t="s">
        <v>13</v>
      </c>
      <c r="I841" s="3"/>
      <c r="J841" s="7" t="str">
        <f>CONCATENATE(tbl_geral[[#This Row],[Máquina]],"_",tbl_geral[[#This Row],[Status]],)</f>
        <v xml:space="preserve">HOMAG_INSERSORA CLIPS ( WÄSCHTER) </v>
      </c>
      <c r="K841" s="9">
        <f>COUNTIF($J$2:J841,J841)</f>
        <v>2</v>
      </c>
      <c r="L841" s="7" t="str">
        <f>CONCATENATE(tbl_geral[[#This Row],[Cod.Unico]],"_",tbl_geral[[#This Row],[Numerador]])</f>
        <v>HOMAG_INSERSORA CLIPS ( WÄSCHTER) _2</v>
      </c>
      <c r="M841" s="12">
        <f t="shared" si="13"/>
        <v>117</v>
      </c>
      <c r="N841" s="12">
        <f>COUNTIF(J$2:$J841,J841)/100</f>
        <v>0.02</v>
      </c>
      <c r="O841" s="12">
        <f>SUM(tbl_geral[[#This Row],[Cod.Unico3]]+tbl_geral[[#This Row],[Cod.Unico4]])</f>
        <v>117.02</v>
      </c>
      <c r="P841" s="12" t="str">
        <f>SUBSTITUTE(tbl_geral[[#This Row],[Cod.Unico5]],",",".")</f>
        <v>117.02</v>
      </c>
      <c r="Q841" s="12" t="s">
        <v>909</v>
      </c>
    </row>
    <row r="842" spans="1:17" x14ac:dyDescent="0.25">
      <c r="A842" s="3" t="s">
        <v>798</v>
      </c>
      <c r="B842" s="4">
        <v>8</v>
      </c>
      <c r="C842" s="3" t="s">
        <v>10</v>
      </c>
      <c r="D842" s="4">
        <v>829</v>
      </c>
      <c r="E842" s="3" t="s">
        <v>93</v>
      </c>
      <c r="F842" s="3" t="s">
        <v>907</v>
      </c>
      <c r="G842" s="3" t="s">
        <v>2272</v>
      </c>
      <c r="H842" s="3" t="s">
        <v>13</v>
      </c>
      <c r="I842" s="3" t="s">
        <v>758</v>
      </c>
      <c r="J842" s="7" t="str">
        <f>CONCATENATE(tbl_geral[[#This Row],[Máquina]],"_",tbl_geral[[#This Row],[Status]],)</f>
        <v xml:space="preserve">HOMAG_INSERSORA CLIPS ( WÄSCHTER) </v>
      </c>
      <c r="K842" s="9">
        <f>COUNTIF($J$2:J842,J842)</f>
        <v>3</v>
      </c>
      <c r="L842" s="7" t="str">
        <f>CONCATENATE(tbl_geral[[#This Row],[Cod.Unico]],"_",tbl_geral[[#This Row],[Numerador]])</f>
        <v>HOMAG_INSERSORA CLIPS ( WÄSCHTER) _3</v>
      </c>
      <c r="M842" s="12">
        <f t="shared" si="13"/>
        <v>117</v>
      </c>
      <c r="N842" s="12">
        <f>COUNTIF(J$2:$J842,J842)/100</f>
        <v>0.03</v>
      </c>
      <c r="O842" s="12">
        <f>SUM(tbl_geral[[#This Row],[Cod.Unico3]]+tbl_geral[[#This Row],[Cod.Unico4]])</f>
        <v>117.03</v>
      </c>
      <c r="P842" s="12" t="str">
        <f>SUBSTITUTE(tbl_geral[[#This Row],[Cod.Unico5]],",",".")</f>
        <v>117.03</v>
      </c>
      <c r="Q842" s="12" t="s">
        <v>910</v>
      </c>
    </row>
    <row r="843" spans="1:17" x14ac:dyDescent="0.25">
      <c r="A843" s="3" t="s">
        <v>798</v>
      </c>
      <c r="B843" s="4">
        <v>8</v>
      </c>
      <c r="C843" s="3" t="s">
        <v>10</v>
      </c>
      <c r="D843" s="4">
        <v>809</v>
      </c>
      <c r="E843" s="3" t="s">
        <v>119</v>
      </c>
      <c r="F843" s="3" t="s">
        <v>907</v>
      </c>
      <c r="G843" s="3" t="s">
        <v>2273</v>
      </c>
      <c r="H843" s="3" t="s">
        <v>13</v>
      </c>
      <c r="I843" s="3"/>
      <c r="J843" s="7" t="str">
        <f>CONCATENATE(tbl_geral[[#This Row],[Máquina]],"_",tbl_geral[[#This Row],[Status]],)</f>
        <v xml:space="preserve">HOMAG_INSERSORA CLIPS ( WÄSCHTER) </v>
      </c>
      <c r="K843" s="9">
        <f>COUNTIF($J$2:J843,J843)</f>
        <v>4</v>
      </c>
      <c r="L843" s="7" t="str">
        <f>CONCATENATE(tbl_geral[[#This Row],[Cod.Unico]],"_",tbl_geral[[#This Row],[Numerador]])</f>
        <v>HOMAG_INSERSORA CLIPS ( WÄSCHTER) _4</v>
      </c>
      <c r="M843" s="12">
        <f t="shared" si="13"/>
        <v>117</v>
      </c>
      <c r="N843" s="12">
        <f>COUNTIF(J$2:$J843,J843)/100</f>
        <v>0.04</v>
      </c>
      <c r="O843" s="12">
        <f>SUM(tbl_geral[[#This Row],[Cod.Unico3]]+tbl_geral[[#This Row],[Cod.Unico4]])</f>
        <v>117.04</v>
      </c>
      <c r="P843" s="12" t="str">
        <f>SUBSTITUTE(tbl_geral[[#This Row],[Cod.Unico5]],",",".")</f>
        <v>117.04</v>
      </c>
      <c r="Q843" s="12" t="s">
        <v>911</v>
      </c>
    </row>
    <row r="844" spans="1:17" x14ac:dyDescent="0.25">
      <c r="A844" s="3" t="s">
        <v>798</v>
      </c>
      <c r="B844" s="4">
        <v>2</v>
      </c>
      <c r="C844" s="3" t="s">
        <v>84</v>
      </c>
      <c r="D844" s="4">
        <v>202</v>
      </c>
      <c r="E844" s="3" t="s">
        <v>88</v>
      </c>
      <c r="F844" s="3" t="s">
        <v>912</v>
      </c>
      <c r="G844" s="3" t="s">
        <v>2274</v>
      </c>
      <c r="H844" s="3" t="s">
        <v>13</v>
      </c>
      <c r="I844" s="3"/>
      <c r="J844" s="7" t="str">
        <f>CONCATENATE(tbl_geral[[#This Row],[Máquina]],"_",tbl_geral[[#This Row],[Status]],)</f>
        <v>HOMAG_APLICADORA DE PARAFINA 2</v>
      </c>
      <c r="K844" s="9">
        <f>COUNTIF($J$2:J844,J844)</f>
        <v>1</v>
      </c>
      <c r="L844" s="7" t="str">
        <f>CONCATENATE(tbl_geral[[#This Row],[Cod.Unico]],"_",tbl_geral[[#This Row],[Numerador]])</f>
        <v>HOMAG_APLICADORA DE PARAFINA 2_1</v>
      </c>
      <c r="M844" s="12">
        <f t="shared" si="13"/>
        <v>118</v>
      </c>
      <c r="N844" s="12">
        <f>COUNTIF(J$2:$J844,J844)/100</f>
        <v>0.01</v>
      </c>
      <c r="O844" s="12">
        <f>SUM(tbl_geral[[#This Row],[Cod.Unico3]]+tbl_geral[[#This Row],[Cod.Unico4]])</f>
        <v>118.01</v>
      </c>
      <c r="P844" s="12" t="str">
        <f>SUBSTITUTE(tbl_geral[[#This Row],[Cod.Unico5]],",",".")</f>
        <v>118.01</v>
      </c>
      <c r="Q844" s="12" t="s">
        <v>913</v>
      </c>
    </row>
    <row r="845" spans="1:17" x14ac:dyDescent="0.25">
      <c r="A845" s="3" t="s">
        <v>798</v>
      </c>
      <c r="B845" s="4">
        <v>2</v>
      </c>
      <c r="C845" s="3" t="s">
        <v>84</v>
      </c>
      <c r="D845" s="4">
        <v>203</v>
      </c>
      <c r="E845" s="3" t="s">
        <v>85</v>
      </c>
      <c r="F845" s="3" t="s">
        <v>912</v>
      </c>
      <c r="G845" s="3" t="s">
        <v>2275</v>
      </c>
      <c r="H845" s="3" t="s">
        <v>13</v>
      </c>
      <c r="I845" s="3"/>
      <c r="J845" s="7" t="str">
        <f>CONCATENATE(tbl_geral[[#This Row],[Máquina]],"_",tbl_geral[[#This Row],[Status]],)</f>
        <v>HOMAG_APLICADORA DE PARAFINA 2</v>
      </c>
      <c r="K845" s="9">
        <f>COUNTIF($J$2:J845,J845)</f>
        <v>2</v>
      </c>
      <c r="L845" s="7" t="str">
        <f>CONCATENATE(tbl_geral[[#This Row],[Cod.Unico]],"_",tbl_geral[[#This Row],[Numerador]])</f>
        <v>HOMAG_APLICADORA DE PARAFINA 2_2</v>
      </c>
      <c r="M845" s="12">
        <f t="shared" si="13"/>
        <v>118</v>
      </c>
      <c r="N845" s="12">
        <f>COUNTIF(J$2:$J845,J845)/100</f>
        <v>0.02</v>
      </c>
      <c r="O845" s="12">
        <f>SUM(tbl_geral[[#This Row],[Cod.Unico3]]+tbl_geral[[#This Row],[Cod.Unico4]])</f>
        <v>118.02</v>
      </c>
      <c r="P845" s="12" t="str">
        <f>SUBSTITUTE(tbl_geral[[#This Row],[Cod.Unico5]],",",".")</f>
        <v>118.02</v>
      </c>
      <c r="Q845" s="12" t="s">
        <v>914</v>
      </c>
    </row>
    <row r="846" spans="1:17" x14ac:dyDescent="0.25">
      <c r="A846" s="3" t="s">
        <v>798</v>
      </c>
      <c r="B846" s="4">
        <v>8</v>
      </c>
      <c r="C846" s="3" t="s">
        <v>10</v>
      </c>
      <c r="D846" s="4">
        <v>829</v>
      </c>
      <c r="E846" s="3" t="s">
        <v>93</v>
      </c>
      <c r="F846" s="3" t="s">
        <v>912</v>
      </c>
      <c r="G846" s="3" t="s">
        <v>2276</v>
      </c>
      <c r="H846" s="3" t="s">
        <v>13</v>
      </c>
      <c r="I846" s="3" t="s">
        <v>847</v>
      </c>
      <c r="J846" s="7" t="str">
        <f>CONCATENATE(tbl_geral[[#This Row],[Máquina]],"_",tbl_geral[[#This Row],[Status]],)</f>
        <v>HOMAG_APLICADORA DE PARAFINA 2</v>
      </c>
      <c r="K846" s="9">
        <f>COUNTIF($J$2:J846,J846)</f>
        <v>3</v>
      </c>
      <c r="L846" s="7" t="str">
        <f>CONCATENATE(tbl_geral[[#This Row],[Cod.Unico]],"_",tbl_geral[[#This Row],[Numerador]])</f>
        <v>HOMAG_APLICADORA DE PARAFINA 2_3</v>
      </c>
      <c r="M846" s="12">
        <f t="shared" si="13"/>
        <v>118</v>
      </c>
      <c r="N846" s="12">
        <f>COUNTIF(J$2:$J846,J846)/100</f>
        <v>0.03</v>
      </c>
      <c r="O846" s="12">
        <f>SUM(tbl_geral[[#This Row],[Cod.Unico3]]+tbl_geral[[#This Row],[Cod.Unico4]])</f>
        <v>118.03</v>
      </c>
      <c r="P846" s="12" t="str">
        <f>SUBSTITUTE(tbl_geral[[#This Row],[Cod.Unico5]],",",".")</f>
        <v>118.03</v>
      </c>
      <c r="Q846" s="12" t="s">
        <v>915</v>
      </c>
    </row>
    <row r="847" spans="1:17" x14ac:dyDescent="0.25">
      <c r="A847" s="3" t="s">
        <v>798</v>
      </c>
      <c r="B847" s="4">
        <v>8</v>
      </c>
      <c r="C847" s="3" t="s">
        <v>10</v>
      </c>
      <c r="D847" s="4">
        <v>809</v>
      </c>
      <c r="E847" s="3" t="s">
        <v>119</v>
      </c>
      <c r="F847" s="3" t="s">
        <v>912</v>
      </c>
      <c r="G847" s="3" t="s">
        <v>2277</v>
      </c>
      <c r="H847" s="3" t="s">
        <v>13</v>
      </c>
      <c r="I847" s="3" t="s">
        <v>847</v>
      </c>
      <c r="J847" s="7" t="str">
        <f>CONCATENATE(tbl_geral[[#This Row],[Máquina]],"_",tbl_geral[[#This Row],[Status]],)</f>
        <v>HOMAG_APLICADORA DE PARAFINA 2</v>
      </c>
      <c r="K847" s="9">
        <f>COUNTIF($J$2:J847,J847)</f>
        <v>4</v>
      </c>
      <c r="L847" s="7" t="str">
        <f>CONCATENATE(tbl_geral[[#This Row],[Cod.Unico]],"_",tbl_geral[[#This Row],[Numerador]])</f>
        <v>HOMAG_APLICADORA DE PARAFINA 2_4</v>
      </c>
      <c r="M847" s="12">
        <f t="shared" si="13"/>
        <v>118</v>
      </c>
      <c r="N847" s="12">
        <f>COUNTIF(J$2:$J847,J847)/100</f>
        <v>0.04</v>
      </c>
      <c r="O847" s="12">
        <f>SUM(tbl_geral[[#This Row],[Cod.Unico3]]+tbl_geral[[#This Row],[Cod.Unico4]])</f>
        <v>118.04</v>
      </c>
      <c r="P847" s="12" t="str">
        <f>SUBSTITUTE(tbl_geral[[#This Row],[Cod.Unico5]],",",".")</f>
        <v>118.04</v>
      </c>
      <c r="Q847" s="12" t="s">
        <v>916</v>
      </c>
    </row>
    <row r="848" spans="1:17" x14ac:dyDescent="0.25">
      <c r="A848" s="3" t="s">
        <v>798</v>
      </c>
      <c r="B848" s="4">
        <v>8</v>
      </c>
      <c r="C848" s="3" t="s">
        <v>10</v>
      </c>
      <c r="D848" s="4">
        <v>829</v>
      </c>
      <c r="E848" s="3" t="s">
        <v>93</v>
      </c>
      <c r="F848" s="3" t="s">
        <v>912</v>
      </c>
      <c r="G848" s="3" t="s">
        <v>2278</v>
      </c>
      <c r="H848" s="3" t="s">
        <v>13</v>
      </c>
      <c r="I848" s="3" t="s">
        <v>847</v>
      </c>
      <c r="J848" s="7" t="str">
        <f>CONCATENATE(tbl_geral[[#This Row],[Máquina]],"_",tbl_geral[[#This Row],[Status]],)</f>
        <v>HOMAG_APLICADORA DE PARAFINA 2</v>
      </c>
      <c r="K848" s="9">
        <f>COUNTIF($J$2:J848,J848)</f>
        <v>5</v>
      </c>
      <c r="L848" s="7" t="str">
        <f>CONCATENATE(tbl_geral[[#This Row],[Cod.Unico]],"_",tbl_geral[[#This Row],[Numerador]])</f>
        <v>HOMAG_APLICADORA DE PARAFINA 2_5</v>
      </c>
      <c r="M848" s="12">
        <f t="shared" si="13"/>
        <v>118</v>
      </c>
      <c r="N848" s="12">
        <f>COUNTIF(J$2:$J848,J848)/100</f>
        <v>0.05</v>
      </c>
      <c r="O848" s="12">
        <f>SUM(tbl_geral[[#This Row],[Cod.Unico3]]+tbl_geral[[#This Row],[Cod.Unico4]])</f>
        <v>118.05</v>
      </c>
      <c r="P848" s="12" t="str">
        <f>SUBSTITUTE(tbl_geral[[#This Row],[Cod.Unico5]],",",".")</f>
        <v>118.05</v>
      </c>
      <c r="Q848" s="12" t="s">
        <v>917</v>
      </c>
    </row>
    <row r="849" spans="1:17" x14ac:dyDescent="0.25">
      <c r="A849" s="3" t="s">
        <v>798</v>
      </c>
      <c r="B849" s="4">
        <v>8</v>
      </c>
      <c r="C849" s="3" t="s">
        <v>10</v>
      </c>
      <c r="D849" s="4">
        <v>829</v>
      </c>
      <c r="E849" s="3" t="s">
        <v>93</v>
      </c>
      <c r="F849" s="3" t="s">
        <v>918</v>
      </c>
      <c r="G849" s="3" t="s">
        <v>2279</v>
      </c>
      <c r="H849" s="3" t="s">
        <v>13</v>
      </c>
      <c r="I849" s="3" t="s">
        <v>758</v>
      </c>
      <c r="J849" s="7" t="str">
        <f>CONCATENATE(tbl_geral[[#This Row],[Máquina]],"_",tbl_geral[[#This Row],[Status]],)</f>
        <v>HOMAG_VIRADOR DE RÉGUAS</v>
      </c>
      <c r="K849" s="9">
        <f>COUNTIF($J$2:J849,J849)</f>
        <v>1</v>
      </c>
      <c r="L849" s="7" t="str">
        <f>CONCATENATE(tbl_geral[[#This Row],[Cod.Unico]],"_",tbl_geral[[#This Row],[Numerador]])</f>
        <v>HOMAG_VIRADOR DE RÉGUAS_1</v>
      </c>
      <c r="M849" s="12">
        <f t="shared" si="13"/>
        <v>119</v>
      </c>
      <c r="N849" s="12">
        <f>COUNTIF(J$2:$J849,J849)/100</f>
        <v>0.01</v>
      </c>
      <c r="O849" s="12">
        <f>SUM(tbl_geral[[#This Row],[Cod.Unico3]]+tbl_geral[[#This Row],[Cod.Unico4]])</f>
        <v>119.01</v>
      </c>
      <c r="P849" s="12" t="str">
        <f>SUBSTITUTE(tbl_geral[[#This Row],[Cod.Unico5]],",",".")</f>
        <v>119.01</v>
      </c>
      <c r="Q849" s="12" t="s">
        <v>919</v>
      </c>
    </row>
    <row r="850" spans="1:17" x14ac:dyDescent="0.25">
      <c r="A850" s="3" t="s">
        <v>798</v>
      </c>
      <c r="B850" s="4">
        <v>2</v>
      </c>
      <c r="C850" s="3" t="s">
        <v>84</v>
      </c>
      <c r="D850" s="4">
        <v>203</v>
      </c>
      <c r="E850" s="3" t="s">
        <v>85</v>
      </c>
      <c r="F850" s="3" t="s">
        <v>918</v>
      </c>
      <c r="G850" s="3" t="s">
        <v>2280</v>
      </c>
      <c r="H850" s="3" t="s">
        <v>13</v>
      </c>
      <c r="I850" s="3"/>
      <c r="J850" s="7" t="str">
        <f>CONCATENATE(tbl_geral[[#This Row],[Máquina]],"_",tbl_geral[[#This Row],[Status]],)</f>
        <v>HOMAG_VIRADOR DE RÉGUAS</v>
      </c>
      <c r="K850" s="9">
        <f>COUNTIF($J$2:J850,J850)</f>
        <v>2</v>
      </c>
      <c r="L850" s="7" t="str">
        <f>CONCATENATE(tbl_geral[[#This Row],[Cod.Unico]],"_",tbl_geral[[#This Row],[Numerador]])</f>
        <v>HOMAG_VIRADOR DE RÉGUAS_2</v>
      </c>
      <c r="M850" s="12">
        <f t="shared" si="13"/>
        <v>119</v>
      </c>
      <c r="N850" s="12">
        <f>COUNTIF(J$2:$J850,J850)/100</f>
        <v>0.02</v>
      </c>
      <c r="O850" s="12">
        <f>SUM(tbl_geral[[#This Row],[Cod.Unico3]]+tbl_geral[[#This Row],[Cod.Unico4]])</f>
        <v>119.02</v>
      </c>
      <c r="P850" s="12" t="str">
        <f>SUBSTITUTE(tbl_geral[[#This Row],[Cod.Unico5]],",",".")</f>
        <v>119.02</v>
      </c>
      <c r="Q850" s="12" t="s">
        <v>920</v>
      </c>
    </row>
    <row r="851" spans="1:17" x14ac:dyDescent="0.25">
      <c r="A851" s="3" t="s">
        <v>798</v>
      </c>
      <c r="B851" s="4">
        <v>2</v>
      </c>
      <c r="C851" s="3" t="s">
        <v>84</v>
      </c>
      <c r="D851" s="4">
        <v>202</v>
      </c>
      <c r="E851" s="3" t="s">
        <v>88</v>
      </c>
      <c r="F851" s="3" t="s">
        <v>918</v>
      </c>
      <c r="G851" s="3" t="s">
        <v>2281</v>
      </c>
      <c r="H851" s="3" t="s">
        <v>13</v>
      </c>
      <c r="I851" s="3"/>
      <c r="J851" s="7" t="str">
        <f>CONCATENATE(tbl_geral[[#This Row],[Máquina]],"_",tbl_geral[[#This Row],[Status]],)</f>
        <v>HOMAG_VIRADOR DE RÉGUAS</v>
      </c>
      <c r="K851" s="9">
        <f>COUNTIF($J$2:J851,J851)</f>
        <v>3</v>
      </c>
      <c r="L851" s="7" t="str">
        <f>CONCATENATE(tbl_geral[[#This Row],[Cod.Unico]],"_",tbl_geral[[#This Row],[Numerador]])</f>
        <v>HOMAG_VIRADOR DE RÉGUAS_3</v>
      </c>
      <c r="M851" s="12">
        <f t="shared" si="13"/>
        <v>119</v>
      </c>
      <c r="N851" s="12">
        <f>COUNTIF(J$2:$J851,J851)/100</f>
        <v>0.03</v>
      </c>
      <c r="O851" s="12">
        <f>SUM(tbl_geral[[#This Row],[Cod.Unico3]]+tbl_geral[[#This Row],[Cod.Unico4]])</f>
        <v>119.03</v>
      </c>
      <c r="P851" s="12" t="str">
        <f>SUBSTITUTE(tbl_geral[[#This Row],[Cod.Unico5]],",",".")</f>
        <v>119.03</v>
      </c>
      <c r="Q851" s="12" t="s">
        <v>921</v>
      </c>
    </row>
    <row r="852" spans="1:17" x14ac:dyDescent="0.25">
      <c r="A852" s="3" t="s">
        <v>798</v>
      </c>
      <c r="B852" s="4">
        <v>3</v>
      </c>
      <c r="C852" s="3" t="s">
        <v>56</v>
      </c>
      <c r="D852" s="4">
        <v>303</v>
      </c>
      <c r="E852" s="3" t="s">
        <v>108</v>
      </c>
      <c r="F852" s="3" t="s">
        <v>918</v>
      </c>
      <c r="G852" s="3" t="s">
        <v>2282</v>
      </c>
      <c r="H852" s="3" t="s">
        <v>13</v>
      </c>
      <c r="I852" s="3"/>
      <c r="J852" s="7" t="str">
        <f>CONCATENATE(tbl_geral[[#This Row],[Máquina]],"_",tbl_geral[[#This Row],[Status]],)</f>
        <v>HOMAG_VIRADOR DE RÉGUAS</v>
      </c>
      <c r="K852" s="9">
        <f>COUNTIF($J$2:J852,J852)</f>
        <v>4</v>
      </c>
      <c r="L852" s="7" t="str">
        <f>CONCATENATE(tbl_geral[[#This Row],[Cod.Unico]],"_",tbl_geral[[#This Row],[Numerador]])</f>
        <v>HOMAG_VIRADOR DE RÉGUAS_4</v>
      </c>
      <c r="M852" s="12">
        <f t="shared" si="13"/>
        <v>119</v>
      </c>
      <c r="N852" s="12">
        <f>COUNTIF(J$2:$J852,J852)/100</f>
        <v>0.04</v>
      </c>
      <c r="O852" s="12">
        <f>SUM(tbl_geral[[#This Row],[Cod.Unico3]]+tbl_geral[[#This Row],[Cod.Unico4]])</f>
        <v>119.04</v>
      </c>
      <c r="P852" s="12" t="str">
        <f>SUBSTITUTE(tbl_geral[[#This Row],[Cod.Unico5]],",",".")</f>
        <v>119.04</v>
      </c>
      <c r="Q852" s="12" t="s">
        <v>922</v>
      </c>
    </row>
    <row r="853" spans="1:17" x14ac:dyDescent="0.25">
      <c r="A853" s="3" t="s">
        <v>798</v>
      </c>
      <c r="B853" s="4">
        <v>8</v>
      </c>
      <c r="C853" s="3" t="s">
        <v>10</v>
      </c>
      <c r="D853" s="4">
        <v>829</v>
      </c>
      <c r="E853" s="3" t="s">
        <v>93</v>
      </c>
      <c r="F853" s="3" t="s">
        <v>918</v>
      </c>
      <c r="G853" s="3" t="s">
        <v>2283</v>
      </c>
      <c r="H853" s="3" t="s">
        <v>13</v>
      </c>
      <c r="I853" s="3"/>
      <c r="J853" s="7" t="str">
        <f>CONCATENATE(tbl_geral[[#This Row],[Máquina]],"_",tbl_geral[[#This Row],[Status]],)</f>
        <v>HOMAG_VIRADOR DE RÉGUAS</v>
      </c>
      <c r="K853" s="9">
        <f>COUNTIF($J$2:J853,J853)</f>
        <v>5</v>
      </c>
      <c r="L853" s="7" t="str">
        <f>CONCATENATE(tbl_geral[[#This Row],[Cod.Unico]],"_",tbl_geral[[#This Row],[Numerador]])</f>
        <v>HOMAG_VIRADOR DE RÉGUAS_5</v>
      </c>
      <c r="M853" s="12">
        <f t="shared" si="13"/>
        <v>119</v>
      </c>
      <c r="N853" s="12">
        <f>COUNTIF(J$2:$J853,J853)/100</f>
        <v>0.05</v>
      </c>
      <c r="O853" s="12">
        <f>SUM(tbl_geral[[#This Row],[Cod.Unico3]]+tbl_geral[[#This Row],[Cod.Unico4]])</f>
        <v>119.05</v>
      </c>
      <c r="P853" s="12" t="str">
        <f>SUBSTITUTE(tbl_geral[[#This Row],[Cod.Unico5]],",",".")</f>
        <v>119.05</v>
      </c>
      <c r="Q853" s="12" t="s">
        <v>923</v>
      </c>
    </row>
    <row r="854" spans="1:17" x14ac:dyDescent="0.25">
      <c r="A854" s="3" t="s">
        <v>798</v>
      </c>
      <c r="B854" s="4">
        <v>8</v>
      </c>
      <c r="C854" s="3" t="s">
        <v>10</v>
      </c>
      <c r="D854" s="4">
        <v>829</v>
      </c>
      <c r="E854" s="3" t="s">
        <v>93</v>
      </c>
      <c r="F854" s="3" t="s">
        <v>924</v>
      </c>
      <c r="G854" s="3" t="s">
        <v>2284</v>
      </c>
      <c r="H854" s="3" t="s">
        <v>13</v>
      </c>
      <c r="I854" s="3"/>
      <c r="J854" s="7" t="str">
        <f>CONCATENATE(tbl_geral[[#This Row],[Máquina]],"_",tbl_geral[[#This Row],[Status]],)</f>
        <v>HOMAG_FORMADOR DE PACOTE</v>
      </c>
      <c r="K854" s="9">
        <f>COUNTIF($J$2:J854,J854)</f>
        <v>1</v>
      </c>
      <c r="L854" s="7" t="str">
        <f>CONCATENATE(tbl_geral[[#This Row],[Cod.Unico]],"_",tbl_geral[[#This Row],[Numerador]])</f>
        <v>HOMAG_FORMADOR DE PACOTE_1</v>
      </c>
      <c r="M854" s="12">
        <f t="shared" si="13"/>
        <v>120</v>
      </c>
      <c r="N854" s="12">
        <f>COUNTIF(J$2:$J854,J854)/100</f>
        <v>0.01</v>
      </c>
      <c r="O854" s="12">
        <f>SUM(tbl_geral[[#This Row],[Cod.Unico3]]+tbl_geral[[#This Row],[Cod.Unico4]])</f>
        <v>120.01</v>
      </c>
      <c r="P854" s="12" t="str">
        <f>SUBSTITUTE(tbl_geral[[#This Row],[Cod.Unico5]],",",".")</f>
        <v>120.01</v>
      </c>
      <c r="Q854" s="12" t="s">
        <v>925</v>
      </c>
    </row>
    <row r="855" spans="1:17" x14ac:dyDescent="0.25">
      <c r="A855" s="3" t="s">
        <v>798</v>
      </c>
      <c r="B855" s="4">
        <v>2</v>
      </c>
      <c r="C855" s="3" t="s">
        <v>84</v>
      </c>
      <c r="D855" s="4">
        <v>203</v>
      </c>
      <c r="E855" s="3" t="s">
        <v>85</v>
      </c>
      <c r="F855" s="3" t="s">
        <v>924</v>
      </c>
      <c r="G855" s="3" t="s">
        <v>2285</v>
      </c>
      <c r="H855" s="3" t="s">
        <v>13</v>
      </c>
      <c r="I855" s="3"/>
      <c r="J855" s="7" t="str">
        <f>CONCATENATE(tbl_geral[[#This Row],[Máquina]],"_",tbl_geral[[#This Row],[Status]],)</f>
        <v>HOMAG_FORMADOR DE PACOTE</v>
      </c>
      <c r="K855" s="9">
        <f>COUNTIF($J$2:J855,J855)</f>
        <v>2</v>
      </c>
      <c r="L855" s="7" t="str">
        <f>CONCATENATE(tbl_geral[[#This Row],[Cod.Unico]],"_",tbl_geral[[#This Row],[Numerador]])</f>
        <v>HOMAG_FORMADOR DE PACOTE_2</v>
      </c>
      <c r="M855" s="12">
        <f t="shared" si="13"/>
        <v>120</v>
      </c>
      <c r="N855" s="12">
        <f>COUNTIF(J$2:$J855,J855)/100</f>
        <v>0.02</v>
      </c>
      <c r="O855" s="12">
        <f>SUM(tbl_geral[[#This Row],[Cod.Unico3]]+tbl_geral[[#This Row],[Cod.Unico4]])</f>
        <v>120.02</v>
      </c>
      <c r="P855" s="12" t="str">
        <f>SUBSTITUTE(tbl_geral[[#This Row],[Cod.Unico5]],",",".")</f>
        <v>120.02</v>
      </c>
      <c r="Q855" s="12" t="s">
        <v>926</v>
      </c>
    </row>
    <row r="856" spans="1:17" x14ac:dyDescent="0.25">
      <c r="A856" s="3" t="s">
        <v>798</v>
      </c>
      <c r="B856" s="4">
        <v>2</v>
      </c>
      <c r="C856" s="3" t="s">
        <v>84</v>
      </c>
      <c r="D856" s="4">
        <v>202</v>
      </c>
      <c r="E856" s="3" t="s">
        <v>88</v>
      </c>
      <c r="F856" s="3" t="s">
        <v>924</v>
      </c>
      <c r="G856" s="3" t="s">
        <v>2286</v>
      </c>
      <c r="H856" s="3" t="s">
        <v>13</v>
      </c>
      <c r="I856" s="3"/>
      <c r="J856" s="7" t="str">
        <f>CONCATENATE(tbl_geral[[#This Row],[Máquina]],"_",tbl_geral[[#This Row],[Status]],)</f>
        <v>HOMAG_FORMADOR DE PACOTE</v>
      </c>
      <c r="K856" s="9">
        <f>COUNTIF($J$2:J856,J856)</f>
        <v>3</v>
      </c>
      <c r="L856" s="7" t="str">
        <f>CONCATENATE(tbl_geral[[#This Row],[Cod.Unico]],"_",tbl_geral[[#This Row],[Numerador]])</f>
        <v>HOMAG_FORMADOR DE PACOTE_3</v>
      </c>
      <c r="M856" s="12">
        <f t="shared" si="13"/>
        <v>120</v>
      </c>
      <c r="N856" s="12">
        <f>COUNTIF(J$2:$J856,J856)/100</f>
        <v>0.03</v>
      </c>
      <c r="O856" s="12">
        <f>SUM(tbl_geral[[#This Row],[Cod.Unico3]]+tbl_geral[[#This Row],[Cod.Unico4]])</f>
        <v>120.03</v>
      </c>
      <c r="P856" s="12" t="str">
        <f>SUBSTITUTE(tbl_geral[[#This Row],[Cod.Unico5]],",",".")</f>
        <v>120.03</v>
      </c>
      <c r="Q856" s="12" t="s">
        <v>927</v>
      </c>
    </row>
    <row r="857" spans="1:17" x14ac:dyDescent="0.25">
      <c r="A857" s="3" t="s">
        <v>798</v>
      </c>
      <c r="B857" s="4">
        <v>3</v>
      </c>
      <c r="C857" s="3" t="s">
        <v>56</v>
      </c>
      <c r="D857" s="4">
        <v>303</v>
      </c>
      <c r="E857" s="3" t="s">
        <v>108</v>
      </c>
      <c r="F857" s="3" t="s">
        <v>924</v>
      </c>
      <c r="G857" s="3" t="s">
        <v>2287</v>
      </c>
      <c r="H857" s="3" t="s">
        <v>13</v>
      </c>
      <c r="I857" s="3"/>
      <c r="J857" s="7" t="str">
        <f>CONCATENATE(tbl_geral[[#This Row],[Máquina]],"_",tbl_geral[[#This Row],[Status]],)</f>
        <v>HOMAG_FORMADOR DE PACOTE</v>
      </c>
      <c r="K857" s="9">
        <f>COUNTIF($J$2:J857,J857)</f>
        <v>4</v>
      </c>
      <c r="L857" s="7" t="str">
        <f>CONCATENATE(tbl_geral[[#This Row],[Cod.Unico]],"_",tbl_geral[[#This Row],[Numerador]])</f>
        <v>HOMAG_FORMADOR DE PACOTE_4</v>
      </c>
      <c r="M857" s="12">
        <f t="shared" si="13"/>
        <v>120</v>
      </c>
      <c r="N857" s="12">
        <f>COUNTIF(J$2:$J857,J857)/100</f>
        <v>0.04</v>
      </c>
      <c r="O857" s="12">
        <f>SUM(tbl_geral[[#This Row],[Cod.Unico3]]+tbl_geral[[#This Row],[Cod.Unico4]])</f>
        <v>120.04</v>
      </c>
      <c r="P857" s="12" t="str">
        <f>SUBSTITUTE(tbl_geral[[#This Row],[Cod.Unico5]],",",".")</f>
        <v>120.04</v>
      </c>
      <c r="Q857" s="12" t="s">
        <v>928</v>
      </c>
    </row>
    <row r="858" spans="1:17" x14ac:dyDescent="0.25">
      <c r="A858" s="3" t="s">
        <v>798</v>
      </c>
      <c r="B858" s="4">
        <v>8</v>
      </c>
      <c r="C858" s="3" t="s">
        <v>10</v>
      </c>
      <c r="D858" s="4">
        <v>829</v>
      </c>
      <c r="E858" s="3" t="s">
        <v>93</v>
      </c>
      <c r="F858" s="3" t="s">
        <v>924</v>
      </c>
      <c r="G858" s="3" t="s">
        <v>2288</v>
      </c>
      <c r="H858" s="3" t="s">
        <v>13</v>
      </c>
      <c r="I858" s="3" t="s">
        <v>758</v>
      </c>
      <c r="J858" s="7" t="str">
        <f>CONCATENATE(tbl_geral[[#This Row],[Máquina]],"_",tbl_geral[[#This Row],[Status]],)</f>
        <v>HOMAG_FORMADOR DE PACOTE</v>
      </c>
      <c r="K858" s="9">
        <f>COUNTIF($J$2:J858,J858)</f>
        <v>5</v>
      </c>
      <c r="L858" s="7" t="str">
        <f>CONCATENATE(tbl_geral[[#This Row],[Cod.Unico]],"_",tbl_geral[[#This Row],[Numerador]])</f>
        <v>HOMAG_FORMADOR DE PACOTE_5</v>
      </c>
      <c r="M858" s="12">
        <f t="shared" si="13"/>
        <v>120</v>
      </c>
      <c r="N858" s="12">
        <f>COUNTIF(J$2:$J858,J858)/100</f>
        <v>0.05</v>
      </c>
      <c r="O858" s="12">
        <f>SUM(tbl_geral[[#This Row],[Cod.Unico3]]+tbl_geral[[#This Row],[Cod.Unico4]])</f>
        <v>120.05</v>
      </c>
      <c r="P858" s="12" t="str">
        <f>SUBSTITUTE(tbl_geral[[#This Row],[Cod.Unico5]],",",".")</f>
        <v>120.05</v>
      </c>
      <c r="Q858" s="12" t="s">
        <v>929</v>
      </c>
    </row>
    <row r="859" spans="1:17" x14ac:dyDescent="0.25">
      <c r="A859" s="3" t="s">
        <v>798</v>
      </c>
      <c r="B859" s="4">
        <v>8</v>
      </c>
      <c r="C859" s="3" t="s">
        <v>10</v>
      </c>
      <c r="D859" s="4">
        <v>829</v>
      </c>
      <c r="E859" s="3" t="s">
        <v>93</v>
      </c>
      <c r="F859" s="3" t="s">
        <v>924</v>
      </c>
      <c r="G859" s="3" t="s">
        <v>2289</v>
      </c>
      <c r="H859" s="3" t="s">
        <v>13</v>
      </c>
      <c r="I859" s="3"/>
      <c r="J859" s="7" t="str">
        <f>CONCATENATE(tbl_geral[[#This Row],[Máquina]],"_",tbl_geral[[#This Row],[Status]],)</f>
        <v>HOMAG_FORMADOR DE PACOTE</v>
      </c>
      <c r="K859" s="9">
        <f>COUNTIF($J$2:J859,J859)</f>
        <v>6</v>
      </c>
      <c r="L859" s="7" t="str">
        <f>CONCATENATE(tbl_geral[[#This Row],[Cod.Unico]],"_",tbl_geral[[#This Row],[Numerador]])</f>
        <v>HOMAG_FORMADOR DE PACOTE_6</v>
      </c>
      <c r="M859" s="12">
        <f t="shared" si="13"/>
        <v>120</v>
      </c>
      <c r="N859" s="12">
        <f>COUNTIF(J$2:$J859,J859)/100</f>
        <v>0.06</v>
      </c>
      <c r="O859" s="12">
        <f>SUM(tbl_geral[[#This Row],[Cod.Unico3]]+tbl_geral[[#This Row],[Cod.Unico4]])</f>
        <v>120.06</v>
      </c>
      <c r="P859" s="12" t="str">
        <f>SUBSTITUTE(tbl_geral[[#This Row],[Cod.Unico5]],",",".")</f>
        <v>120.06</v>
      </c>
      <c r="Q859" s="12" t="s">
        <v>930</v>
      </c>
    </row>
    <row r="860" spans="1:17" x14ac:dyDescent="0.25">
      <c r="A860" s="3" t="s">
        <v>798</v>
      </c>
      <c r="B860" s="4">
        <v>2</v>
      </c>
      <c r="C860" s="3" t="s">
        <v>84</v>
      </c>
      <c r="D860" s="4">
        <v>203</v>
      </c>
      <c r="E860" s="3" t="s">
        <v>85</v>
      </c>
      <c r="F860" s="3" t="s">
        <v>931</v>
      </c>
      <c r="G860" s="3" t="s">
        <v>2290</v>
      </c>
      <c r="H860" s="3" t="s">
        <v>13</v>
      </c>
      <c r="I860" s="3"/>
      <c r="J860" s="7" t="str">
        <f>CONCATENATE(tbl_geral[[#This Row],[Máquina]],"_",tbl_geral[[#This Row],[Status]],)</f>
        <v>HOMAG_TRANSPORTE ANGULAR DE CAIXAS</v>
      </c>
      <c r="K860" s="9">
        <f>COUNTIF($J$2:J860,J860)</f>
        <v>1</v>
      </c>
      <c r="L860" s="7" t="str">
        <f>CONCATENATE(tbl_geral[[#This Row],[Cod.Unico]],"_",tbl_geral[[#This Row],[Numerador]])</f>
        <v>HOMAG_TRANSPORTE ANGULAR DE CAIXAS_1</v>
      </c>
      <c r="M860" s="12">
        <f t="shared" si="13"/>
        <v>121</v>
      </c>
      <c r="N860" s="12">
        <f>COUNTIF(J$2:$J860,J860)/100</f>
        <v>0.01</v>
      </c>
      <c r="O860" s="12">
        <f>SUM(tbl_geral[[#This Row],[Cod.Unico3]]+tbl_geral[[#This Row],[Cod.Unico4]])</f>
        <v>121.01</v>
      </c>
      <c r="P860" s="12" t="str">
        <f>SUBSTITUTE(tbl_geral[[#This Row],[Cod.Unico5]],",",".")</f>
        <v>121.01</v>
      </c>
      <c r="Q860" s="12" t="s">
        <v>932</v>
      </c>
    </row>
    <row r="861" spans="1:17" x14ac:dyDescent="0.25">
      <c r="A861" s="3" t="s">
        <v>798</v>
      </c>
      <c r="B861" s="4">
        <v>2</v>
      </c>
      <c r="C861" s="3" t="s">
        <v>84</v>
      </c>
      <c r="D861" s="4">
        <v>202</v>
      </c>
      <c r="E861" s="3" t="s">
        <v>88</v>
      </c>
      <c r="F861" s="3" t="s">
        <v>931</v>
      </c>
      <c r="G861" s="3" t="s">
        <v>2291</v>
      </c>
      <c r="H861" s="3" t="s">
        <v>13</v>
      </c>
      <c r="I861" s="3"/>
      <c r="J861" s="7" t="str">
        <f>CONCATENATE(tbl_geral[[#This Row],[Máquina]],"_",tbl_geral[[#This Row],[Status]],)</f>
        <v>HOMAG_TRANSPORTE ANGULAR DE CAIXAS</v>
      </c>
      <c r="K861" s="9">
        <f>COUNTIF($J$2:J861,J861)</f>
        <v>2</v>
      </c>
      <c r="L861" s="7" t="str">
        <f>CONCATENATE(tbl_geral[[#This Row],[Cod.Unico]],"_",tbl_geral[[#This Row],[Numerador]])</f>
        <v>HOMAG_TRANSPORTE ANGULAR DE CAIXAS_2</v>
      </c>
      <c r="M861" s="12">
        <f t="shared" si="13"/>
        <v>121</v>
      </c>
      <c r="N861" s="12">
        <f>COUNTIF(J$2:$J861,J861)/100</f>
        <v>0.02</v>
      </c>
      <c r="O861" s="12">
        <f>SUM(tbl_geral[[#This Row],[Cod.Unico3]]+tbl_geral[[#This Row],[Cod.Unico4]])</f>
        <v>121.02</v>
      </c>
      <c r="P861" s="12" t="str">
        <f>SUBSTITUTE(tbl_geral[[#This Row],[Cod.Unico5]],",",".")</f>
        <v>121.02</v>
      </c>
      <c r="Q861" s="12" t="s">
        <v>933</v>
      </c>
    </row>
    <row r="862" spans="1:17" x14ac:dyDescent="0.25">
      <c r="A862" s="3" t="s">
        <v>798</v>
      </c>
      <c r="B862" s="4">
        <v>8</v>
      </c>
      <c r="C862" s="3" t="s">
        <v>10</v>
      </c>
      <c r="D862" s="4">
        <v>829</v>
      </c>
      <c r="E862" s="3" t="s">
        <v>93</v>
      </c>
      <c r="F862" s="3" t="s">
        <v>934</v>
      </c>
      <c r="G862" s="3" t="s">
        <v>2292</v>
      </c>
      <c r="H862" s="3" t="s">
        <v>13</v>
      </c>
      <c r="I862" s="3" t="s">
        <v>758</v>
      </c>
      <c r="J862" s="7" t="str">
        <f>CONCATENATE(tbl_geral[[#This Row],[Máquina]],"_",tbl_geral[[#This Row],[Status]],)</f>
        <v>HOMAG_SELADORA (APLICADORA DE FILME)</v>
      </c>
      <c r="K862" s="9">
        <f>COUNTIF($J$2:J862,J862)</f>
        <v>1</v>
      </c>
      <c r="L862" s="7" t="str">
        <f>CONCATENATE(tbl_geral[[#This Row],[Cod.Unico]],"_",tbl_geral[[#This Row],[Numerador]])</f>
        <v>HOMAG_SELADORA (APLICADORA DE FILME)_1</v>
      </c>
      <c r="M862" s="12">
        <f t="shared" si="13"/>
        <v>122</v>
      </c>
      <c r="N862" s="12">
        <f>COUNTIF(J$2:$J862,J862)/100</f>
        <v>0.01</v>
      </c>
      <c r="O862" s="12">
        <f>SUM(tbl_geral[[#This Row],[Cod.Unico3]]+tbl_geral[[#This Row],[Cod.Unico4]])</f>
        <v>122.01</v>
      </c>
      <c r="P862" s="12" t="str">
        <f>SUBSTITUTE(tbl_geral[[#This Row],[Cod.Unico5]],",",".")</f>
        <v>122.01</v>
      </c>
      <c r="Q862" s="12" t="s">
        <v>935</v>
      </c>
    </row>
    <row r="863" spans="1:17" x14ac:dyDescent="0.25">
      <c r="A863" s="3" t="s">
        <v>798</v>
      </c>
      <c r="B863" s="4">
        <v>8</v>
      </c>
      <c r="C863" s="3" t="s">
        <v>10</v>
      </c>
      <c r="D863" s="4">
        <v>829</v>
      </c>
      <c r="E863" s="3" t="s">
        <v>93</v>
      </c>
      <c r="F863" s="3" t="s">
        <v>934</v>
      </c>
      <c r="G863" s="3" t="s">
        <v>2293</v>
      </c>
      <c r="H863" s="3" t="s">
        <v>13</v>
      </c>
      <c r="I863" s="3"/>
      <c r="J863" s="7" t="str">
        <f>CONCATENATE(tbl_geral[[#This Row],[Máquina]],"_",tbl_geral[[#This Row],[Status]],)</f>
        <v>HOMAG_SELADORA (APLICADORA DE FILME)</v>
      </c>
      <c r="K863" s="9">
        <f>COUNTIF($J$2:J863,J863)</f>
        <v>2</v>
      </c>
      <c r="L863" s="7" t="str">
        <f>CONCATENATE(tbl_geral[[#This Row],[Cod.Unico]],"_",tbl_geral[[#This Row],[Numerador]])</f>
        <v>HOMAG_SELADORA (APLICADORA DE FILME)_2</v>
      </c>
      <c r="M863" s="12">
        <f t="shared" si="13"/>
        <v>122</v>
      </c>
      <c r="N863" s="12">
        <f>COUNTIF(J$2:$J863,J863)/100</f>
        <v>0.02</v>
      </c>
      <c r="O863" s="12">
        <f>SUM(tbl_geral[[#This Row],[Cod.Unico3]]+tbl_geral[[#This Row],[Cod.Unico4]])</f>
        <v>122.02</v>
      </c>
      <c r="P863" s="12" t="str">
        <f>SUBSTITUTE(tbl_geral[[#This Row],[Cod.Unico5]],",",".")</f>
        <v>122.02</v>
      </c>
      <c r="Q863" s="12" t="s">
        <v>936</v>
      </c>
    </row>
    <row r="864" spans="1:17" x14ac:dyDescent="0.25">
      <c r="A864" s="3" t="s">
        <v>798</v>
      </c>
      <c r="B864" s="4">
        <v>16</v>
      </c>
      <c r="C864" s="3" t="s">
        <v>286</v>
      </c>
      <c r="D864" s="4">
        <v>1601</v>
      </c>
      <c r="E864" s="3" t="s">
        <v>461</v>
      </c>
      <c r="F864" s="3" t="s">
        <v>934</v>
      </c>
      <c r="G864" s="3" t="s">
        <v>2294</v>
      </c>
      <c r="H864" s="3" t="s">
        <v>13</v>
      </c>
      <c r="I864" s="3"/>
      <c r="J864" s="7" t="str">
        <f>CONCATENATE(tbl_geral[[#This Row],[Máquina]],"_",tbl_geral[[#This Row],[Status]],)</f>
        <v>HOMAG_SELADORA (APLICADORA DE FILME)</v>
      </c>
      <c r="K864" s="9">
        <f>COUNTIF($J$2:J864,J864)</f>
        <v>3</v>
      </c>
      <c r="L864" s="7" t="str">
        <f>CONCATENATE(tbl_geral[[#This Row],[Cod.Unico]],"_",tbl_geral[[#This Row],[Numerador]])</f>
        <v>HOMAG_SELADORA (APLICADORA DE FILME)_3</v>
      </c>
      <c r="M864" s="12">
        <f t="shared" si="13"/>
        <v>122</v>
      </c>
      <c r="N864" s="12">
        <f>COUNTIF(J$2:$J864,J864)/100</f>
        <v>0.03</v>
      </c>
      <c r="O864" s="12">
        <f>SUM(tbl_geral[[#This Row],[Cod.Unico3]]+tbl_geral[[#This Row],[Cod.Unico4]])</f>
        <v>122.03</v>
      </c>
      <c r="P864" s="12" t="str">
        <f>SUBSTITUTE(tbl_geral[[#This Row],[Cod.Unico5]],",",".")</f>
        <v>122.03</v>
      </c>
      <c r="Q864" s="12" t="s">
        <v>937</v>
      </c>
    </row>
    <row r="865" spans="1:17" x14ac:dyDescent="0.25">
      <c r="A865" s="3" t="s">
        <v>798</v>
      </c>
      <c r="B865" s="4">
        <v>3</v>
      </c>
      <c r="C865" s="3" t="s">
        <v>56</v>
      </c>
      <c r="D865" s="4">
        <v>303</v>
      </c>
      <c r="E865" s="3" t="s">
        <v>108</v>
      </c>
      <c r="F865" s="3" t="s">
        <v>934</v>
      </c>
      <c r="G865" s="3" t="s">
        <v>2295</v>
      </c>
      <c r="H865" s="3" t="s">
        <v>13</v>
      </c>
      <c r="I865" s="3" t="s">
        <v>939</v>
      </c>
      <c r="J865" s="7" t="str">
        <f>CONCATENATE(tbl_geral[[#This Row],[Máquina]],"_",tbl_geral[[#This Row],[Status]],)</f>
        <v>HOMAG_SELADORA (APLICADORA DE FILME)</v>
      </c>
      <c r="K865" s="9">
        <f>COUNTIF($J$2:J865,J865)</f>
        <v>4</v>
      </c>
      <c r="L865" s="7" t="str">
        <f>CONCATENATE(tbl_geral[[#This Row],[Cod.Unico]],"_",tbl_geral[[#This Row],[Numerador]])</f>
        <v>HOMAG_SELADORA (APLICADORA DE FILME)_4</v>
      </c>
      <c r="M865" s="12">
        <f t="shared" si="13"/>
        <v>122</v>
      </c>
      <c r="N865" s="12">
        <f>COUNTIF(J$2:$J865,J865)/100</f>
        <v>0.04</v>
      </c>
      <c r="O865" s="12">
        <f>SUM(tbl_geral[[#This Row],[Cod.Unico3]]+tbl_geral[[#This Row],[Cod.Unico4]])</f>
        <v>122.04</v>
      </c>
      <c r="P865" s="12" t="str">
        <f>SUBSTITUTE(tbl_geral[[#This Row],[Cod.Unico5]],",",".")</f>
        <v>122.04</v>
      </c>
      <c r="Q865" s="12" t="s">
        <v>938</v>
      </c>
    </row>
    <row r="866" spans="1:17" x14ac:dyDescent="0.25">
      <c r="A866" s="3" t="s">
        <v>798</v>
      </c>
      <c r="B866" s="4">
        <v>3</v>
      </c>
      <c r="C866" s="3" t="s">
        <v>56</v>
      </c>
      <c r="D866" s="4">
        <v>303</v>
      </c>
      <c r="E866" s="3" t="s">
        <v>108</v>
      </c>
      <c r="F866" s="3" t="s">
        <v>934</v>
      </c>
      <c r="G866" s="3" t="s">
        <v>2296</v>
      </c>
      <c r="H866" s="3" t="s">
        <v>13</v>
      </c>
      <c r="I866" s="3" t="s">
        <v>939</v>
      </c>
      <c r="J866" s="7" t="str">
        <f>CONCATENATE(tbl_geral[[#This Row],[Máquina]],"_",tbl_geral[[#This Row],[Status]],)</f>
        <v>HOMAG_SELADORA (APLICADORA DE FILME)</v>
      </c>
      <c r="K866" s="9">
        <f>COUNTIF($J$2:J866,J866)</f>
        <v>5</v>
      </c>
      <c r="L866" s="7" t="str">
        <f>CONCATENATE(tbl_geral[[#This Row],[Cod.Unico]],"_",tbl_geral[[#This Row],[Numerador]])</f>
        <v>HOMAG_SELADORA (APLICADORA DE FILME)_5</v>
      </c>
      <c r="M866" s="12">
        <f t="shared" si="13"/>
        <v>122</v>
      </c>
      <c r="N866" s="12">
        <f>COUNTIF(J$2:$J866,J866)/100</f>
        <v>0.05</v>
      </c>
      <c r="O866" s="12">
        <f>SUM(tbl_geral[[#This Row],[Cod.Unico3]]+tbl_geral[[#This Row],[Cod.Unico4]])</f>
        <v>122.05</v>
      </c>
      <c r="P866" s="12" t="str">
        <f>SUBSTITUTE(tbl_geral[[#This Row],[Cod.Unico5]],",",".")</f>
        <v>122.05</v>
      </c>
      <c r="Q866" s="12" t="s">
        <v>940</v>
      </c>
    </row>
    <row r="867" spans="1:17" x14ac:dyDescent="0.25">
      <c r="A867" s="3" t="s">
        <v>798</v>
      </c>
      <c r="B867" s="4">
        <v>3</v>
      </c>
      <c r="C867" s="3" t="s">
        <v>56</v>
      </c>
      <c r="D867" s="4">
        <v>303</v>
      </c>
      <c r="E867" s="3" t="s">
        <v>108</v>
      </c>
      <c r="F867" s="3" t="s">
        <v>934</v>
      </c>
      <c r="G867" s="3" t="s">
        <v>2297</v>
      </c>
      <c r="H867" s="3" t="s">
        <v>13</v>
      </c>
      <c r="I867" s="3"/>
      <c r="J867" s="7" t="str">
        <f>CONCATENATE(tbl_geral[[#This Row],[Máquina]],"_",tbl_geral[[#This Row],[Status]],)</f>
        <v>HOMAG_SELADORA (APLICADORA DE FILME)</v>
      </c>
      <c r="K867" s="9">
        <f>COUNTIF($J$2:J867,J867)</f>
        <v>6</v>
      </c>
      <c r="L867" s="7" t="str">
        <f>CONCATENATE(tbl_geral[[#This Row],[Cod.Unico]],"_",tbl_geral[[#This Row],[Numerador]])</f>
        <v>HOMAG_SELADORA (APLICADORA DE FILME)_6</v>
      </c>
      <c r="M867" s="12">
        <f t="shared" si="13"/>
        <v>122</v>
      </c>
      <c r="N867" s="12">
        <f>COUNTIF(J$2:$J867,J867)/100</f>
        <v>0.06</v>
      </c>
      <c r="O867" s="12">
        <f>SUM(tbl_geral[[#This Row],[Cod.Unico3]]+tbl_geral[[#This Row],[Cod.Unico4]])</f>
        <v>122.06</v>
      </c>
      <c r="P867" s="12" t="str">
        <f>SUBSTITUTE(tbl_geral[[#This Row],[Cod.Unico5]],",",".")</f>
        <v>122.06</v>
      </c>
      <c r="Q867" s="12" t="s">
        <v>941</v>
      </c>
    </row>
    <row r="868" spans="1:17" x14ac:dyDescent="0.25">
      <c r="A868" s="3" t="s">
        <v>798</v>
      </c>
      <c r="B868" s="4">
        <v>2</v>
      </c>
      <c r="C868" s="3" t="s">
        <v>84</v>
      </c>
      <c r="D868" s="4">
        <v>203</v>
      </c>
      <c r="E868" s="3" t="s">
        <v>85</v>
      </c>
      <c r="F868" s="3" t="s">
        <v>934</v>
      </c>
      <c r="G868" s="3" t="s">
        <v>2298</v>
      </c>
      <c r="H868" s="3" t="s">
        <v>13</v>
      </c>
      <c r="I868" s="3"/>
      <c r="J868" s="7" t="str">
        <f>CONCATENATE(tbl_geral[[#This Row],[Máquina]],"_",tbl_geral[[#This Row],[Status]],)</f>
        <v>HOMAG_SELADORA (APLICADORA DE FILME)</v>
      </c>
      <c r="K868" s="9">
        <f>COUNTIF($J$2:J868,J868)</f>
        <v>7</v>
      </c>
      <c r="L868" s="7" t="str">
        <f>CONCATENATE(tbl_geral[[#This Row],[Cod.Unico]],"_",tbl_geral[[#This Row],[Numerador]])</f>
        <v>HOMAG_SELADORA (APLICADORA DE FILME)_7</v>
      </c>
      <c r="M868" s="12">
        <f t="shared" si="13"/>
        <v>122</v>
      </c>
      <c r="N868" s="12">
        <f>COUNTIF(J$2:$J868,J868)/100</f>
        <v>7.0000000000000007E-2</v>
      </c>
      <c r="O868" s="12">
        <f>SUM(tbl_geral[[#This Row],[Cod.Unico3]]+tbl_geral[[#This Row],[Cod.Unico4]])</f>
        <v>122.07</v>
      </c>
      <c r="P868" s="12" t="str">
        <f>SUBSTITUTE(tbl_geral[[#This Row],[Cod.Unico5]],",",".")</f>
        <v>122.07</v>
      </c>
      <c r="Q868" s="12" t="s">
        <v>942</v>
      </c>
    </row>
    <row r="869" spans="1:17" x14ac:dyDescent="0.25">
      <c r="A869" s="3" t="s">
        <v>798</v>
      </c>
      <c r="B869" s="4">
        <v>2</v>
      </c>
      <c r="C869" s="3" t="s">
        <v>84</v>
      </c>
      <c r="D869" s="4">
        <v>202</v>
      </c>
      <c r="E869" s="3" t="s">
        <v>88</v>
      </c>
      <c r="F869" s="3" t="s">
        <v>934</v>
      </c>
      <c r="G869" s="3" t="s">
        <v>2299</v>
      </c>
      <c r="H869" s="3" t="s">
        <v>13</v>
      </c>
      <c r="I869" s="3"/>
      <c r="J869" s="7" t="str">
        <f>CONCATENATE(tbl_geral[[#This Row],[Máquina]],"_",tbl_geral[[#This Row],[Status]],)</f>
        <v>HOMAG_SELADORA (APLICADORA DE FILME)</v>
      </c>
      <c r="K869" s="9">
        <f>COUNTIF($J$2:J869,J869)</f>
        <v>8</v>
      </c>
      <c r="L869" s="7" t="str">
        <f>CONCATENATE(tbl_geral[[#This Row],[Cod.Unico]],"_",tbl_geral[[#This Row],[Numerador]])</f>
        <v>HOMAG_SELADORA (APLICADORA DE FILME)_8</v>
      </c>
      <c r="M869" s="12">
        <f t="shared" si="13"/>
        <v>122</v>
      </c>
      <c r="N869" s="12">
        <f>COUNTIF(J$2:$J869,J869)/100</f>
        <v>0.08</v>
      </c>
      <c r="O869" s="12">
        <f>SUM(tbl_geral[[#This Row],[Cod.Unico3]]+tbl_geral[[#This Row],[Cod.Unico4]])</f>
        <v>122.08</v>
      </c>
      <c r="P869" s="12" t="str">
        <f>SUBSTITUTE(tbl_geral[[#This Row],[Cod.Unico5]],",",".")</f>
        <v>122.08</v>
      </c>
      <c r="Q869" s="12" t="s">
        <v>943</v>
      </c>
    </row>
    <row r="870" spans="1:17" x14ac:dyDescent="0.25">
      <c r="A870" s="3" t="s">
        <v>798</v>
      </c>
      <c r="B870" s="4">
        <v>8</v>
      </c>
      <c r="C870" s="3" t="s">
        <v>10</v>
      </c>
      <c r="D870" s="4">
        <v>809</v>
      </c>
      <c r="E870" s="3" t="s">
        <v>119</v>
      </c>
      <c r="F870" s="3" t="s">
        <v>934</v>
      </c>
      <c r="G870" s="3" t="s">
        <v>2300</v>
      </c>
      <c r="H870" s="3" t="s">
        <v>13</v>
      </c>
      <c r="I870" s="3" t="s">
        <v>939</v>
      </c>
      <c r="J870" s="7" t="str">
        <f>CONCATENATE(tbl_geral[[#This Row],[Máquina]],"_",tbl_geral[[#This Row],[Status]],)</f>
        <v>HOMAG_SELADORA (APLICADORA DE FILME)</v>
      </c>
      <c r="K870" s="9">
        <f>COUNTIF($J$2:J870,J870)</f>
        <v>9</v>
      </c>
      <c r="L870" s="7" t="str">
        <f>CONCATENATE(tbl_geral[[#This Row],[Cod.Unico]],"_",tbl_geral[[#This Row],[Numerador]])</f>
        <v>HOMAG_SELADORA (APLICADORA DE FILME)_9</v>
      </c>
      <c r="M870" s="12">
        <f t="shared" si="13"/>
        <v>122</v>
      </c>
      <c r="N870" s="12">
        <f>COUNTIF(J$2:$J870,J870)/100</f>
        <v>0.09</v>
      </c>
      <c r="O870" s="12">
        <f>SUM(tbl_geral[[#This Row],[Cod.Unico3]]+tbl_geral[[#This Row],[Cod.Unico4]])</f>
        <v>122.09</v>
      </c>
      <c r="P870" s="12" t="str">
        <f>SUBSTITUTE(tbl_geral[[#This Row],[Cod.Unico5]],",",".")</f>
        <v>122.09</v>
      </c>
      <c r="Q870" s="12" t="s">
        <v>944</v>
      </c>
    </row>
    <row r="871" spans="1:17" x14ac:dyDescent="0.25">
      <c r="A871" s="3" t="s">
        <v>798</v>
      </c>
      <c r="B871" s="4">
        <v>8</v>
      </c>
      <c r="C871" s="3" t="s">
        <v>10</v>
      </c>
      <c r="D871" s="4">
        <v>826</v>
      </c>
      <c r="E871" s="3" t="s">
        <v>945</v>
      </c>
      <c r="F871" s="3" t="s">
        <v>934</v>
      </c>
      <c r="G871" s="3" t="s">
        <v>3120</v>
      </c>
      <c r="H871" s="3" t="s">
        <v>13</v>
      </c>
      <c r="I871" s="3" t="s">
        <v>939</v>
      </c>
      <c r="J871" s="7" t="str">
        <f>CONCATENATE(tbl_geral[[#This Row],[Máquina]],"_",tbl_geral[[#This Row],[Status]],)</f>
        <v>HOMAG_SELADORA (APLICADORA DE FILME)</v>
      </c>
      <c r="K871" s="9">
        <f>COUNTIF($J$2:J871,J871)</f>
        <v>10</v>
      </c>
      <c r="L871" s="7" t="str">
        <f>CONCATENATE(tbl_geral[[#This Row],[Cod.Unico]],"_",tbl_geral[[#This Row],[Numerador]])</f>
        <v>HOMAG_SELADORA (APLICADORA DE FILME)_10</v>
      </c>
      <c r="M871" s="12">
        <f t="shared" si="13"/>
        <v>122</v>
      </c>
      <c r="N871" s="12">
        <f>COUNTIF(J$2:$J871,J871)/100</f>
        <v>0.1</v>
      </c>
      <c r="O871" s="12">
        <f>SUM(tbl_geral[[#This Row],[Cod.Unico3]]+tbl_geral[[#This Row],[Cod.Unico4]])</f>
        <v>122.1</v>
      </c>
      <c r="P871" s="12" t="str">
        <f>SUBSTITUTE(tbl_geral[[#This Row],[Cod.Unico5]],",",".")</f>
        <v>122.1</v>
      </c>
      <c r="Q871" s="12" t="s">
        <v>946</v>
      </c>
    </row>
    <row r="872" spans="1:17" x14ac:dyDescent="0.25">
      <c r="A872" s="3" t="s">
        <v>798</v>
      </c>
      <c r="B872" s="4">
        <v>3</v>
      </c>
      <c r="C872" s="3" t="s">
        <v>56</v>
      </c>
      <c r="D872" s="4">
        <v>303</v>
      </c>
      <c r="E872" s="3" t="s">
        <v>108</v>
      </c>
      <c r="F872" s="3" t="s">
        <v>934</v>
      </c>
      <c r="G872" s="3" t="s">
        <v>2301</v>
      </c>
      <c r="H872" s="3" t="s">
        <v>13</v>
      </c>
      <c r="I872" s="3" t="s">
        <v>939</v>
      </c>
      <c r="J872" s="7" t="str">
        <f>CONCATENATE(tbl_geral[[#This Row],[Máquina]],"_",tbl_geral[[#This Row],[Status]],)</f>
        <v>HOMAG_SELADORA (APLICADORA DE FILME)</v>
      </c>
      <c r="K872" s="9">
        <f>COUNTIF($J$2:J872,J872)</f>
        <v>11</v>
      </c>
      <c r="L872" s="7" t="str">
        <f>CONCATENATE(tbl_geral[[#This Row],[Cod.Unico]],"_",tbl_geral[[#This Row],[Numerador]])</f>
        <v>HOMAG_SELADORA (APLICADORA DE FILME)_11</v>
      </c>
      <c r="M872" s="12">
        <f t="shared" si="13"/>
        <v>122</v>
      </c>
      <c r="N872" s="12">
        <f>COUNTIF(J$2:$J872,J872)/100</f>
        <v>0.11</v>
      </c>
      <c r="O872" s="12">
        <f>SUM(tbl_geral[[#This Row],[Cod.Unico3]]+tbl_geral[[#This Row],[Cod.Unico4]])</f>
        <v>122.11</v>
      </c>
      <c r="P872" s="12" t="str">
        <f>SUBSTITUTE(tbl_geral[[#This Row],[Cod.Unico5]],",",".")</f>
        <v>122.11</v>
      </c>
      <c r="Q872" s="12" t="s">
        <v>947</v>
      </c>
    </row>
    <row r="873" spans="1:17" x14ac:dyDescent="0.25">
      <c r="A873" s="3" t="s">
        <v>798</v>
      </c>
      <c r="B873" s="4">
        <v>8</v>
      </c>
      <c r="C873" s="3" t="s">
        <v>10</v>
      </c>
      <c r="D873" s="4">
        <v>826</v>
      </c>
      <c r="E873" s="3" t="s">
        <v>945</v>
      </c>
      <c r="F873" s="3" t="s">
        <v>934</v>
      </c>
      <c r="G873" s="3" t="s">
        <v>2302</v>
      </c>
      <c r="H873" s="3" t="s">
        <v>13</v>
      </c>
      <c r="I873" s="3" t="s">
        <v>939</v>
      </c>
      <c r="J873" s="7" t="str">
        <f>CONCATENATE(tbl_geral[[#This Row],[Máquina]],"_",tbl_geral[[#This Row],[Status]],)</f>
        <v>HOMAG_SELADORA (APLICADORA DE FILME)</v>
      </c>
      <c r="K873" s="9">
        <f>COUNTIF($J$2:J873,J873)</f>
        <v>12</v>
      </c>
      <c r="L873" s="7" t="str">
        <f>CONCATENATE(tbl_geral[[#This Row],[Cod.Unico]],"_",tbl_geral[[#This Row],[Numerador]])</f>
        <v>HOMAG_SELADORA (APLICADORA DE FILME)_12</v>
      </c>
      <c r="M873" s="12">
        <f t="shared" si="13"/>
        <v>122</v>
      </c>
      <c r="N873" s="12">
        <f>COUNTIF(J$2:$J873,J873)/100</f>
        <v>0.12</v>
      </c>
      <c r="O873" s="12">
        <f>SUM(tbl_geral[[#This Row],[Cod.Unico3]]+tbl_geral[[#This Row],[Cod.Unico4]])</f>
        <v>122.12</v>
      </c>
      <c r="P873" s="12" t="str">
        <f>SUBSTITUTE(tbl_geral[[#This Row],[Cod.Unico5]],",",".")</f>
        <v>122.12</v>
      </c>
      <c r="Q873" s="12" t="s">
        <v>948</v>
      </c>
    </row>
    <row r="874" spans="1:17" x14ac:dyDescent="0.25">
      <c r="A874" s="3" t="s">
        <v>798</v>
      </c>
      <c r="B874" s="4">
        <v>3</v>
      </c>
      <c r="C874" s="3" t="s">
        <v>56</v>
      </c>
      <c r="D874" s="4">
        <v>303</v>
      </c>
      <c r="E874" s="3" t="s">
        <v>108</v>
      </c>
      <c r="F874" s="3" t="s">
        <v>934</v>
      </c>
      <c r="G874" s="3" t="s">
        <v>2303</v>
      </c>
      <c r="H874" s="3" t="s">
        <v>13</v>
      </c>
      <c r="I874" s="3"/>
      <c r="J874" s="7" t="str">
        <f>CONCATENATE(tbl_geral[[#This Row],[Máquina]],"_",tbl_geral[[#This Row],[Status]],)</f>
        <v>HOMAG_SELADORA (APLICADORA DE FILME)</v>
      </c>
      <c r="K874" s="9">
        <f>COUNTIF($J$2:J874,J874)</f>
        <v>13</v>
      </c>
      <c r="L874" s="7" t="str">
        <f>CONCATENATE(tbl_geral[[#This Row],[Cod.Unico]],"_",tbl_geral[[#This Row],[Numerador]])</f>
        <v>HOMAG_SELADORA (APLICADORA DE FILME)_13</v>
      </c>
      <c r="M874" s="12">
        <f t="shared" si="13"/>
        <v>122</v>
      </c>
      <c r="N874" s="12">
        <f>COUNTIF(J$2:$J874,J874)/100</f>
        <v>0.13</v>
      </c>
      <c r="O874" s="12">
        <f>SUM(tbl_geral[[#This Row],[Cod.Unico3]]+tbl_geral[[#This Row],[Cod.Unico4]])</f>
        <v>122.13</v>
      </c>
      <c r="P874" s="12" t="str">
        <f>SUBSTITUTE(tbl_geral[[#This Row],[Cod.Unico5]],",",".")</f>
        <v>122.13</v>
      </c>
      <c r="Q874" s="12" t="s">
        <v>949</v>
      </c>
    </row>
    <row r="875" spans="1:17" x14ac:dyDescent="0.25">
      <c r="A875" s="3" t="s">
        <v>798</v>
      </c>
      <c r="B875" s="4">
        <v>8</v>
      </c>
      <c r="C875" s="3" t="s">
        <v>10</v>
      </c>
      <c r="D875" s="4">
        <v>826</v>
      </c>
      <c r="E875" s="3" t="s">
        <v>945</v>
      </c>
      <c r="F875" s="3" t="s">
        <v>934</v>
      </c>
      <c r="G875" s="3" t="s">
        <v>2304</v>
      </c>
      <c r="H875" s="3" t="s">
        <v>13</v>
      </c>
      <c r="I875" s="3" t="s">
        <v>939</v>
      </c>
      <c r="J875" s="7" t="str">
        <f>CONCATENATE(tbl_geral[[#This Row],[Máquina]],"_",tbl_geral[[#This Row],[Status]],)</f>
        <v>HOMAG_SELADORA (APLICADORA DE FILME)</v>
      </c>
      <c r="K875" s="9">
        <f>COUNTIF($J$2:J875,J875)</f>
        <v>14</v>
      </c>
      <c r="L875" s="7" t="str">
        <f>CONCATENATE(tbl_geral[[#This Row],[Cod.Unico]],"_",tbl_geral[[#This Row],[Numerador]])</f>
        <v>HOMAG_SELADORA (APLICADORA DE FILME)_14</v>
      </c>
      <c r="M875" s="12">
        <f t="shared" si="13"/>
        <v>122</v>
      </c>
      <c r="N875" s="12">
        <f>COUNTIF(J$2:$J875,J875)/100</f>
        <v>0.14000000000000001</v>
      </c>
      <c r="O875" s="12">
        <f>SUM(tbl_geral[[#This Row],[Cod.Unico3]]+tbl_geral[[#This Row],[Cod.Unico4]])</f>
        <v>122.14</v>
      </c>
      <c r="P875" s="12" t="str">
        <f>SUBSTITUTE(tbl_geral[[#This Row],[Cod.Unico5]],",",".")</f>
        <v>122.14</v>
      </c>
      <c r="Q875" s="12" t="s">
        <v>950</v>
      </c>
    </row>
    <row r="876" spans="1:17" x14ac:dyDescent="0.25">
      <c r="A876" s="3" t="s">
        <v>798</v>
      </c>
      <c r="B876" s="4">
        <v>8</v>
      </c>
      <c r="C876" s="3" t="s">
        <v>10</v>
      </c>
      <c r="D876" s="4">
        <v>829</v>
      </c>
      <c r="E876" s="3" t="s">
        <v>93</v>
      </c>
      <c r="F876" s="3" t="s">
        <v>951</v>
      </c>
      <c r="G876" s="3" t="s">
        <v>2305</v>
      </c>
      <c r="H876" s="3" t="s">
        <v>13</v>
      </c>
      <c r="I876" s="3" t="s">
        <v>847</v>
      </c>
      <c r="J876" s="7" t="str">
        <f>CONCATENATE(tbl_geral[[#This Row],[Máquina]],"_",tbl_geral[[#This Row],[Status]],)</f>
        <v>HOMAG_FORNO DE ENCOLHIMENTO</v>
      </c>
      <c r="K876" s="9">
        <f>COUNTIF($J$2:J876,J876)</f>
        <v>1</v>
      </c>
      <c r="L876" s="7" t="str">
        <f>CONCATENATE(tbl_geral[[#This Row],[Cod.Unico]],"_",tbl_geral[[#This Row],[Numerador]])</f>
        <v>HOMAG_FORNO DE ENCOLHIMENTO_1</v>
      </c>
      <c r="M876" s="12">
        <f t="shared" si="13"/>
        <v>123</v>
      </c>
      <c r="N876" s="12">
        <f>COUNTIF(J$2:$J876,J876)/100</f>
        <v>0.01</v>
      </c>
      <c r="O876" s="12">
        <f>SUM(tbl_geral[[#This Row],[Cod.Unico3]]+tbl_geral[[#This Row],[Cod.Unico4]])</f>
        <v>123.01</v>
      </c>
      <c r="P876" s="12" t="str">
        <f>SUBSTITUTE(tbl_geral[[#This Row],[Cod.Unico5]],",",".")</f>
        <v>123.01</v>
      </c>
      <c r="Q876" s="12" t="s">
        <v>952</v>
      </c>
    </row>
    <row r="877" spans="1:17" x14ac:dyDescent="0.25">
      <c r="A877" s="3" t="s">
        <v>798</v>
      </c>
      <c r="B877" s="4">
        <v>8</v>
      </c>
      <c r="C877" s="3" t="s">
        <v>10</v>
      </c>
      <c r="D877" s="4">
        <v>809</v>
      </c>
      <c r="E877" s="3" t="s">
        <v>119</v>
      </c>
      <c r="F877" s="3" t="s">
        <v>951</v>
      </c>
      <c r="G877" s="3" t="s">
        <v>2306</v>
      </c>
      <c r="H877" s="3" t="s">
        <v>13</v>
      </c>
      <c r="I877" s="3" t="s">
        <v>939</v>
      </c>
      <c r="J877" s="7" t="str">
        <f>CONCATENATE(tbl_geral[[#This Row],[Máquina]],"_",tbl_geral[[#This Row],[Status]],)</f>
        <v>HOMAG_FORNO DE ENCOLHIMENTO</v>
      </c>
      <c r="K877" s="9">
        <f>COUNTIF($J$2:J877,J877)</f>
        <v>2</v>
      </c>
      <c r="L877" s="7" t="str">
        <f>CONCATENATE(tbl_geral[[#This Row],[Cod.Unico]],"_",tbl_geral[[#This Row],[Numerador]])</f>
        <v>HOMAG_FORNO DE ENCOLHIMENTO_2</v>
      </c>
      <c r="M877" s="12">
        <f t="shared" si="13"/>
        <v>123</v>
      </c>
      <c r="N877" s="12">
        <f>COUNTIF(J$2:$J877,J877)/100</f>
        <v>0.02</v>
      </c>
      <c r="O877" s="12">
        <f>SUM(tbl_geral[[#This Row],[Cod.Unico3]]+tbl_geral[[#This Row],[Cod.Unico4]])</f>
        <v>123.02</v>
      </c>
      <c r="P877" s="12" t="str">
        <f>SUBSTITUTE(tbl_geral[[#This Row],[Cod.Unico5]],",",".")</f>
        <v>123.02</v>
      </c>
      <c r="Q877" s="12" t="s">
        <v>953</v>
      </c>
    </row>
    <row r="878" spans="1:17" x14ac:dyDescent="0.25">
      <c r="A878" s="3" t="s">
        <v>798</v>
      </c>
      <c r="B878" s="4">
        <v>2</v>
      </c>
      <c r="C878" s="3" t="s">
        <v>84</v>
      </c>
      <c r="D878" s="4">
        <v>203</v>
      </c>
      <c r="E878" s="3" t="s">
        <v>85</v>
      </c>
      <c r="F878" s="3" t="s">
        <v>951</v>
      </c>
      <c r="G878" s="3" t="s">
        <v>2307</v>
      </c>
      <c r="H878" s="3" t="s">
        <v>13</v>
      </c>
      <c r="I878" s="3"/>
      <c r="J878" s="7" t="str">
        <f>CONCATENATE(tbl_geral[[#This Row],[Máquina]],"_",tbl_geral[[#This Row],[Status]],)</f>
        <v>HOMAG_FORNO DE ENCOLHIMENTO</v>
      </c>
      <c r="K878" s="9">
        <f>COUNTIF($J$2:J878,J878)</f>
        <v>3</v>
      </c>
      <c r="L878" s="7" t="str">
        <f>CONCATENATE(tbl_geral[[#This Row],[Cod.Unico]],"_",tbl_geral[[#This Row],[Numerador]])</f>
        <v>HOMAG_FORNO DE ENCOLHIMENTO_3</v>
      </c>
      <c r="M878" s="12">
        <f t="shared" si="13"/>
        <v>123</v>
      </c>
      <c r="N878" s="12">
        <f>COUNTIF(J$2:$J878,J878)/100</f>
        <v>0.03</v>
      </c>
      <c r="O878" s="12">
        <f>SUM(tbl_geral[[#This Row],[Cod.Unico3]]+tbl_geral[[#This Row],[Cod.Unico4]])</f>
        <v>123.03</v>
      </c>
      <c r="P878" s="12" t="str">
        <f>SUBSTITUTE(tbl_geral[[#This Row],[Cod.Unico5]],",",".")</f>
        <v>123.03</v>
      </c>
      <c r="Q878" s="12" t="s">
        <v>954</v>
      </c>
    </row>
    <row r="879" spans="1:17" x14ac:dyDescent="0.25">
      <c r="A879" s="3" t="s">
        <v>798</v>
      </c>
      <c r="B879" s="4">
        <v>2</v>
      </c>
      <c r="C879" s="3" t="s">
        <v>84</v>
      </c>
      <c r="D879" s="4">
        <v>202</v>
      </c>
      <c r="E879" s="3" t="s">
        <v>88</v>
      </c>
      <c r="F879" s="3" t="s">
        <v>951</v>
      </c>
      <c r="G879" s="3" t="s">
        <v>2308</v>
      </c>
      <c r="H879" s="3" t="s">
        <v>13</v>
      </c>
      <c r="I879" s="3"/>
      <c r="J879" s="7" t="str">
        <f>CONCATENATE(tbl_geral[[#This Row],[Máquina]],"_",tbl_geral[[#This Row],[Status]],)</f>
        <v>HOMAG_FORNO DE ENCOLHIMENTO</v>
      </c>
      <c r="K879" s="9">
        <f>COUNTIF($J$2:J879,J879)</f>
        <v>4</v>
      </c>
      <c r="L879" s="7" t="str">
        <f>CONCATENATE(tbl_geral[[#This Row],[Cod.Unico]],"_",tbl_geral[[#This Row],[Numerador]])</f>
        <v>HOMAG_FORNO DE ENCOLHIMENTO_4</v>
      </c>
      <c r="M879" s="12">
        <f t="shared" si="13"/>
        <v>123</v>
      </c>
      <c r="N879" s="12">
        <f>COUNTIF(J$2:$J879,J879)/100</f>
        <v>0.04</v>
      </c>
      <c r="O879" s="12">
        <f>SUM(tbl_geral[[#This Row],[Cod.Unico3]]+tbl_geral[[#This Row],[Cod.Unico4]])</f>
        <v>123.04</v>
      </c>
      <c r="P879" s="12" t="str">
        <f>SUBSTITUTE(tbl_geral[[#This Row],[Cod.Unico5]],",",".")</f>
        <v>123.04</v>
      </c>
      <c r="Q879" s="12" t="s">
        <v>955</v>
      </c>
    </row>
    <row r="880" spans="1:17" x14ac:dyDescent="0.25">
      <c r="A880" s="3" t="s">
        <v>798</v>
      </c>
      <c r="B880" s="4">
        <v>8</v>
      </c>
      <c r="C880" s="3" t="s">
        <v>10</v>
      </c>
      <c r="D880" s="4">
        <v>829</v>
      </c>
      <c r="E880" s="3" t="s">
        <v>93</v>
      </c>
      <c r="F880" s="3" t="s">
        <v>951</v>
      </c>
      <c r="G880" s="3" t="s">
        <v>2309</v>
      </c>
      <c r="H880" s="3" t="s">
        <v>13</v>
      </c>
      <c r="I880" s="3" t="s">
        <v>758</v>
      </c>
      <c r="J880" s="7" t="str">
        <f>CONCATENATE(tbl_geral[[#This Row],[Máquina]],"_",tbl_geral[[#This Row],[Status]],)</f>
        <v>HOMAG_FORNO DE ENCOLHIMENTO</v>
      </c>
      <c r="K880" s="9">
        <f>COUNTIF($J$2:J880,J880)</f>
        <v>5</v>
      </c>
      <c r="L880" s="7" t="str">
        <f>CONCATENATE(tbl_geral[[#This Row],[Cod.Unico]],"_",tbl_geral[[#This Row],[Numerador]])</f>
        <v>HOMAG_FORNO DE ENCOLHIMENTO_5</v>
      </c>
      <c r="M880" s="12">
        <f t="shared" si="13"/>
        <v>123</v>
      </c>
      <c r="N880" s="12">
        <f>COUNTIF(J$2:$J880,J880)/100</f>
        <v>0.05</v>
      </c>
      <c r="O880" s="12">
        <f>SUM(tbl_geral[[#This Row],[Cod.Unico3]]+tbl_geral[[#This Row],[Cod.Unico4]])</f>
        <v>123.05</v>
      </c>
      <c r="P880" s="12" t="str">
        <f>SUBSTITUTE(tbl_geral[[#This Row],[Cod.Unico5]],",",".")</f>
        <v>123.05</v>
      </c>
      <c r="Q880" s="12" t="s">
        <v>956</v>
      </c>
    </row>
    <row r="881" spans="1:17" x14ac:dyDescent="0.25">
      <c r="A881" s="3" t="s">
        <v>798</v>
      </c>
      <c r="B881" s="4">
        <v>8</v>
      </c>
      <c r="C881" s="3" t="s">
        <v>10</v>
      </c>
      <c r="D881" s="4">
        <v>829</v>
      </c>
      <c r="E881" s="3" t="s">
        <v>93</v>
      </c>
      <c r="F881" s="3" t="s">
        <v>957</v>
      </c>
      <c r="G881" s="3" t="s">
        <v>2310</v>
      </c>
      <c r="H881" s="3" t="s">
        <v>13</v>
      </c>
      <c r="I881" s="3" t="s">
        <v>758</v>
      </c>
      <c r="J881" s="7" t="str">
        <f>CONCATENATE(tbl_geral[[#This Row],[Máquina]],"_",tbl_geral[[#This Row],[Status]],)</f>
        <v>HOMAG_PALETIZADORA</v>
      </c>
      <c r="K881" s="9">
        <f>COUNTIF($J$2:J881,J881)</f>
        <v>1</v>
      </c>
      <c r="L881" s="7" t="str">
        <f>CONCATENATE(tbl_geral[[#This Row],[Cod.Unico]],"_",tbl_geral[[#This Row],[Numerador]])</f>
        <v>HOMAG_PALETIZADORA_1</v>
      </c>
      <c r="M881" s="12">
        <f t="shared" si="13"/>
        <v>124</v>
      </c>
      <c r="N881" s="12">
        <f>COUNTIF(J$2:$J881,J881)/100</f>
        <v>0.01</v>
      </c>
      <c r="O881" s="12">
        <f>SUM(tbl_geral[[#This Row],[Cod.Unico3]]+tbl_geral[[#This Row],[Cod.Unico4]])</f>
        <v>124.01</v>
      </c>
      <c r="P881" s="12" t="str">
        <f>SUBSTITUTE(tbl_geral[[#This Row],[Cod.Unico5]],",",".")</f>
        <v>124.01</v>
      </c>
      <c r="Q881" s="12" t="s">
        <v>958</v>
      </c>
    </row>
    <row r="882" spans="1:17" x14ac:dyDescent="0.25">
      <c r="A882" s="3" t="s">
        <v>798</v>
      </c>
      <c r="B882" s="4">
        <v>8</v>
      </c>
      <c r="C882" s="3" t="s">
        <v>10</v>
      </c>
      <c r="D882" s="4">
        <v>826</v>
      </c>
      <c r="E882" s="3" t="s">
        <v>945</v>
      </c>
      <c r="F882" s="3" t="s">
        <v>957</v>
      </c>
      <c r="G882" s="3" t="s">
        <v>2311</v>
      </c>
      <c r="H882" s="3" t="s">
        <v>13</v>
      </c>
      <c r="I882" s="3"/>
      <c r="J882" s="7" t="str">
        <f>CONCATENATE(tbl_geral[[#This Row],[Máquina]],"_",tbl_geral[[#This Row],[Status]],)</f>
        <v>HOMAG_PALETIZADORA</v>
      </c>
      <c r="K882" s="9">
        <f>COUNTIF($J$2:J882,J882)</f>
        <v>2</v>
      </c>
      <c r="L882" s="7" t="str">
        <f>CONCATENATE(tbl_geral[[#This Row],[Cod.Unico]],"_",tbl_geral[[#This Row],[Numerador]])</f>
        <v>HOMAG_PALETIZADORA_2</v>
      </c>
      <c r="M882" s="12">
        <f t="shared" si="13"/>
        <v>124</v>
      </c>
      <c r="N882" s="12">
        <f>COUNTIF(J$2:$J882,J882)/100</f>
        <v>0.02</v>
      </c>
      <c r="O882" s="12">
        <f>SUM(tbl_geral[[#This Row],[Cod.Unico3]]+tbl_geral[[#This Row],[Cod.Unico4]])</f>
        <v>124.02</v>
      </c>
      <c r="P882" s="12" t="str">
        <f>SUBSTITUTE(tbl_geral[[#This Row],[Cod.Unico5]],",",".")</f>
        <v>124.02</v>
      </c>
      <c r="Q882" s="12" t="s">
        <v>959</v>
      </c>
    </row>
    <row r="883" spans="1:17" x14ac:dyDescent="0.25">
      <c r="A883" s="3" t="s">
        <v>798</v>
      </c>
      <c r="B883" s="4">
        <v>8</v>
      </c>
      <c r="C883" s="3" t="s">
        <v>10</v>
      </c>
      <c r="D883" s="4">
        <v>826</v>
      </c>
      <c r="E883" s="3" t="s">
        <v>945</v>
      </c>
      <c r="F883" s="3" t="s">
        <v>957</v>
      </c>
      <c r="G883" s="3" t="s">
        <v>2312</v>
      </c>
      <c r="H883" s="3" t="s">
        <v>13</v>
      </c>
      <c r="I883" s="3"/>
      <c r="J883" s="7" t="str">
        <f>CONCATENATE(tbl_geral[[#This Row],[Máquina]],"_",tbl_geral[[#This Row],[Status]],)</f>
        <v>HOMAG_PALETIZADORA</v>
      </c>
      <c r="K883" s="9">
        <f>COUNTIF($J$2:J883,J883)</f>
        <v>3</v>
      </c>
      <c r="L883" s="7" t="str">
        <f>CONCATENATE(tbl_geral[[#This Row],[Cod.Unico]],"_",tbl_geral[[#This Row],[Numerador]])</f>
        <v>HOMAG_PALETIZADORA_3</v>
      </c>
      <c r="M883" s="12">
        <f t="shared" si="13"/>
        <v>124</v>
      </c>
      <c r="N883" s="12">
        <f>COUNTIF(J$2:$J883,J883)/100</f>
        <v>0.03</v>
      </c>
      <c r="O883" s="12">
        <f>SUM(tbl_geral[[#This Row],[Cod.Unico3]]+tbl_geral[[#This Row],[Cod.Unico4]])</f>
        <v>124.03</v>
      </c>
      <c r="P883" s="12" t="str">
        <f>SUBSTITUTE(tbl_geral[[#This Row],[Cod.Unico5]],",",".")</f>
        <v>124.03</v>
      </c>
      <c r="Q883" s="12" t="s">
        <v>960</v>
      </c>
    </row>
    <row r="884" spans="1:17" x14ac:dyDescent="0.25">
      <c r="A884" s="3" t="s">
        <v>798</v>
      </c>
      <c r="B884" s="4">
        <v>2</v>
      </c>
      <c r="C884" s="3" t="s">
        <v>84</v>
      </c>
      <c r="D884" s="4">
        <v>203</v>
      </c>
      <c r="E884" s="3" t="s">
        <v>85</v>
      </c>
      <c r="F884" s="3" t="s">
        <v>957</v>
      </c>
      <c r="G884" s="3" t="s">
        <v>2313</v>
      </c>
      <c r="H884" s="3" t="s">
        <v>13</v>
      </c>
      <c r="I884" s="3"/>
      <c r="J884" s="7" t="str">
        <f>CONCATENATE(tbl_geral[[#This Row],[Máquina]],"_",tbl_geral[[#This Row],[Status]],)</f>
        <v>HOMAG_PALETIZADORA</v>
      </c>
      <c r="K884" s="9">
        <f>COUNTIF($J$2:J884,J884)</f>
        <v>4</v>
      </c>
      <c r="L884" s="7" t="str">
        <f>CONCATENATE(tbl_geral[[#This Row],[Cod.Unico]],"_",tbl_geral[[#This Row],[Numerador]])</f>
        <v>HOMAG_PALETIZADORA_4</v>
      </c>
      <c r="M884" s="12">
        <f t="shared" si="13"/>
        <v>124</v>
      </c>
      <c r="N884" s="12">
        <f>COUNTIF(J$2:$J884,J884)/100</f>
        <v>0.04</v>
      </c>
      <c r="O884" s="12">
        <f>SUM(tbl_geral[[#This Row],[Cod.Unico3]]+tbl_geral[[#This Row],[Cod.Unico4]])</f>
        <v>124.04</v>
      </c>
      <c r="P884" s="12" t="str">
        <f>SUBSTITUTE(tbl_geral[[#This Row],[Cod.Unico5]],",",".")</f>
        <v>124.04</v>
      </c>
      <c r="Q884" s="12" t="s">
        <v>961</v>
      </c>
    </row>
    <row r="885" spans="1:17" x14ac:dyDescent="0.25">
      <c r="A885" s="3" t="s">
        <v>798</v>
      </c>
      <c r="B885" s="4">
        <v>2</v>
      </c>
      <c r="C885" s="3" t="s">
        <v>84</v>
      </c>
      <c r="D885" s="4">
        <v>202</v>
      </c>
      <c r="E885" s="3" t="s">
        <v>88</v>
      </c>
      <c r="F885" s="3" t="s">
        <v>957</v>
      </c>
      <c r="G885" s="3" t="s">
        <v>2314</v>
      </c>
      <c r="H885" s="3" t="s">
        <v>13</v>
      </c>
      <c r="I885" s="3"/>
      <c r="J885" s="7" t="str">
        <f>CONCATENATE(tbl_geral[[#This Row],[Máquina]],"_",tbl_geral[[#This Row],[Status]],)</f>
        <v>HOMAG_PALETIZADORA</v>
      </c>
      <c r="K885" s="9">
        <f>COUNTIF($J$2:J885,J885)</f>
        <v>5</v>
      </c>
      <c r="L885" s="7" t="str">
        <f>CONCATENATE(tbl_geral[[#This Row],[Cod.Unico]],"_",tbl_geral[[#This Row],[Numerador]])</f>
        <v>HOMAG_PALETIZADORA_5</v>
      </c>
      <c r="M885" s="12">
        <f t="shared" si="13"/>
        <v>124</v>
      </c>
      <c r="N885" s="12">
        <f>COUNTIF(J$2:$J885,J885)/100</f>
        <v>0.05</v>
      </c>
      <c r="O885" s="12">
        <f>SUM(tbl_geral[[#This Row],[Cod.Unico3]]+tbl_geral[[#This Row],[Cod.Unico4]])</f>
        <v>124.05</v>
      </c>
      <c r="P885" s="12" t="str">
        <f>SUBSTITUTE(tbl_geral[[#This Row],[Cod.Unico5]],",",".")</f>
        <v>124.05</v>
      </c>
      <c r="Q885" s="12" t="s">
        <v>962</v>
      </c>
    </row>
    <row r="886" spans="1:17" x14ac:dyDescent="0.25">
      <c r="A886" s="3" t="s">
        <v>798</v>
      </c>
      <c r="B886" s="4">
        <v>2</v>
      </c>
      <c r="C886" s="3" t="s">
        <v>84</v>
      </c>
      <c r="D886" s="4">
        <v>202</v>
      </c>
      <c r="E886" s="3" t="s">
        <v>88</v>
      </c>
      <c r="F886" s="3" t="s">
        <v>165</v>
      </c>
      <c r="G886" s="3" t="s">
        <v>2315</v>
      </c>
      <c r="H886" s="3" t="s">
        <v>13</v>
      </c>
      <c r="I886" s="3"/>
      <c r="J886" s="7" t="str">
        <f>CONCATENATE(tbl_geral[[#This Row],[Máquina]],"_",tbl_geral[[#This Row],[Status]],)</f>
        <v>HOMAG_IMPRESSORA</v>
      </c>
      <c r="K886" s="9">
        <f>COUNTIF($J$2:J886,J886)</f>
        <v>1</v>
      </c>
      <c r="L886" s="7" t="str">
        <f>CONCATENATE(tbl_geral[[#This Row],[Cod.Unico]],"_",tbl_geral[[#This Row],[Numerador]])</f>
        <v>HOMAG_IMPRESSORA_1</v>
      </c>
      <c r="M886" s="12">
        <f t="shared" si="13"/>
        <v>125</v>
      </c>
      <c r="N886" s="12">
        <f>COUNTIF(J$2:$J886,J886)/100</f>
        <v>0.01</v>
      </c>
      <c r="O886" s="12">
        <f>SUM(tbl_geral[[#This Row],[Cod.Unico3]]+tbl_geral[[#This Row],[Cod.Unico4]])</f>
        <v>125.01</v>
      </c>
      <c r="P886" s="12" t="str">
        <f>SUBSTITUTE(tbl_geral[[#This Row],[Cod.Unico5]],",",".")</f>
        <v>125.01</v>
      </c>
      <c r="Q886" s="12" t="s">
        <v>166</v>
      </c>
    </row>
    <row r="887" spans="1:17" x14ac:dyDescent="0.25">
      <c r="A887" s="3" t="s">
        <v>798</v>
      </c>
      <c r="B887" s="4">
        <v>8</v>
      </c>
      <c r="C887" s="3" t="s">
        <v>10</v>
      </c>
      <c r="D887" s="4">
        <v>829</v>
      </c>
      <c r="E887" s="3" t="s">
        <v>93</v>
      </c>
      <c r="F887" s="3" t="s">
        <v>165</v>
      </c>
      <c r="G887" s="3" t="s">
        <v>2316</v>
      </c>
      <c r="H887" s="3" t="s">
        <v>13</v>
      </c>
      <c r="I887" s="3"/>
      <c r="J887" s="7" t="str">
        <f>CONCATENATE(tbl_geral[[#This Row],[Máquina]],"_",tbl_geral[[#This Row],[Status]],)</f>
        <v>HOMAG_IMPRESSORA</v>
      </c>
      <c r="K887" s="9">
        <f>COUNTIF($J$2:J887,J887)</f>
        <v>2</v>
      </c>
      <c r="L887" s="7" t="str">
        <f>CONCATENATE(tbl_geral[[#This Row],[Cod.Unico]],"_",tbl_geral[[#This Row],[Numerador]])</f>
        <v>HOMAG_IMPRESSORA_2</v>
      </c>
      <c r="M887" s="12">
        <f t="shared" si="13"/>
        <v>125</v>
      </c>
      <c r="N887" s="12">
        <f>COUNTIF(J$2:$J887,J887)/100</f>
        <v>0.02</v>
      </c>
      <c r="O887" s="12">
        <f>SUM(tbl_geral[[#This Row],[Cod.Unico3]]+tbl_geral[[#This Row],[Cod.Unico4]])</f>
        <v>125.02</v>
      </c>
      <c r="P887" s="12" t="str">
        <f>SUBSTITUTE(tbl_geral[[#This Row],[Cod.Unico5]],",",".")</f>
        <v>125.02</v>
      </c>
      <c r="Q887" s="12" t="s">
        <v>167</v>
      </c>
    </row>
    <row r="888" spans="1:17" x14ac:dyDescent="0.25">
      <c r="A888" s="3" t="s">
        <v>798</v>
      </c>
      <c r="B888" s="4">
        <v>8</v>
      </c>
      <c r="C888" s="3" t="s">
        <v>10</v>
      </c>
      <c r="D888" s="4">
        <v>829</v>
      </c>
      <c r="E888" s="3" t="s">
        <v>93</v>
      </c>
      <c r="F888" s="3" t="s">
        <v>165</v>
      </c>
      <c r="G888" s="3" t="s">
        <v>2317</v>
      </c>
      <c r="H888" s="3" t="s">
        <v>13</v>
      </c>
      <c r="I888" s="3"/>
      <c r="J888" s="7" t="str">
        <f>CONCATENATE(tbl_geral[[#This Row],[Máquina]],"_",tbl_geral[[#This Row],[Status]],)</f>
        <v>HOMAG_IMPRESSORA</v>
      </c>
      <c r="K888" s="9">
        <f>COUNTIF($J$2:J888,J888)</f>
        <v>3</v>
      </c>
      <c r="L888" s="7" t="str">
        <f>CONCATENATE(tbl_geral[[#This Row],[Cod.Unico]],"_",tbl_geral[[#This Row],[Numerador]])</f>
        <v>HOMAG_IMPRESSORA_3</v>
      </c>
      <c r="M888" s="12">
        <f t="shared" si="13"/>
        <v>125</v>
      </c>
      <c r="N888" s="12">
        <f>COUNTIF(J$2:$J888,J888)/100</f>
        <v>0.03</v>
      </c>
      <c r="O888" s="12">
        <f>SUM(tbl_geral[[#This Row],[Cod.Unico3]]+tbl_geral[[#This Row],[Cod.Unico4]])</f>
        <v>125.03</v>
      </c>
      <c r="P888" s="12" t="str">
        <f>SUBSTITUTE(tbl_geral[[#This Row],[Cod.Unico5]],",",".")</f>
        <v>125.03</v>
      </c>
      <c r="Q888" s="12" t="s">
        <v>168</v>
      </c>
    </row>
    <row r="889" spans="1:17" x14ac:dyDescent="0.25">
      <c r="A889" s="3" t="s">
        <v>798</v>
      </c>
      <c r="B889" s="4">
        <v>8</v>
      </c>
      <c r="C889" s="3" t="s">
        <v>10</v>
      </c>
      <c r="D889" s="4">
        <v>829</v>
      </c>
      <c r="E889" s="3" t="s">
        <v>93</v>
      </c>
      <c r="F889" s="3" t="s">
        <v>165</v>
      </c>
      <c r="G889" s="3" t="s">
        <v>2318</v>
      </c>
      <c r="H889" s="3" t="s">
        <v>13</v>
      </c>
      <c r="I889" s="3"/>
      <c r="J889" s="7" t="str">
        <f>CONCATENATE(tbl_geral[[#This Row],[Máquina]],"_",tbl_geral[[#This Row],[Status]],)</f>
        <v>HOMAG_IMPRESSORA</v>
      </c>
      <c r="K889" s="9">
        <f>COUNTIF($J$2:J889,J889)</f>
        <v>4</v>
      </c>
      <c r="L889" s="7" t="str">
        <f>CONCATENATE(tbl_geral[[#This Row],[Cod.Unico]],"_",tbl_geral[[#This Row],[Numerador]])</f>
        <v>HOMAG_IMPRESSORA_4</v>
      </c>
      <c r="M889" s="12">
        <f t="shared" si="13"/>
        <v>125</v>
      </c>
      <c r="N889" s="12">
        <f>COUNTIF(J$2:$J889,J889)/100</f>
        <v>0.04</v>
      </c>
      <c r="O889" s="12">
        <f>SUM(tbl_geral[[#This Row],[Cod.Unico3]]+tbl_geral[[#This Row],[Cod.Unico4]])</f>
        <v>125.04</v>
      </c>
      <c r="P889" s="12" t="str">
        <f>SUBSTITUTE(tbl_geral[[#This Row],[Cod.Unico5]],",",".")</f>
        <v>125.04</v>
      </c>
      <c r="Q889" s="12" t="s">
        <v>169</v>
      </c>
    </row>
    <row r="890" spans="1:17" x14ac:dyDescent="0.25">
      <c r="A890" s="3" t="s">
        <v>798</v>
      </c>
      <c r="B890" s="4">
        <v>8</v>
      </c>
      <c r="C890" s="3" t="s">
        <v>10</v>
      </c>
      <c r="D890" s="4">
        <v>829</v>
      </c>
      <c r="E890" s="3" t="s">
        <v>93</v>
      </c>
      <c r="F890" s="3" t="s">
        <v>165</v>
      </c>
      <c r="G890" s="3" t="s">
        <v>2319</v>
      </c>
      <c r="H890" s="3" t="s">
        <v>13</v>
      </c>
      <c r="I890" s="3"/>
      <c r="J890" s="7" t="str">
        <f>CONCATENATE(tbl_geral[[#This Row],[Máquina]],"_",tbl_geral[[#This Row],[Status]],)</f>
        <v>HOMAG_IMPRESSORA</v>
      </c>
      <c r="K890" s="9">
        <f>COUNTIF($J$2:J890,J890)</f>
        <v>5</v>
      </c>
      <c r="L890" s="7" t="str">
        <f>CONCATENATE(tbl_geral[[#This Row],[Cod.Unico]],"_",tbl_geral[[#This Row],[Numerador]])</f>
        <v>HOMAG_IMPRESSORA_5</v>
      </c>
      <c r="M890" s="12">
        <f t="shared" si="13"/>
        <v>125</v>
      </c>
      <c r="N890" s="12">
        <f>COUNTIF(J$2:$J890,J890)/100</f>
        <v>0.05</v>
      </c>
      <c r="O890" s="12">
        <f>SUM(tbl_geral[[#This Row],[Cod.Unico3]]+tbl_geral[[#This Row],[Cod.Unico4]])</f>
        <v>125.05</v>
      </c>
      <c r="P890" s="12" t="str">
        <f>SUBSTITUTE(tbl_geral[[#This Row],[Cod.Unico5]],",",".")</f>
        <v>125.05</v>
      </c>
      <c r="Q890" s="12" t="s">
        <v>170</v>
      </c>
    </row>
    <row r="891" spans="1:17" x14ac:dyDescent="0.25">
      <c r="A891" s="3" t="s">
        <v>798</v>
      </c>
      <c r="B891" s="4">
        <v>8</v>
      </c>
      <c r="C891" s="3" t="s">
        <v>10</v>
      </c>
      <c r="D891" s="4">
        <v>829</v>
      </c>
      <c r="E891" s="3" t="s">
        <v>93</v>
      </c>
      <c r="F891" s="3" t="s">
        <v>165</v>
      </c>
      <c r="G891" s="3" t="s">
        <v>2320</v>
      </c>
      <c r="H891" s="3" t="s">
        <v>13</v>
      </c>
      <c r="I891" s="3"/>
      <c r="J891" s="7" t="str">
        <f>CONCATENATE(tbl_geral[[#This Row],[Máquina]],"_",tbl_geral[[#This Row],[Status]],)</f>
        <v>HOMAG_IMPRESSORA</v>
      </c>
      <c r="K891" s="9">
        <f>COUNTIF($J$2:J891,J891)</f>
        <v>6</v>
      </c>
      <c r="L891" s="7" t="str">
        <f>CONCATENATE(tbl_geral[[#This Row],[Cod.Unico]],"_",tbl_geral[[#This Row],[Numerador]])</f>
        <v>HOMAG_IMPRESSORA_6</v>
      </c>
      <c r="M891" s="12">
        <f t="shared" si="13"/>
        <v>125</v>
      </c>
      <c r="N891" s="12">
        <f>COUNTIF(J$2:$J891,J891)/100</f>
        <v>0.06</v>
      </c>
      <c r="O891" s="12">
        <f>SUM(tbl_geral[[#This Row],[Cod.Unico3]]+tbl_geral[[#This Row],[Cod.Unico4]])</f>
        <v>125.06</v>
      </c>
      <c r="P891" s="12" t="str">
        <f>SUBSTITUTE(tbl_geral[[#This Row],[Cod.Unico5]],",",".")</f>
        <v>125.06</v>
      </c>
      <c r="Q891" s="12" t="s">
        <v>171</v>
      </c>
    </row>
    <row r="892" spans="1:17" x14ac:dyDescent="0.25">
      <c r="A892" s="3" t="s">
        <v>963</v>
      </c>
      <c r="B892" s="4">
        <v>9</v>
      </c>
      <c r="C892" s="3" t="s">
        <v>16</v>
      </c>
      <c r="D892" s="4">
        <v>902</v>
      </c>
      <c r="E892" s="3" t="s">
        <v>17</v>
      </c>
      <c r="F892" s="3" t="s">
        <v>228</v>
      </c>
      <c r="G892" s="3" t="s">
        <v>2321</v>
      </c>
      <c r="H892" s="3" t="s">
        <v>13</v>
      </c>
      <c r="I892" s="3"/>
      <c r="J892" s="7" t="str">
        <f>CONCATENATE(tbl_geral[[#This Row],[Máquina]],"_",tbl_geral[[#This Row],[Status]],)</f>
        <v>IMPREG_START/STOP</v>
      </c>
      <c r="K892" s="9">
        <f>COUNTIF($J$2:J892,J892)</f>
        <v>1</v>
      </c>
      <c r="L892" s="7" t="str">
        <f>CONCATENATE(tbl_geral[[#This Row],[Cod.Unico]],"_",tbl_geral[[#This Row],[Numerador]])</f>
        <v>IMPREG_START/STOP_1</v>
      </c>
      <c r="M892" s="12">
        <f t="shared" si="13"/>
        <v>126</v>
      </c>
      <c r="N892" s="12">
        <f>COUNTIF(J$2:$J892,J892)/100</f>
        <v>0.01</v>
      </c>
      <c r="O892" s="12">
        <f>SUM(tbl_geral[[#This Row],[Cod.Unico3]]+tbl_geral[[#This Row],[Cod.Unico4]])</f>
        <v>126.01</v>
      </c>
      <c r="P892" s="12" t="str">
        <f>SUBSTITUTE(tbl_geral[[#This Row],[Cod.Unico5]],",",".")</f>
        <v>126.01</v>
      </c>
      <c r="Q892" s="12" t="s">
        <v>1451</v>
      </c>
    </row>
    <row r="893" spans="1:17" x14ac:dyDescent="0.25">
      <c r="A893" s="3" t="s">
        <v>963</v>
      </c>
      <c r="B893" s="4">
        <v>9</v>
      </c>
      <c r="C893" s="3" t="s">
        <v>16</v>
      </c>
      <c r="D893" s="4">
        <v>902</v>
      </c>
      <c r="E893" s="3" t="s">
        <v>17</v>
      </c>
      <c r="F893" s="3" t="s">
        <v>228</v>
      </c>
      <c r="G893" s="3" t="s">
        <v>2322</v>
      </c>
      <c r="H893" s="3" t="s">
        <v>13</v>
      </c>
      <c r="I893" s="3"/>
      <c r="J893" s="7" t="str">
        <f>CONCATENATE(tbl_geral[[#This Row],[Máquina]],"_",tbl_geral[[#This Row],[Status]],)</f>
        <v>IMPREG_START/STOP</v>
      </c>
      <c r="K893" s="9">
        <f>COUNTIF($J$2:J893,J893)</f>
        <v>2</v>
      </c>
      <c r="L893" s="7" t="str">
        <f>CONCATENATE(tbl_geral[[#This Row],[Cod.Unico]],"_",tbl_geral[[#This Row],[Numerador]])</f>
        <v>IMPREG_START/STOP_2</v>
      </c>
      <c r="M893" s="12">
        <f t="shared" si="13"/>
        <v>126</v>
      </c>
      <c r="N893" s="12">
        <f>COUNTIF(J$2:$J893,J893)/100</f>
        <v>0.02</v>
      </c>
      <c r="O893" s="12">
        <f>SUM(tbl_geral[[#This Row],[Cod.Unico3]]+tbl_geral[[#This Row],[Cod.Unico4]])</f>
        <v>126.02</v>
      </c>
      <c r="P893" s="12" t="str">
        <f>SUBSTITUTE(tbl_geral[[#This Row],[Cod.Unico5]],",",".")</f>
        <v>126.02</v>
      </c>
      <c r="Q893" s="12" t="s">
        <v>1452</v>
      </c>
    </row>
    <row r="894" spans="1:17" x14ac:dyDescent="0.25">
      <c r="A894" s="3" t="s">
        <v>963</v>
      </c>
      <c r="B894" s="4">
        <v>9</v>
      </c>
      <c r="C894" s="3" t="s">
        <v>16</v>
      </c>
      <c r="D894" s="4">
        <v>903</v>
      </c>
      <c r="E894" s="3" t="s">
        <v>176</v>
      </c>
      <c r="F894" s="3" t="s">
        <v>228</v>
      </c>
      <c r="G894" s="3" t="s">
        <v>2323</v>
      </c>
      <c r="H894" s="3" t="s">
        <v>13</v>
      </c>
      <c r="I894" s="3"/>
      <c r="J894" s="7" t="str">
        <f>CONCATENATE(tbl_geral[[#This Row],[Máquina]],"_",tbl_geral[[#This Row],[Status]],)</f>
        <v>IMPREG_START/STOP</v>
      </c>
      <c r="K894" s="9">
        <f>COUNTIF($J$2:J894,J894)</f>
        <v>3</v>
      </c>
      <c r="L894" s="7" t="str">
        <f>CONCATENATE(tbl_geral[[#This Row],[Cod.Unico]],"_",tbl_geral[[#This Row],[Numerador]])</f>
        <v>IMPREG_START/STOP_3</v>
      </c>
      <c r="M894" s="12">
        <f t="shared" si="13"/>
        <v>126</v>
      </c>
      <c r="N894" s="12">
        <f>COUNTIF(J$2:$J894,J894)/100</f>
        <v>0.03</v>
      </c>
      <c r="O894" s="12">
        <f>SUM(tbl_geral[[#This Row],[Cod.Unico3]]+tbl_geral[[#This Row],[Cod.Unico4]])</f>
        <v>126.03</v>
      </c>
      <c r="P894" s="12" t="str">
        <f>SUBSTITUTE(tbl_geral[[#This Row],[Cod.Unico5]],",",".")</f>
        <v>126.03</v>
      </c>
      <c r="Q894" s="12" t="s">
        <v>177</v>
      </c>
    </row>
    <row r="895" spans="1:17" x14ac:dyDescent="0.25">
      <c r="A895" s="3" t="s">
        <v>963</v>
      </c>
      <c r="B895" s="4">
        <v>2</v>
      </c>
      <c r="C895" s="3" t="s">
        <v>84</v>
      </c>
      <c r="D895" s="4">
        <v>202</v>
      </c>
      <c r="E895" s="3" t="s">
        <v>88</v>
      </c>
      <c r="F895" s="3" t="s">
        <v>228</v>
      </c>
      <c r="G895" s="3" t="s">
        <v>2324</v>
      </c>
      <c r="H895" s="3" t="s">
        <v>13</v>
      </c>
      <c r="I895" s="3"/>
      <c r="J895" s="7" t="str">
        <f>CONCATENATE(tbl_geral[[#This Row],[Máquina]],"_",tbl_geral[[#This Row],[Status]],)</f>
        <v>IMPREG_START/STOP</v>
      </c>
      <c r="K895" s="9">
        <f>COUNTIF($J$2:J895,J895)</f>
        <v>4</v>
      </c>
      <c r="L895" s="7" t="str">
        <f>CONCATENATE(tbl_geral[[#This Row],[Cod.Unico]],"_",tbl_geral[[#This Row],[Numerador]])</f>
        <v>IMPREG_START/STOP_4</v>
      </c>
      <c r="M895" s="12">
        <f t="shared" si="13"/>
        <v>126</v>
      </c>
      <c r="N895" s="12">
        <f>COUNTIF(J$2:$J895,J895)/100</f>
        <v>0.04</v>
      </c>
      <c r="O895" s="12">
        <f>SUM(tbl_geral[[#This Row],[Cod.Unico3]]+tbl_geral[[#This Row],[Cod.Unico4]])</f>
        <v>126.04</v>
      </c>
      <c r="P895" s="12" t="str">
        <f>SUBSTITUTE(tbl_geral[[#This Row],[Cod.Unico5]],",",".")</f>
        <v>126.04</v>
      </c>
      <c r="Q895" s="12" t="s">
        <v>1453</v>
      </c>
    </row>
    <row r="896" spans="1:17" x14ac:dyDescent="0.25">
      <c r="A896" s="3" t="s">
        <v>963</v>
      </c>
      <c r="B896" s="4">
        <v>13</v>
      </c>
      <c r="C896" s="3" t="s">
        <v>964</v>
      </c>
      <c r="D896" s="4">
        <v>1301</v>
      </c>
      <c r="E896" s="3" t="s">
        <v>964</v>
      </c>
      <c r="F896" s="3" t="s">
        <v>228</v>
      </c>
      <c r="G896" s="3" t="s">
        <v>2325</v>
      </c>
      <c r="H896" s="3" t="s">
        <v>13</v>
      </c>
      <c r="I896" s="3"/>
      <c r="J896" s="7" t="str">
        <f>CONCATENATE(tbl_geral[[#This Row],[Máquina]],"_",tbl_geral[[#This Row],[Status]],)</f>
        <v>IMPREG_START/STOP</v>
      </c>
      <c r="K896" s="9">
        <f>COUNTIF($J$2:J896,J896)</f>
        <v>5</v>
      </c>
      <c r="L896" s="7" t="str">
        <f>CONCATENATE(tbl_geral[[#This Row],[Cod.Unico]],"_",tbl_geral[[#This Row],[Numerador]])</f>
        <v>IMPREG_START/STOP_5</v>
      </c>
      <c r="M896" s="12">
        <f t="shared" si="13"/>
        <v>126</v>
      </c>
      <c r="N896" s="12">
        <f>COUNTIF(J$2:$J896,J896)/100</f>
        <v>0.05</v>
      </c>
      <c r="O896" s="12">
        <f>SUM(tbl_geral[[#This Row],[Cod.Unico3]]+tbl_geral[[#This Row],[Cod.Unico4]])</f>
        <v>126.05</v>
      </c>
      <c r="P896" s="12" t="str">
        <f>SUBSTITUTE(tbl_geral[[#This Row],[Cod.Unico5]],",",".")</f>
        <v>126.05</v>
      </c>
      <c r="Q896" s="12" t="s">
        <v>1454</v>
      </c>
    </row>
    <row r="897" spans="1:17" x14ac:dyDescent="0.25">
      <c r="A897" s="3" t="s">
        <v>963</v>
      </c>
      <c r="B897" s="4">
        <v>9</v>
      </c>
      <c r="C897" s="3" t="s">
        <v>16</v>
      </c>
      <c r="D897" s="4">
        <v>901</v>
      </c>
      <c r="E897" s="3" t="s">
        <v>142</v>
      </c>
      <c r="F897" s="3" t="s">
        <v>228</v>
      </c>
      <c r="G897" s="3" t="s">
        <v>2326</v>
      </c>
      <c r="H897" s="3" t="s">
        <v>13</v>
      </c>
      <c r="I897" s="3"/>
      <c r="J897" s="7" t="str">
        <f>CONCATENATE(tbl_geral[[#This Row],[Máquina]],"_",tbl_geral[[#This Row],[Status]],)</f>
        <v>IMPREG_START/STOP</v>
      </c>
      <c r="K897" s="9">
        <f>COUNTIF($J$2:J897,J897)</f>
        <v>6</v>
      </c>
      <c r="L897" s="7" t="str">
        <f>CONCATENATE(tbl_geral[[#This Row],[Cod.Unico]],"_",tbl_geral[[#This Row],[Numerador]])</f>
        <v>IMPREG_START/STOP_6</v>
      </c>
      <c r="M897" s="12">
        <f t="shared" si="13"/>
        <v>126</v>
      </c>
      <c r="N897" s="12">
        <f>COUNTIF(J$2:$J897,J897)/100</f>
        <v>0.06</v>
      </c>
      <c r="O897" s="12">
        <f>SUM(tbl_geral[[#This Row],[Cod.Unico3]]+tbl_geral[[#This Row],[Cod.Unico4]])</f>
        <v>126.06</v>
      </c>
      <c r="P897" s="12" t="str">
        <f>SUBSTITUTE(tbl_geral[[#This Row],[Cod.Unico5]],",",".")</f>
        <v>126.06</v>
      </c>
      <c r="Q897" s="12" t="s">
        <v>1455</v>
      </c>
    </row>
    <row r="898" spans="1:17" x14ac:dyDescent="0.25">
      <c r="A898" s="3" t="s">
        <v>963</v>
      </c>
      <c r="B898" s="4">
        <v>6</v>
      </c>
      <c r="C898" s="3" t="s">
        <v>20</v>
      </c>
      <c r="D898" s="4">
        <v>601</v>
      </c>
      <c r="E898" s="3" t="s">
        <v>21</v>
      </c>
      <c r="F898" s="3" t="s">
        <v>800</v>
      </c>
      <c r="G898" s="3" t="s">
        <v>2327</v>
      </c>
      <c r="H898" s="3" t="s">
        <v>966</v>
      </c>
      <c r="I898" s="3"/>
      <c r="J898" s="7" t="str">
        <f>CONCATENATE(tbl_geral[[#This Row],[Máquina]],"_",tbl_geral[[#This Row],[Status]],)</f>
        <v>IMPREG_SETUP</v>
      </c>
      <c r="K898" s="9">
        <f>COUNTIF($J$2:J898,J898)</f>
        <v>1</v>
      </c>
      <c r="L898" s="7" t="str">
        <f>CONCATENATE(tbl_geral[[#This Row],[Cod.Unico]],"_",tbl_geral[[#This Row],[Numerador]])</f>
        <v>IMPREG_SETUP_1</v>
      </c>
      <c r="M898" s="12">
        <f t="shared" si="13"/>
        <v>127</v>
      </c>
      <c r="N898" s="12">
        <f>COUNTIF(J$2:$J898,J898)/100</f>
        <v>0.01</v>
      </c>
      <c r="O898" s="12">
        <f>SUM(tbl_geral[[#This Row],[Cod.Unico3]]+tbl_geral[[#This Row],[Cod.Unico4]])</f>
        <v>127.01</v>
      </c>
      <c r="P898" s="12" t="str">
        <f>SUBSTITUTE(tbl_geral[[#This Row],[Cod.Unico5]],",",".")</f>
        <v>127.01</v>
      </c>
      <c r="Q898" s="12" t="s">
        <v>965</v>
      </c>
    </row>
    <row r="899" spans="1:17" x14ac:dyDescent="0.25">
      <c r="A899" s="3" t="s">
        <v>963</v>
      </c>
      <c r="B899" s="4">
        <v>6</v>
      </c>
      <c r="C899" s="3" t="s">
        <v>20</v>
      </c>
      <c r="D899" s="4">
        <v>601</v>
      </c>
      <c r="E899" s="3" t="s">
        <v>21</v>
      </c>
      <c r="F899" s="3" t="s">
        <v>800</v>
      </c>
      <c r="G899" s="3" t="s">
        <v>2328</v>
      </c>
      <c r="H899" s="3" t="s">
        <v>968</v>
      </c>
      <c r="I899" s="3"/>
      <c r="J899" s="7" t="str">
        <f>CONCATENATE(tbl_geral[[#This Row],[Máquina]],"_",tbl_geral[[#This Row],[Status]],)</f>
        <v>IMPREG_SETUP</v>
      </c>
      <c r="K899" s="9">
        <f>COUNTIF($J$2:J899,J899)</f>
        <v>2</v>
      </c>
      <c r="L899" s="7" t="str">
        <f>CONCATENATE(tbl_geral[[#This Row],[Cod.Unico]],"_",tbl_geral[[#This Row],[Numerador]])</f>
        <v>IMPREG_SETUP_2</v>
      </c>
      <c r="M899" s="12">
        <f t="shared" si="13"/>
        <v>127</v>
      </c>
      <c r="N899" s="12">
        <f>COUNTIF(J$2:$J899,J899)/100</f>
        <v>0.02</v>
      </c>
      <c r="O899" s="12">
        <f>SUM(tbl_geral[[#This Row],[Cod.Unico3]]+tbl_geral[[#This Row],[Cod.Unico4]])</f>
        <v>127.02</v>
      </c>
      <c r="P899" s="12" t="str">
        <f>SUBSTITUTE(tbl_geral[[#This Row],[Cod.Unico5]],",",".")</f>
        <v>127.02</v>
      </c>
      <c r="Q899" s="12" t="s">
        <v>967</v>
      </c>
    </row>
    <row r="900" spans="1:17" x14ac:dyDescent="0.25">
      <c r="A900" s="3" t="s">
        <v>963</v>
      </c>
      <c r="B900" s="4">
        <v>6</v>
      </c>
      <c r="C900" s="3" t="s">
        <v>20</v>
      </c>
      <c r="D900" s="4">
        <v>601</v>
      </c>
      <c r="E900" s="3" t="s">
        <v>21</v>
      </c>
      <c r="F900" s="3" t="s">
        <v>800</v>
      </c>
      <c r="G900" s="3" t="s">
        <v>2329</v>
      </c>
      <c r="H900" s="3" t="s">
        <v>970</v>
      </c>
      <c r="I900" s="3"/>
      <c r="J900" s="7" t="str">
        <f>CONCATENATE(tbl_geral[[#This Row],[Máquina]],"_",tbl_geral[[#This Row],[Status]],)</f>
        <v>IMPREG_SETUP</v>
      </c>
      <c r="K900" s="9">
        <f>COUNTIF($J$2:J900,J900)</f>
        <v>3</v>
      </c>
      <c r="L900" s="7" t="str">
        <f>CONCATENATE(tbl_geral[[#This Row],[Cod.Unico]],"_",tbl_geral[[#This Row],[Numerador]])</f>
        <v>IMPREG_SETUP_3</v>
      </c>
      <c r="M900" s="12">
        <f t="shared" ref="M900:M963" si="14">IF(J900=J899,M899,M899+1)</f>
        <v>127</v>
      </c>
      <c r="N900" s="12">
        <f>COUNTIF(J$2:$J900,J900)/100</f>
        <v>0.03</v>
      </c>
      <c r="O900" s="12">
        <f>SUM(tbl_geral[[#This Row],[Cod.Unico3]]+tbl_geral[[#This Row],[Cod.Unico4]])</f>
        <v>127.03</v>
      </c>
      <c r="P900" s="12" t="str">
        <f>SUBSTITUTE(tbl_geral[[#This Row],[Cod.Unico5]],",",".")</f>
        <v>127.03</v>
      </c>
      <c r="Q900" s="12" t="s">
        <v>969</v>
      </c>
    </row>
    <row r="901" spans="1:17" x14ac:dyDescent="0.25">
      <c r="A901" s="3" t="s">
        <v>963</v>
      </c>
      <c r="B901" s="4">
        <v>6</v>
      </c>
      <c r="C901" s="3" t="s">
        <v>20</v>
      </c>
      <c r="D901" s="4">
        <v>601</v>
      </c>
      <c r="E901" s="3" t="s">
        <v>21</v>
      </c>
      <c r="F901" s="3" t="s">
        <v>800</v>
      </c>
      <c r="G901" s="3" t="s">
        <v>2330</v>
      </c>
      <c r="H901" s="3" t="s">
        <v>972</v>
      </c>
      <c r="I901" s="3"/>
      <c r="J901" s="7" t="str">
        <f>CONCATENATE(tbl_geral[[#This Row],[Máquina]],"_",tbl_geral[[#This Row],[Status]],)</f>
        <v>IMPREG_SETUP</v>
      </c>
      <c r="K901" s="9">
        <f>COUNTIF($J$2:J901,J901)</f>
        <v>4</v>
      </c>
      <c r="L901" s="7" t="str">
        <f>CONCATENATE(tbl_geral[[#This Row],[Cod.Unico]],"_",tbl_geral[[#This Row],[Numerador]])</f>
        <v>IMPREG_SETUP_4</v>
      </c>
      <c r="M901" s="12">
        <f t="shared" si="14"/>
        <v>127</v>
      </c>
      <c r="N901" s="12">
        <f>COUNTIF(J$2:$J901,J901)/100</f>
        <v>0.04</v>
      </c>
      <c r="O901" s="12">
        <f>SUM(tbl_geral[[#This Row],[Cod.Unico3]]+tbl_geral[[#This Row],[Cod.Unico4]])</f>
        <v>127.04</v>
      </c>
      <c r="P901" s="12" t="str">
        <f>SUBSTITUTE(tbl_geral[[#This Row],[Cod.Unico5]],",",".")</f>
        <v>127.04</v>
      </c>
      <c r="Q901" s="12" t="s">
        <v>971</v>
      </c>
    </row>
    <row r="902" spans="1:17" x14ac:dyDescent="0.25">
      <c r="A902" s="3" t="s">
        <v>963</v>
      </c>
      <c r="B902" s="4">
        <v>6</v>
      </c>
      <c r="C902" s="3" t="s">
        <v>20</v>
      </c>
      <c r="D902" s="4">
        <v>601</v>
      </c>
      <c r="E902" s="3" t="s">
        <v>21</v>
      </c>
      <c r="F902" s="3" t="s">
        <v>800</v>
      </c>
      <c r="G902" s="3" t="s">
        <v>2331</v>
      </c>
      <c r="H902" s="3" t="s">
        <v>974</v>
      </c>
      <c r="I902" s="3"/>
      <c r="J902" s="7" t="str">
        <f>CONCATENATE(tbl_geral[[#This Row],[Máquina]],"_",tbl_geral[[#This Row],[Status]],)</f>
        <v>IMPREG_SETUP</v>
      </c>
      <c r="K902" s="9">
        <f>COUNTIF($J$2:J902,J902)</f>
        <v>5</v>
      </c>
      <c r="L902" s="7" t="str">
        <f>CONCATENATE(tbl_geral[[#This Row],[Cod.Unico]],"_",tbl_geral[[#This Row],[Numerador]])</f>
        <v>IMPREG_SETUP_5</v>
      </c>
      <c r="M902" s="12">
        <f t="shared" si="14"/>
        <v>127</v>
      </c>
      <c r="N902" s="12">
        <f>COUNTIF(J$2:$J902,J902)/100</f>
        <v>0.05</v>
      </c>
      <c r="O902" s="12">
        <f>SUM(tbl_geral[[#This Row],[Cod.Unico3]]+tbl_geral[[#This Row],[Cod.Unico4]])</f>
        <v>127.05</v>
      </c>
      <c r="P902" s="12" t="str">
        <f>SUBSTITUTE(tbl_geral[[#This Row],[Cod.Unico5]],",",".")</f>
        <v>127.05</v>
      </c>
      <c r="Q902" s="12" t="s">
        <v>973</v>
      </c>
    </row>
    <row r="903" spans="1:17" x14ac:dyDescent="0.25">
      <c r="A903" s="3" t="s">
        <v>963</v>
      </c>
      <c r="B903" s="4">
        <v>6</v>
      </c>
      <c r="C903" s="3" t="s">
        <v>20</v>
      </c>
      <c r="D903" s="4">
        <v>601</v>
      </c>
      <c r="E903" s="3" t="s">
        <v>21</v>
      </c>
      <c r="F903" s="3" t="s">
        <v>800</v>
      </c>
      <c r="G903" s="3" t="s">
        <v>2332</v>
      </c>
      <c r="H903" s="3" t="s">
        <v>976</v>
      </c>
      <c r="I903" s="3"/>
      <c r="J903" s="7" t="str">
        <f>CONCATENATE(tbl_geral[[#This Row],[Máquina]],"_",tbl_geral[[#This Row],[Status]],)</f>
        <v>IMPREG_SETUP</v>
      </c>
      <c r="K903" s="9">
        <f>COUNTIF($J$2:J903,J903)</f>
        <v>6</v>
      </c>
      <c r="L903" s="7" t="str">
        <f>CONCATENATE(tbl_geral[[#This Row],[Cod.Unico]],"_",tbl_geral[[#This Row],[Numerador]])</f>
        <v>IMPREG_SETUP_6</v>
      </c>
      <c r="M903" s="12">
        <f t="shared" si="14"/>
        <v>127</v>
      </c>
      <c r="N903" s="12">
        <f>COUNTIF(J$2:$J903,J903)/100</f>
        <v>0.06</v>
      </c>
      <c r="O903" s="12">
        <f>SUM(tbl_geral[[#This Row],[Cod.Unico3]]+tbl_geral[[#This Row],[Cod.Unico4]])</f>
        <v>127.06</v>
      </c>
      <c r="P903" s="12" t="str">
        <f>SUBSTITUTE(tbl_geral[[#This Row],[Cod.Unico5]],",",".")</f>
        <v>127.06</v>
      </c>
      <c r="Q903" s="12" t="s">
        <v>975</v>
      </c>
    </row>
    <row r="904" spans="1:17" x14ac:dyDescent="0.25">
      <c r="A904" s="3" t="s">
        <v>963</v>
      </c>
      <c r="B904" s="4">
        <v>6</v>
      </c>
      <c r="C904" s="3" t="s">
        <v>20</v>
      </c>
      <c r="D904" s="4">
        <v>601</v>
      </c>
      <c r="E904" s="3" t="s">
        <v>21</v>
      </c>
      <c r="F904" s="3" t="s">
        <v>800</v>
      </c>
      <c r="G904" s="3" t="s">
        <v>2333</v>
      </c>
      <c r="H904" s="3" t="s">
        <v>978</v>
      </c>
      <c r="I904" s="3"/>
      <c r="J904" s="7" t="str">
        <f>CONCATENATE(tbl_geral[[#This Row],[Máquina]],"_",tbl_geral[[#This Row],[Status]],)</f>
        <v>IMPREG_SETUP</v>
      </c>
      <c r="K904" s="9">
        <f>COUNTIF($J$2:J904,J904)</f>
        <v>7</v>
      </c>
      <c r="L904" s="7" t="str">
        <f>CONCATENATE(tbl_geral[[#This Row],[Cod.Unico]],"_",tbl_geral[[#This Row],[Numerador]])</f>
        <v>IMPREG_SETUP_7</v>
      </c>
      <c r="M904" s="12">
        <f t="shared" si="14"/>
        <v>127</v>
      </c>
      <c r="N904" s="12">
        <f>COUNTIF(J$2:$J904,J904)/100</f>
        <v>7.0000000000000007E-2</v>
      </c>
      <c r="O904" s="12">
        <f>SUM(tbl_geral[[#This Row],[Cod.Unico3]]+tbl_geral[[#This Row],[Cod.Unico4]])</f>
        <v>127.07</v>
      </c>
      <c r="P904" s="12" t="str">
        <f>SUBSTITUTE(tbl_geral[[#This Row],[Cod.Unico5]],",",".")</f>
        <v>127.07</v>
      </c>
      <c r="Q904" s="12" t="s">
        <v>977</v>
      </c>
    </row>
    <row r="905" spans="1:17" x14ac:dyDescent="0.25">
      <c r="A905" s="3" t="s">
        <v>963</v>
      </c>
      <c r="B905" s="4">
        <v>6</v>
      </c>
      <c r="C905" s="3" t="s">
        <v>20</v>
      </c>
      <c r="D905" s="4">
        <v>601</v>
      </c>
      <c r="E905" s="3" t="s">
        <v>21</v>
      </c>
      <c r="F905" s="3" t="s">
        <v>800</v>
      </c>
      <c r="G905" s="3" t="s">
        <v>2334</v>
      </c>
      <c r="H905" s="3" t="s">
        <v>980</v>
      </c>
      <c r="I905" s="3"/>
      <c r="J905" s="7" t="str">
        <f>CONCATENATE(tbl_geral[[#This Row],[Máquina]],"_",tbl_geral[[#This Row],[Status]],)</f>
        <v>IMPREG_SETUP</v>
      </c>
      <c r="K905" s="9">
        <f>COUNTIF($J$2:J905,J905)</f>
        <v>8</v>
      </c>
      <c r="L905" s="7" t="str">
        <f>CONCATENATE(tbl_geral[[#This Row],[Cod.Unico]],"_",tbl_geral[[#This Row],[Numerador]])</f>
        <v>IMPREG_SETUP_8</v>
      </c>
      <c r="M905" s="12">
        <f t="shared" si="14"/>
        <v>127</v>
      </c>
      <c r="N905" s="12">
        <f>COUNTIF(J$2:$J905,J905)/100</f>
        <v>0.08</v>
      </c>
      <c r="O905" s="12">
        <f>SUM(tbl_geral[[#This Row],[Cod.Unico3]]+tbl_geral[[#This Row],[Cod.Unico4]])</f>
        <v>127.08</v>
      </c>
      <c r="P905" s="12" t="str">
        <f>SUBSTITUTE(tbl_geral[[#This Row],[Cod.Unico5]],",",".")</f>
        <v>127.08</v>
      </c>
      <c r="Q905" s="12" t="s">
        <v>979</v>
      </c>
    </row>
    <row r="906" spans="1:17" x14ac:dyDescent="0.25">
      <c r="A906" s="3" t="s">
        <v>963</v>
      </c>
      <c r="B906" s="4">
        <v>6</v>
      </c>
      <c r="C906" s="3" t="s">
        <v>20</v>
      </c>
      <c r="D906" s="4">
        <v>601</v>
      </c>
      <c r="E906" s="3" t="s">
        <v>21</v>
      </c>
      <c r="F906" s="3" t="s">
        <v>800</v>
      </c>
      <c r="G906" s="3" t="s">
        <v>2335</v>
      </c>
      <c r="H906" s="3" t="s">
        <v>982</v>
      </c>
      <c r="I906" s="3"/>
      <c r="J906" s="7" t="str">
        <f>CONCATENATE(tbl_geral[[#This Row],[Máquina]],"_",tbl_geral[[#This Row],[Status]],)</f>
        <v>IMPREG_SETUP</v>
      </c>
      <c r="K906" s="9">
        <f>COUNTIF($J$2:J906,J906)</f>
        <v>9</v>
      </c>
      <c r="L906" s="7" t="str">
        <f>CONCATENATE(tbl_geral[[#This Row],[Cod.Unico]],"_",tbl_geral[[#This Row],[Numerador]])</f>
        <v>IMPREG_SETUP_9</v>
      </c>
      <c r="M906" s="12">
        <f t="shared" si="14"/>
        <v>127</v>
      </c>
      <c r="N906" s="12">
        <f>COUNTIF(J$2:$J906,J906)/100</f>
        <v>0.09</v>
      </c>
      <c r="O906" s="12">
        <f>SUM(tbl_geral[[#This Row],[Cod.Unico3]]+tbl_geral[[#This Row],[Cod.Unico4]])</f>
        <v>127.09</v>
      </c>
      <c r="P906" s="12" t="str">
        <f>SUBSTITUTE(tbl_geral[[#This Row],[Cod.Unico5]],",",".")</f>
        <v>127.09</v>
      </c>
      <c r="Q906" s="12" t="s">
        <v>981</v>
      </c>
    </row>
    <row r="907" spans="1:17" x14ac:dyDescent="0.25">
      <c r="A907" s="3" t="s">
        <v>963</v>
      </c>
      <c r="B907" s="4">
        <v>6</v>
      </c>
      <c r="C907" s="3" t="s">
        <v>20</v>
      </c>
      <c r="D907" s="4">
        <v>601</v>
      </c>
      <c r="E907" s="3" t="s">
        <v>21</v>
      </c>
      <c r="F907" s="3" t="s">
        <v>800</v>
      </c>
      <c r="G907" s="3" t="s">
        <v>3121</v>
      </c>
      <c r="H907" s="3" t="s">
        <v>984</v>
      </c>
      <c r="I907" s="3"/>
      <c r="J907" s="7" t="str">
        <f>CONCATENATE(tbl_geral[[#This Row],[Máquina]],"_",tbl_geral[[#This Row],[Status]],)</f>
        <v>IMPREG_SETUP</v>
      </c>
      <c r="K907" s="9">
        <f>COUNTIF($J$2:J907,J907)</f>
        <v>10</v>
      </c>
      <c r="L907" s="7" t="str">
        <f>CONCATENATE(tbl_geral[[#This Row],[Cod.Unico]],"_",tbl_geral[[#This Row],[Numerador]])</f>
        <v>IMPREG_SETUP_10</v>
      </c>
      <c r="M907" s="12">
        <f t="shared" si="14"/>
        <v>127</v>
      </c>
      <c r="N907" s="12">
        <f>COUNTIF(J$2:$J907,J907)/100</f>
        <v>0.1</v>
      </c>
      <c r="O907" s="12">
        <f>SUM(tbl_geral[[#This Row],[Cod.Unico3]]+tbl_geral[[#This Row],[Cod.Unico4]])</f>
        <v>127.1</v>
      </c>
      <c r="P907" s="12" t="str">
        <f>SUBSTITUTE(tbl_geral[[#This Row],[Cod.Unico5]],",",".")</f>
        <v>127.1</v>
      </c>
      <c r="Q907" s="12" t="s">
        <v>983</v>
      </c>
    </row>
    <row r="908" spans="1:17" x14ac:dyDescent="0.25">
      <c r="A908" s="3" t="s">
        <v>963</v>
      </c>
      <c r="B908" s="4">
        <v>6</v>
      </c>
      <c r="C908" s="3" t="s">
        <v>20</v>
      </c>
      <c r="D908" s="4">
        <v>601</v>
      </c>
      <c r="E908" s="3" t="s">
        <v>21</v>
      </c>
      <c r="F908" s="3" t="s">
        <v>800</v>
      </c>
      <c r="G908" s="3" t="s">
        <v>2336</v>
      </c>
      <c r="H908" s="3" t="s">
        <v>986</v>
      </c>
      <c r="I908" s="3"/>
      <c r="J908" s="7" t="str">
        <f>CONCATENATE(tbl_geral[[#This Row],[Máquina]],"_",tbl_geral[[#This Row],[Status]],)</f>
        <v>IMPREG_SETUP</v>
      </c>
      <c r="K908" s="9">
        <f>COUNTIF($J$2:J908,J908)</f>
        <v>11</v>
      </c>
      <c r="L908" s="7" t="str">
        <f>CONCATENATE(tbl_geral[[#This Row],[Cod.Unico]],"_",tbl_geral[[#This Row],[Numerador]])</f>
        <v>IMPREG_SETUP_11</v>
      </c>
      <c r="M908" s="12">
        <f t="shared" si="14"/>
        <v>127</v>
      </c>
      <c r="N908" s="12">
        <f>COUNTIF(J$2:$J908,J908)/100</f>
        <v>0.11</v>
      </c>
      <c r="O908" s="12">
        <f>SUM(tbl_geral[[#This Row],[Cod.Unico3]]+tbl_geral[[#This Row],[Cod.Unico4]])</f>
        <v>127.11</v>
      </c>
      <c r="P908" s="12" t="str">
        <f>SUBSTITUTE(tbl_geral[[#This Row],[Cod.Unico5]],",",".")</f>
        <v>127.11</v>
      </c>
      <c r="Q908" s="12" t="s">
        <v>985</v>
      </c>
    </row>
    <row r="909" spans="1:17" x14ac:dyDescent="0.25">
      <c r="A909" s="3" t="s">
        <v>963</v>
      </c>
      <c r="B909" s="4">
        <v>6</v>
      </c>
      <c r="C909" s="3" t="s">
        <v>20</v>
      </c>
      <c r="D909" s="4">
        <v>601</v>
      </c>
      <c r="E909" s="3" t="s">
        <v>21</v>
      </c>
      <c r="F909" s="3" t="s">
        <v>800</v>
      </c>
      <c r="G909" s="3" t="s">
        <v>2337</v>
      </c>
      <c r="H909" s="3" t="s">
        <v>988</v>
      </c>
      <c r="I909" s="3"/>
      <c r="J909" s="7" t="str">
        <f>CONCATENATE(tbl_geral[[#This Row],[Máquina]],"_",tbl_geral[[#This Row],[Status]],)</f>
        <v>IMPREG_SETUP</v>
      </c>
      <c r="K909" s="9">
        <f>COUNTIF($J$2:J909,J909)</f>
        <v>12</v>
      </c>
      <c r="L909" s="7" t="str">
        <f>CONCATENATE(tbl_geral[[#This Row],[Cod.Unico]],"_",tbl_geral[[#This Row],[Numerador]])</f>
        <v>IMPREG_SETUP_12</v>
      </c>
      <c r="M909" s="12">
        <f t="shared" si="14"/>
        <v>127</v>
      </c>
      <c r="N909" s="12">
        <f>COUNTIF(J$2:$J909,J909)/100</f>
        <v>0.12</v>
      </c>
      <c r="O909" s="12">
        <f>SUM(tbl_geral[[#This Row],[Cod.Unico3]]+tbl_geral[[#This Row],[Cod.Unico4]])</f>
        <v>127.12</v>
      </c>
      <c r="P909" s="12" t="str">
        <f>SUBSTITUTE(tbl_geral[[#This Row],[Cod.Unico5]],",",".")</f>
        <v>127.12</v>
      </c>
      <c r="Q909" s="12" t="s">
        <v>987</v>
      </c>
    </row>
    <row r="910" spans="1:17" x14ac:dyDescent="0.25">
      <c r="A910" s="3" t="s">
        <v>963</v>
      </c>
      <c r="B910" s="4">
        <v>6</v>
      </c>
      <c r="C910" s="3" t="s">
        <v>20</v>
      </c>
      <c r="D910" s="4">
        <v>601</v>
      </c>
      <c r="E910" s="3" t="s">
        <v>21</v>
      </c>
      <c r="F910" s="3" t="s">
        <v>800</v>
      </c>
      <c r="G910" s="3" t="s">
        <v>2338</v>
      </c>
      <c r="H910" s="3" t="s">
        <v>990</v>
      </c>
      <c r="I910" s="3"/>
      <c r="J910" s="7" t="str">
        <f>CONCATENATE(tbl_geral[[#This Row],[Máquina]],"_",tbl_geral[[#This Row],[Status]],)</f>
        <v>IMPREG_SETUP</v>
      </c>
      <c r="K910" s="9">
        <f>COUNTIF($J$2:J910,J910)</f>
        <v>13</v>
      </c>
      <c r="L910" s="7" t="str">
        <f>CONCATENATE(tbl_geral[[#This Row],[Cod.Unico]],"_",tbl_geral[[#This Row],[Numerador]])</f>
        <v>IMPREG_SETUP_13</v>
      </c>
      <c r="M910" s="12">
        <f t="shared" si="14"/>
        <v>127</v>
      </c>
      <c r="N910" s="12">
        <f>COUNTIF(J$2:$J910,J910)/100</f>
        <v>0.13</v>
      </c>
      <c r="O910" s="12">
        <f>SUM(tbl_geral[[#This Row],[Cod.Unico3]]+tbl_geral[[#This Row],[Cod.Unico4]])</f>
        <v>127.13</v>
      </c>
      <c r="P910" s="12" t="str">
        <f>SUBSTITUTE(tbl_geral[[#This Row],[Cod.Unico5]],",",".")</f>
        <v>127.13</v>
      </c>
      <c r="Q910" s="12" t="s">
        <v>989</v>
      </c>
    </row>
    <row r="911" spans="1:17" x14ac:dyDescent="0.25">
      <c r="A911" s="3" t="s">
        <v>963</v>
      </c>
      <c r="B911" s="4">
        <v>6</v>
      </c>
      <c r="C911" s="3" t="s">
        <v>20</v>
      </c>
      <c r="D911" s="4">
        <v>601</v>
      </c>
      <c r="E911" s="3" t="s">
        <v>21</v>
      </c>
      <c r="F911" s="3" t="s">
        <v>800</v>
      </c>
      <c r="G911" s="3" t="s">
        <v>2339</v>
      </c>
      <c r="H911" s="3" t="s">
        <v>992</v>
      </c>
      <c r="I911" s="3"/>
      <c r="J911" s="7" t="str">
        <f>CONCATENATE(tbl_geral[[#This Row],[Máquina]],"_",tbl_geral[[#This Row],[Status]],)</f>
        <v>IMPREG_SETUP</v>
      </c>
      <c r="K911" s="9">
        <f>COUNTIF($J$2:J911,J911)</f>
        <v>14</v>
      </c>
      <c r="L911" s="7" t="str">
        <f>CONCATENATE(tbl_geral[[#This Row],[Cod.Unico]],"_",tbl_geral[[#This Row],[Numerador]])</f>
        <v>IMPREG_SETUP_14</v>
      </c>
      <c r="M911" s="12">
        <f t="shared" si="14"/>
        <v>127</v>
      </c>
      <c r="N911" s="12">
        <f>COUNTIF(J$2:$J911,J911)/100</f>
        <v>0.14000000000000001</v>
      </c>
      <c r="O911" s="12">
        <f>SUM(tbl_geral[[#This Row],[Cod.Unico3]]+tbl_geral[[#This Row],[Cod.Unico4]])</f>
        <v>127.14</v>
      </c>
      <c r="P911" s="12" t="str">
        <f>SUBSTITUTE(tbl_geral[[#This Row],[Cod.Unico5]],",",".")</f>
        <v>127.14</v>
      </c>
      <c r="Q911" s="12" t="s">
        <v>991</v>
      </c>
    </row>
    <row r="912" spans="1:17" x14ac:dyDescent="0.25">
      <c r="A912" s="3" t="s">
        <v>963</v>
      </c>
      <c r="B912" s="4">
        <v>6</v>
      </c>
      <c r="C912" s="3" t="s">
        <v>20</v>
      </c>
      <c r="D912" s="4">
        <v>601</v>
      </c>
      <c r="E912" s="3" t="s">
        <v>21</v>
      </c>
      <c r="F912" s="3" t="s">
        <v>800</v>
      </c>
      <c r="G912" s="3" t="s">
        <v>2340</v>
      </c>
      <c r="H912" s="3" t="s">
        <v>13</v>
      </c>
      <c r="I912" s="3"/>
      <c r="J912" s="7" t="str">
        <f>CONCATENATE(tbl_geral[[#This Row],[Máquina]],"_",tbl_geral[[#This Row],[Status]],)</f>
        <v>IMPREG_SETUP</v>
      </c>
      <c r="K912" s="9">
        <f>COUNTIF($J$2:J912,J912)</f>
        <v>15</v>
      </c>
      <c r="L912" s="7" t="str">
        <f>CONCATENATE(tbl_geral[[#This Row],[Cod.Unico]],"_",tbl_geral[[#This Row],[Numerador]])</f>
        <v>IMPREG_SETUP_15</v>
      </c>
      <c r="M912" s="12">
        <f t="shared" si="14"/>
        <v>127</v>
      </c>
      <c r="N912" s="12">
        <f>COUNTIF(J$2:$J912,J912)/100</f>
        <v>0.15</v>
      </c>
      <c r="O912" s="12">
        <f>SUM(tbl_geral[[#This Row],[Cod.Unico3]]+tbl_geral[[#This Row],[Cod.Unico4]])</f>
        <v>127.15</v>
      </c>
      <c r="P912" s="12" t="str">
        <f>SUBSTITUTE(tbl_geral[[#This Row],[Cod.Unico5]],",",".")</f>
        <v>127.15</v>
      </c>
      <c r="Q912" s="12" t="s">
        <v>993</v>
      </c>
    </row>
    <row r="913" spans="1:17" x14ac:dyDescent="0.25">
      <c r="A913" s="3" t="s">
        <v>963</v>
      </c>
      <c r="B913" s="4">
        <v>6</v>
      </c>
      <c r="C913" s="3" t="s">
        <v>20</v>
      </c>
      <c r="D913" s="4">
        <v>601</v>
      </c>
      <c r="E913" s="3" t="s">
        <v>21</v>
      </c>
      <c r="F913" s="3" t="s">
        <v>800</v>
      </c>
      <c r="G913" s="3" t="s">
        <v>2341</v>
      </c>
      <c r="H913" s="3" t="s">
        <v>13</v>
      </c>
      <c r="I913" s="3"/>
      <c r="J913" s="7" t="str">
        <f>CONCATENATE(tbl_geral[[#This Row],[Máquina]],"_",tbl_geral[[#This Row],[Status]],)</f>
        <v>IMPREG_SETUP</v>
      </c>
      <c r="K913" s="9">
        <f>COUNTIF($J$2:J913,J913)</f>
        <v>16</v>
      </c>
      <c r="L913" s="7" t="str">
        <f>CONCATENATE(tbl_geral[[#This Row],[Cod.Unico]],"_",tbl_geral[[#This Row],[Numerador]])</f>
        <v>IMPREG_SETUP_16</v>
      </c>
      <c r="M913" s="12">
        <f t="shared" si="14"/>
        <v>127</v>
      </c>
      <c r="N913" s="12">
        <f>COUNTIF(J$2:$J913,J913)/100</f>
        <v>0.16</v>
      </c>
      <c r="O913" s="12">
        <f>SUM(tbl_geral[[#This Row],[Cod.Unico3]]+tbl_geral[[#This Row],[Cod.Unico4]])</f>
        <v>127.16</v>
      </c>
      <c r="P913" s="12" t="str">
        <f>SUBSTITUTE(tbl_geral[[#This Row],[Cod.Unico5]],",",".")</f>
        <v>127.16</v>
      </c>
      <c r="Q913" s="12" t="s">
        <v>994</v>
      </c>
    </row>
    <row r="914" spans="1:17" x14ac:dyDescent="0.25">
      <c r="A914" s="3" t="s">
        <v>963</v>
      </c>
      <c r="B914" s="4">
        <v>6</v>
      </c>
      <c r="C914" s="3" t="s">
        <v>20</v>
      </c>
      <c r="D914" s="4">
        <v>601</v>
      </c>
      <c r="E914" s="3" t="s">
        <v>21</v>
      </c>
      <c r="F914" s="3" t="s">
        <v>800</v>
      </c>
      <c r="G914" s="3" t="s">
        <v>2342</v>
      </c>
      <c r="H914" s="3" t="s">
        <v>13</v>
      </c>
      <c r="I914" s="3"/>
      <c r="J914" s="7" t="str">
        <f>CONCATENATE(tbl_geral[[#This Row],[Máquina]],"_",tbl_geral[[#This Row],[Status]],)</f>
        <v>IMPREG_SETUP</v>
      </c>
      <c r="K914" s="9">
        <f>COUNTIF($J$2:J914,J914)</f>
        <v>17</v>
      </c>
      <c r="L914" s="7" t="str">
        <f>CONCATENATE(tbl_geral[[#This Row],[Cod.Unico]],"_",tbl_geral[[#This Row],[Numerador]])</f>
        <v>IMPREG_SETUP_17</v>
      </c>
      <c r="M914" s="12">
        <f t="shared" si="14"/>
        <v>127</v>
      </c>
      <c r="N914" s="12">
        <f>COUNTIF(J$2:$J914,J914)/100</f>
        <v>0.17</v>
      </c>
      <c r="O914" s="12">
        <f>SUM(tbl_geral[[#This Row],[Cod.Unico3]]+tbl_geral[[#This Row],[Cod.Unico4]])</f>
        <v>127.17</v>
      </c>
      <c r="P914" s="12" t="str">
        <f>SUBSTITUTE(tbl_geral[[#This Row],[Cod.Unico5]],",",".")</f>
        <v>127.17</v>
      </c>
      <c r="Q914" s="12" t="s">
        <v>995</v>
      </c>
    </row>
    <row r="915" spans="1:17" x14ac:dyDescent="0.25">
      <c r="A915" s="3" t="s">
        <v>963</v>
      </c>
      <c r="B915" s="4">
        <v>3</v>
      </c>
      <c r="C915" s="3" t="s">
        <v>56</v>
      </c>
      <c r="D915" s="4">
        <v>301</v>
      </c>
      <c r="E915" s="3" t="s">
        <v>57</v>
      </c>
      <c r="F915" s="3" t="s">
        <v>58</v>
      </c>
      <c r="G915" s="3" t="s">
        <v>2343</v>
      </c>
      <c r="H915" s="3" t="s">
        <v>13</v>
      </c>
      <c r="I915" s="3"/>
      <c r="J915" s="7" t="str">
        <f>CONCATENATE(tbl_geral[[#This Row],[Máquina]],"_",tbl_geral[[#This Row],[Status]],)</f>
        <v>IMPREG_DESENVOLVIMENTO</v>
      </c>
      <c r="K915" s="9">
        <f>COUNTIF($J$2:J915,J915)</f>
        <v>1</v>
      </c>
      <c r="L915" s="7" t="str">
        <f>CONCATENATE(tbl_geral[[#This Row],[Cod.Unico]],"_",tbl_geral[[#This Row],[Numerador]])</f>
        <v>IMPREG_DESENVOLVIMENTO_1</v>
      </c>
      <c r="M915" s="12">
        <f t="shared" si="14"/>
        <v>128</v>
      </c>
      <c r="N915" s="12">
        <f>COUNTIF(J$2:$J915,J915)/100</f>
        <v>0.01</v>
      </c>
      <c r="O915" s="12">
        <f>SUM(tbl_geral[[#This Row],[Cod.Unico3]]+tbl_geral[[#This Row],[Cod.Unico4]])</f>
        <v>128.01</v>
      </c>
      <c r="P915" s="12" t="str">
        <f>SUBSTITUTE(tbl_geral[[#This Row],[Cod.Unico5]],",",".")</f>
        <v>128.01</v>
      </c>
      <c r="Q915" s="12" t="s">
        <v>996</v>
      </c>
    </row>
    <row r="916" spans="1:17" x14ac:dyDescent="0.25">
      <c r="A916" s="3" t="s">
        <v>963</v>
      </c>
      <c r="B916" s="4">
        <v>3</v>
      </c>
      <c r="C916" s="3" t="s">
        <v>56</v>
      </c>
      <c r="D916" s="4">
        <v>301</v>
      </c>
      <c r="E916" s="3" t="s">
        <v>57</v>
      </c>
      <c r="F916" s="3" t="s">
        <v>58</v>
      </c>
      <c r="G916" s="3" t="s">
        <v>2344</v>
      </c>
      <c r="H916" s="3" t="s">
        <v>13</v>
      </c>
      <c r="I916" s="3"/>
      <c r="J916" s="7" t="str">
        <f>CONCATENATE(tbl_geral[[#This Row],[Máquina]],"_",tbl_geral[[#This Row],[Status]],)</f>
        <v>IMPREG_DESENVOLVIMENTO</v>
      </c>
      <c r="K916" s="9">
        <f>COUNTIF($J$2:J916,J916)</f>
        <v>2</v>
      </c>
      <c r="L916" s="7" t="str">
        <f>CONCATENATE(tbl_geral[[#This Row],[Cod.Unico]],"_",tbl_geral[[#This Row],[Numerador]])</f>
        <v>IMPREG_DESENVOLVIMENTO_2</v>
      </c>
      <c r="M916" s="12">
        <f t="shared" si="14"/>
        <v>128</v>
      </c>
      <c r="N916" s="12">
        <f>COUNTIF(J$2:$J916,J916)/100</f>
        <v>0.02</v>
      </c>
      <c r="O916" s="12">
        <f>SUM(tbl_geral[[#This Row],[Cod.Unico3]]+tbl_geral[[#This Row],[Cod.Unico4]])</f>
        <v>128.02000000000001</v>
      </c>
      <c r="P916" s="12" t="str">
        <f>SUBSTITUTE(tbl_geral[[#This Row],[Cod.Unico5]],",",".")</f>
        <v>128.02</v>
      </c>
      <c r="Q916" s="12" t="s">
        <v>997</v>
      </c>
    </row>
    <row r="917" spans="1:17" x14ac:dyDescent="0.25">
      <c r="A917" s="3" t="s">
        <v>963</v>
      </c>
      <c r="B917" s="4">
        <v>3</v>
      </c>
      <c r="C917" s="3" t="s">
        <v>56</v>
      </c>
      <c r="D917" s="4">
        <v>301</v>
      </c>
      <c r="E917" s="3" t="s">
        <v>57</v>
      </c>
      <c r="F917" s="3" t="s">
        <v>58</v>
      </c>
      <c r="G917" s="3" t="s">
        <v>2345</v>
      </c>
      <c r="H917" s="3" t="s">
        <v>13</v>
      </c>
      <c r="I917" s="3"/>
      <c r="J917" s="7" t="str">
        <f>CONCATENATE(tbl_geral[[#This Row],[Máquina]],"_",tbl_geral[[#This Row],[Status]],)</f>
        <v>IMPREG_DESENVOLVIMENTO</v>
      </c>
      <c r="K917" s="9">
        <f>COUNTIF($J$2:J917,J917)</f>
        <v>3</v>
      </c>
      <c r="L917" s="7" t="str">
        <f>CONCATENATE(tbl_geral[[#This Row],[Cod.Unico]],"_",tbl_geral[[#This Row],[Numerador]])</f>
        <v>IMPREG_DESENVOLVIMENTO_3</v>
      </c>
      <c r="M917" s="12">
        <f t="shared" si="14"/>
        <v>128</v>
      </c>
      <c r="N917" s="12">
        <f>COUNTIF(J$2:$J917,J917)/100</f>
        <v>0.03</v>
      </c>
      <c r="O917" s="12">
        <f>SUM(tbl_geral[[#This Row],[Cod.Unico3]]+tbl_geral[[#This Row],[Cod.Unico4]])</f>
        <v>128.03</v>
      </c>
      <c r="P917" s="12" t="str">
        <f>SUBSTITUTE(tbl_geral[[#This Row],[Cod.Unico5]],",",".")</f>
        <v>128.03</v>
      </c>
      <c r="Q917" s="12" t="s">
        <v>998</v>
      </c>
    </row>
    <row r="918" spans="1:17" x14ac:dyDescent="0.25">
      <c r="A918" s="3" t="s">
        <v>963</v>
      </c>
      <c r="B918" s="4">
        <v>3</v>
      </c>
      <c r="C918" s="3" t="s">
        <v>56</v>
      </c>
      <c r="D918" s="4">
        <v>301</v>
      </c>
      <c r="E918" s="3" t="s">
        <v>57</v>
      </c>
      <c r="F918" s="3" t="s">
        <v>58</v>
      </c>
      <c r="G918" s="3" t="s">
        <v>2346</v>
      </c>
      <c r="H918" s="3" t="s">
        <v>13</v>
      </c>
      <c r="I918" s="3"/>
      <c r="J918" s="7" t="str">
        <f>CONCATENATE(tbl_geral[[#This Row],[Máquina]],"_",tbl_geral[[#This Row],[Status]],)</f>
        <v>IMPREG_DESENVOLVIMENTO</v>
      </c>
      <c r="K918" s="9">
        <f>COUNTIF($J$2:J918,J918)</f>
        <v>4</v>
      </c>
      <c r="L918" s="7" t="str">
        <f>CONCATENATE(tbl_geral[[#This Row],[Cod.Unico]],"_",tbl_geral[[#This Row],[Numerador]])</f>
        <v>IMPREG_DESENVOLVIMENTO_4</v>
      </c>
      <c r="M918" s="12">
        <f t="shared" si="14"/>
        <v>128</v>
      </c>
      <c r="N918" s="12">
        <f>COUNTIF(J$2:$J918,J918)/100</f>
        <v>0.04</v>
      </c>
      <c r="O918" s="12">
        <f>SUM(tbl_geral[[#This Row],[Cod.Unico3]]+tbl_geral[[#This Row],[Cod.Unico4]])</f>
        <v>128.04</v>
      </c>
      <c r="P918" s="12" t="str">
        <f>SUBSTITUTE(tbl_geral[[#This Row],[Cod.Unico5]],",",".")</f>
        <v>128.04</v>
      </c>
      <c r="Q918" s="12" t="s">
        <v>999</v>
      </c>
    </row>
    <row r="919" spans="1:17" x14ac:dyDescent="0.25">
      <c r="A919" s="3" t="s">
        <v>963</v>
      </c>
      <c r="B919" s="4">
        <v>3</v>
      </c>
      <c r="C919" s="3" t="s">
        <v>56</v>
      </c>
      <c r="D919" s="4">
        <v>301</v>
      </c>
      <c r="E919" s="3" t="s">
        <v>57</v>
      </c>
      <c r="F919" s="3" t="s">
        <v>58</v>
      </c>
      <c r="G919" s="3" t="s">
        <v>2347</v>
      </c>
      <c r="H919" s="3" t="s">
        <v>13</v>
      </c>
      <c r="I919" s="3"/>
      <c r="J919" s="7" t="str">
        <f>CONCATENATE(tbl_geral[[#This Row],[Máquina]],"_",tbl_geral[[#This Row],[Status]],)</f>
        <v>IMPREG_DESENVOLVIMENTO</v>
      </c>
      <c r="K919" s="9">
        <f>COUNTIF($J$2:J919,J919)</f>
        <v>5</v>
      </c>
      <c r="L919" s="7" t="str">
        <f>CONCATENATE(tbl_geral[[#This Row],[Cod.Unico]],"_",tbl_geral[[#This Row],[Numerador]])</f>
        <v>IMPREG_DESENVOLVIMENTO_5</v>
      </c>
      <c r="M919" s="12">
        <f t="shared" si="14"/>
        <v>128</v>
      </c>
      <c r="N919" s="12">
        <f>COUNTIF(J$2:$J919,J919)/100</f>
        <v>0.05</v>
      </c>
      <c r="O919" s="12">
        <f>SUM(tbl_geral[[#This Row],[Cod.Unico3]]+tbl_geral[[#This Row],[Cod.Unico4]])</f>
        <v>128.05000000000001</v>
      </c>
      <c r="P919" s="12" t="str">
        <f>SUBSTITUTE(tbl_geral[[#This Row],[Cod.Unico5]],",",".")</f>
        <v>128.05</v>
      </c>
      <c r="Q919" s="12" t="s">
        <v>1000</v>
      </c>
    </row>
    <row r="920" spans="1:17" x14ac:dyDescent="0.25">
      <c r="A920" s="3" t="s">
        <v>963</v>
      </c>
      <c r="B920" s="4">
        <v>3</v>
      </c>
      <c r="C920" s="3" t="s">
        <v>56</v>
      </c>
      <c r="D920" s="4">
        <v>301</v>
      </c>
      <c r="E920" s="3" t="s">
        <v>57</v>
      </c>
      <c r="F920" s="3" t="s">
        <v>58</v>
      </c>
      <c r="G920" s="3" t="s">
        <v>2348</v>
      </c>
      <c r="H920" s="3" t="s">
        <v>13</v>
      </c>
      <c r="I920" s="3"/>
      <c r="J920" s="7" t="str">
        <f>CONCATENATE(tbl_geral[[#This Row],[Máquina]],"_",tbl_geral[[#This Row],[Status]],)</f>
        <v>IMPREG_DESENVOLVIMENTO</v>
      </c>
      <c r="K920" s="9">
        <f>COUNTIF($J$2:J920,J920)</f>
        <v>6</v>
      </c>
      <c r="L920" s="7" t="str">
        <f>CONCATENATE(tbl_geral[[#This Row],[Cod.Unico]],"_",tbl_geral[[#This Row],[Numerador]])</f>
        <v>IMPREG_DESENVOLVIMENTO_6</v>
      </c>
      <c r="M920" s="12">
        <f t="shared" si="14"/>
        <v>128</v>
      </c>
      <c r="N920" s="12">
        <f>COUNTIF(J$2:$J920,J920)/100</f>
        <v>0.06</v>
      </c>
      <c r="O920" s="12">
        <f>SUM(tbl_geral[[#This Row],[Cod.Unico3]]+tbl_geral[[#This Row],[Cod.Unico4]])</f>
        <v>128.06</v>
      </c>
      <c r="P920" s="12" t="str">
        <f>SUBSTITUTE(tbl_geral[[#This Row],[Cod.Unico5]],",",".")</f>
        <v>128.06</v>
      </c>
      <c r="Q920" s="12" t="s">
        <v>1001</v>
      </c>
    </row>
    <row r="921" spans="1:17" x14ac:dyDescent="0.25">
      <c r="A921" s="3" t="s">
        <v>963</v>
      </c>
      <c r="B921" s="4">
        <v>3</v>
      </c>
      <c r="C921" s="3" t="s">
        <v>56</v>
      </c>
      <c r="D921" s="4">
        <v>301</v>
      </c>
      <c r="E921" s="3" t="s">
        <v>57</v>
      </c>
      <c r="F921" s="3" t="s">
        <v>58</v>
      </c>
      <c r="G921" s="3" t="s">
        <v>2349</v>
      </c>
      <c r="H921" s="3" t="s">
        <v>13</v>
      </c>
      <c r="I921" s="3"/>
      <c r="J921" s="7" t="str">
        <f>CONCATENATE(tbl_geral[[#This Row],[Máquina]],"_",tbl_geral[[#This Row],[Status]],)</f>
        <v>IMPREG_DESENVOLVIMENTO</v>
      </c>
      <c r="K921" s="9">
        <f>COUNTIF($J$2:J921,J921)</f>
        <v>7</v>
      </c>
      <c r="L921" s="7" t="str">
        <f>CONCATENATE(tbl_geral[[#This Row],[Cod.Unico]],"_",tbl_geral[[#This Row],[Numerador]])</f>
        <v>IMPREG_DESENVOLVIMENTO_7</v>
      </c>
      <c r="M921" s="12">
        <f t="shared" si="14"/>
        <v>128</v>
      </c>
      <c r="N921" s="12">
        <f>COUNTIF(J$2:$J921,J921)/100</f>
        <v>7.0000000000000007E-2</v>
      </c>
      <c r="O921" s="12">
        <f>SUM(tbl_geral[[#This Row],[Cod.Unico3]]+tbl_geral[[#This Row],[Cod.Unico4]])</f>
        <v>128.07</v>
      </c>
      <c r="P921" s="12" t="str">
        <f>SUBSTITUTE(tbl_geral[[#This Row],[Cod.Unico5]],",",".")</f>
        <v>128.07</v>
      </c>
      <c r="Q921" s="12" t="s">
        <v>1002</v>
      </c>
    </row>
    <row r="922" spans="1:17" x14ac:dyDescent="0.25">
      <c r="A922" s="3" t="s">
        <v>963</v>
      </c>
      <c r="B922" s="4">
        <v>3</v>
      </c>
      <c r="C922" s="3" t="s">
        <v>56</v>
      </c>
      <c r="D922" s="4">
        <v>301</v>
      </c>
      <c r="E922" s="3" t="s">
        <v>57</v>
      </c>
      <c r="F922" s="3" t="s">
        <v>58</v>
      </c>
      <c r="G922" s="3" t="s">
        <v>2350</v>
      </c>
      <c r="H922" s="3" t="s">
        <v>13</v>
      </c>
      <c r="I922" s="3"/>
      <c r="J922" s="7" t="str">
        <f>CONCATENATE(tbl_geral[[#This Row],[Máquina]],"_",tbl_geral[[#This Row],[Status]],)</f>
        <v>IMPREG_DESENVOLVIMENTO</v>
      </c>
      <c r="K922" s="9">
        <f>COUNTIF($J$2:J922,J922)</f>
        <v>8</v>
      </c>
      <c r="L922" s="7" t="str">
        <f>CONCATENATE(tbl_geral[[#This Row],[Cod.Unico]],"_",tbl_geral[[#This Row],[Numerador]])</f>
        <v>IMPREG_DESENVOLVIMENTO_8</v>
      </c>
      <c r="M922" s="12">
        <f t="shared" si="14"/>
        <v>128</v>
      </c>
      <c r="N922" s="12">
        <f>COUNTIF(J$2:$J922,J922)/100</f>
        <v>0.08</v>
      </c>
      <c r="O922" s="12">
        <f>SUM(tbl_geral[[#This Row],[Cod.Unico3]]+tbl_geral[[#This Row],[Cod.Unico4]])</f>
        <v>128.08000000000001</v>
      </c>
      <c r="P922" s="12" t="str">
        <f>SUBSTITUTE(tbl_geral[[#This Row],[Cod.Unico5]],",",".")</f>
        <v>128.08</v>
      </c>
      <c r="Q922" s="12" t="s">
        <v>1003</v>
      </c>
    </row>
    <row r="923" spans="1:17" x14ac:dyDescent="0.25">
      <c r="A923" s="3" t="s">
        <v>963</v>
      </c>
      <c r="B923" s="4">
        <v>3</v>
      </c>
      <c r="C923" s="3" t="s">
        <v>56</v>
      </c>
      <c r="D923" s="4">
        <v>301</v>
      </c>
      <c r="E923" s="3" t="s">
        <v>57</v>
      </c>
      <c r="F923" s="3" t="s">
        <v>58</v>
      </c>
      <c r="G923" s="3" t="s">
        <v>2351</v>
      </c>
      <c r="H923" s="3" t="s">
        <v>13</v>
      </c>
      <c r="I923" s="3"/>
      <c r="J923" s="7" t="str">
        <f>CONCATENATE(tbl_geral[[#This Row],[Máquina]],"_",tbl_geral[[#This Row],[Status]],)</f>
        <v>IMPREG_DESENVOLVIMENTO</v>
      </c>
      <c r="K923" s="9">
        <f>COUNTIF($J$2:J923,J923)</f>
        <v>9</v>
      </c>
      <c r="L923" s="7" t="str">
        <f>CONCATENATE(tbl_geral[[#This Row],[Cod.Unico]],"_",tbl_geral[[#This Row],[Numerador]])</f>
        <v>IMPREG_DESENVOLVIMENTO_9</v>
      </c>
      <c r="M923" s="12">
        <f t="shared" si="14"/>
        <v>128</v>
      </c>
      <c r="N923" s="12">
        <f>COUNTIF(J$2:$J923,J923)/100</f>
        <v>0.09</v>
      </c>
      <c r="O923" s="12">
        <f>SUM(tbl_geral[[#This Row],[Cod.Unico3]]+tbl_geral[[#This Row],[Cod.Unico4]])</f>
        <v>128.09</v>
      </c>
      <c r="P923" s="12" t="str">
        <f>SUBSTITUTE(tbl_geral[[#This Row],[Cod.Unico5]],",",".")</f>
        <v>128.09</v>
      </c>
      <c r="Q923" s="12" t="s">
        <v>1004</v>
      </c>
    </row>
    <row r="924" spans="1:17" x14ac:dyDescent="0.25">
      <c r="A924" s="3" t="s">
        <v>963</v>
      </c>
      <c r="B924" s="4">
        <v>3</v>
      </c>
      <c r="C924" s="3" t="s">
        <v>56</v>
      </c>
      <c r="D924" s="4">
        <v>301</v>
      </c>
      <c r="E924" s="3" t="s">
        <v>57</v>
      </c>
      <c r="F924" s="3" t="s">
        <v>58</v>
      </c>
      <c r="G924" s="3" t="s">
        <v>3122</v>
      </c>
      <c r="H924" s="3" t="s">
        <v>13</v>
      </c>
      <c r="I924" s="3"/>
      <c r="J924" s="7" t="str">
        <f>CONCATENATE(tbl_geral[[#This Row],[Máquina]],"_",tbl_geral[[#This Row],[Status]],)</f>
        <v>IMPREG_DESENVOLVIMENTO</v>
      </c>
      <c r="K924" s="9">
        <f>COUNTIF($J$2:J924,J924)</f>
        <v>10</v>
      </c>
      <c r="L924" s="7" t="str">
        <f>CONCATENATE(tbl_geral[[#This Row],[Cod.Unico]],"_",tbl_geral[[#This Row],[Numerador]])</f>
        <v>IMPREG_DESENVOLVIMENTO_10</v>
      </c>
      <c r="M924" s="12">
        <f t="shared" si="14"/>
        <v>128</v>
      </c>
      <c r="N924" s="12">
        <f>COUNTIF(J$2:$J924,J924)/100</f>
        <v>0.1</v>
      </c>
      <c r="O924" s="12">
        <f>SUM(tbl_geral[[#This Row],[Cod.Unico3]]+tbl_geral[[#This Row],[Cod.Unico4]])</f>
        <v>128.1</v>
      </c>
      <c r="P924" s="12" t="str">
        <f>SUBSTITUTE(tbl_geral[[#This Row],[Cod.Unico5]],",",".")</f>
        <v>128.1</v>
      </c>
      <c r="Q924" s="12" t="s">
        <v>1005</v>
      </c>
    </row>
    <row r="925" spans="1:17" x14ac:dyDescent="0.25">
      <c r="A925" s="3" t="s">
        <v>963</v>
      </c>
      <c r="B925" s="4">
        <v>3</v>
      </c>
      <c r="C925" s="3" t="s">
        <v>56</v>
      </c>
      <c r="D925" s="4">
        <v>301</v>
      </c>
      <c r="E925" s="3" t="s">
        <v>57</v>
      </c>
      <c r="F925" s="3" t="s">
        <v>58</v>
      </c>
      <c r="G925" s="3" t="s">
        <v>2352</v>
      </c>
      <c r="H925" s="3" t="s">
        <v>13</v>
      </c>
      <c r="I925" s="3"/>
      <c r="J925" s="7" t="str">
        <f>CONCATENATE(tbl_geral[[#This Row],[Máquina]],"_",tbl_geral[[#This Row],[Status]],)</f>
        <v>IMPREG_DESENVOLVIMENTO</v>
      </c>
      <c r="K925" s="9">
        <f>COUNTIF($J$2:J925,J925)</f>
        <v>11</v>
      </c>
      <c r="L925" s="7" t="str">
        <f>CONCATENATE(tbl_geral[[#This Row],[Cod.Unico]],"_",tbl_geral[[#This Row],[Numerador]])</f>
        <v>IMPREG_DESENVOLVIMENTO_11</v>
      </c>
      <c r="M925" s="12">
        <f t="shared" si="14"/>
        <v>128</v>
      </c>
      <c r="N925" s="12">
        <f>COUNTIF(J$2:$J925,J925)/100</f>
        <v>0.11</v>
      </c>
      <c r="O925" s="12">
        <f>SUM(tbl_geral[[#This Row],[Cod.Unico3]]+tbl_geral[[#This Row],[Cod.Unico4]])</f>
        <v>128.11000000000001</v>
      </c>
      <c r="P925" s="12" t="str">
        <f>SUBSTITUTE(tbl_geral[[#This Row],[Cod.Unico5]],",",".")</f>
        <v>128.11</v>
      </c>
      <c r="Q925" s="12" t="s">
        <v>1006</v>
      </c>
    </row>
    <row r="926" spans="1:17" x14ac:dyDescent="0.25">
      <c r="A926" s="3" t="s">
        <v>963</v>
      </c>
      <c r="B926" s="4">
        <v>3</v>
      </c>
      <c r="C926" s="3" t="s">
        <v>56</v>
      </c>
      <c r="D926" s="4">
        <v>301</v>
      </c>
      <c r="E926" s="3" t="s">
        <v>57</v>
      </c>
      <c r="F926" s="3" t="s">
        <v>58</v>
      </c>
      <c r="G926" s="3" t="s">
        <v>2353</v>
      </c>
      <c r="H926" s="3" t="s">
        <v>13</v>
      </c>
      <c r="I926" s="3"/>
      <c r="J926" s="7" t="str">
        <f>CONCATENATE(tbl_geral[[#This Row],[Máquina]],"_",tbl_geral[[#This Row],[Status]],)</f>
        <v>IMPREG_DESENVOLVIMENTO</v>
      </c>
      <c r="K926" s="9">
        <f>COUNTIF($J$2:J926,J926)</f>
        <v>12</v>
      </c>
      <c r="L926" s="7" t="str">
        <f>CONCATENATE(tbl_geral[[#This Row],[Cod.Unico]],"_",tbl_geral[[#This Row],[Numerador]])</f>
        <v>IMPREG_DESENVOLVIMENTO_12</v>
      </c>
      <c r="M926" s="12">
        <f t="shared" si="14"/>
        <v>128</v>
      </c>
      <c r="N926" s="12">
        <f>COUNTIF(J$2:$J926,J926)/100</f>
        <v>0.12</v>
      </c>
      <c r="O926" s="12">
        <f>SUM(tbl_geral[[#This Row],[Cod.Unico3]]+tbl_geral[[#This Row],[Cod.Unico4]])</f>
        <v>128.12</v>
      </c>
      <c r="P926" s="12" t="str">
        <f>SUBSTITUTE(tbl_geral[[#This Row],[Cod.Unico5]],",",".")</f>
        <v>128.12</v>
      </c>
      <c r="Q926" s="12" t="s">
        <v>1007</v>
      </c>
    </row>
    <row r="927" spans="1:17" x14ac:dyDescent="0.25">
      <c r="A927" s="3" t="s">
        <v>963</v>
      </c>
      <c r="B927" s="4">
        <v>3</v>
      </c>
      <c r="C927" s="3" t="s">
        <v>56</v>
      </c>
      <c r="D927" s="4">
        <v>301</v>
      </c>
      <c r="E927" s="3" t="s">
        <v>57</v>
      </c>
      <c r="F927" s="3" t="s">
        <v>58</v>
      </c>
      <c r="G927" s="3" t="s">
        <v>2354</v>
      </c>
      <c r="H927" s="3" t="s">
        <v>13</v>
      </c>
      <c r="I927" s="3"/>
      <c r="J927" s="7" t="str">
        <f>CONCATENATE(tbl_geral[[#This Row],[Máquina]],"_",tbl_geral[[#This Row],[Status]],)</f>
        <v>IMPREG_DESENVOLVIMENTO</v>
      </c>
      <c r="K927" s="9">
        <f>COUNTIF($J$2:J927,J927)</f>
        <v>13</v>
      </c>
      <c r="L927" s="7" t="str">
        <f>CONCATENATE(tbl_geral[[#This Row],[Cod.Unico]],"_",tbl_geral[[#This Row],[Numerador]])</f>
        <v>IMPREG_DESENVOLVIMENTO_13</v>
      </c>
      <c r="M927" s="12">
        <f t="shared" si="14"/>
        <v>128</v>
      </c>
      <c r="N927" s="12">
        <f>COUNTIF(J$2:$J927,J927)/100</f>
        <v>0.13</v>
      </c>
      <c r="O927" s="12">
        <f>SUM(tbl_geral[[#This Row],[Cod.Unico3]]+tbl_geral[[#This Row],[Cod.Unico4]])</f>
        <v>128.13</v>
      </c>
      <c r="P927" s="12" t="str">
        <f>SUBSTITUTE(tbl_geral[[#This Row],[Cod.Unico5]],",",".")</f>
        <v>128.13</v>
      </c>
      <c r="Q927" s="12" t="s">
        <v>1008</v>
      </c>
    </row>
    <row r="928" spans="1:17" x14ac:dyDescent="0.25">
      <c r="A928" s="3" t="s">
        <v>963</v>
      </c>
      <c r="B928" s="4">
        <v>3</v>
      </c>
      <c r="C928" s="3" t="s">
        <v>56</v>
      </c>
      <c r="D928" s="4">
        <v>301</v>
      </c>
      <c r="E928" s="3" t="s">
        <v>57</v>
      </c>
      <c r="F928" s="3" t="s">
        <v>58</v>
      </c>
      <c r="G928" s="3" t="s">
        <v>2355</v>
      </c>
      <c r="H928" s="3" t="s">
        <v>13</v>
      </c>
      <c r="I928" s="3"/>
      <c r="J928" s="7" t="str">
        <f>CONCATENATE(tbl_geral[[#This Row],[Máquina]],"_",tbl_geral[[#This Row],[Status]],)</f>
        <v>IMPREG_DESENVOLVIMENTO</v>
      </c>
      <c r="K928" s="9">
        <f>COUNTIF($J$2:J928,J928)</f>
        <v>14</v>
      </c>
      <c r="L928" s="7" t="str">
        <f>CONCATENATE(tbl_geral[[#This Row],[Cod.Unico]],"_",tbl_geral[[#This Row],[Numerador]])</f>
        <v>IMPREG_DESENVOLVIMENTO_14</v>
      </c>
      <c r="M928" s="12">
        <f t="shared" si="14"/>
        <v>128</v>
      </c>
      <c r="N928" s="12">
        <f>COUNTIF(J$2:$J928,J928)/100</f>
        <v>0.14000000000000001</v>
      </c>
      <c r="O928" s="12">
        <f>SUM(tbl_geral[[#This Row],[Cod.Unico3]]+tbl_geral[[#This Row],[Cod.Unico4]])</f>
        <v>128.13999999999999</v>
      </c>
      <c r="P928" s="12" t="str">
        <f>SUBSTITUTE(tbl_geral[[#This Row],[Cod.Unico5]],",",".")</f>
        <v>128.14</v>
      </c>
      <c r="Q928" s="12" t="s">
        <v>1009</v>
      </c>
    </row>
    <row r="929" spans="1:17" x14ac:dyDescent="0.25">
      <c r="A929" s="3" t="s">
        <v>963</v>
      </c>
      <c r="B929" s="4">
        <v>3</v>
      </c>
      <c r="C929" s="3" t="s">
        <v>56</v>
      </c>
      <c r="D929" s="4">
        <v>301</v>
      </c>
      <c r="E929" s="3" t="s">
        <v>57</v>
      </c>
      <c r="F929" s="3" t="s">
        <v>58</v>
      </c>
      <c r="G929" s="3" t="s">
        <v>2356</v>
      </c>
      <c r="H929" s="3" t="s">
        <v>13</v>
      </c>
      <c r="I929" s="3"/>
      <c r="J929" s="7" t="str">
        <f>CONCATENATE(tbl_geral[[#This Row],[Máquina]],"_",tbl_geral[[#This Row],[Status]],)</f>
        <v>IMPREG_DESENVOLVIMENTO</v>
      </c>
      <c r="K929" s="9">
        <f>COUNTIF($J$2:J929,J929)</f>
        <v>15</v>
      </c>
      <c r="L929" s="7" t="str">
        <f>CONCATENATE(tbl_geral[[#This Row],[Cod.Unico]],"_",tbl_geral[[#This Row],[Numerador]])</f>
        <v>IMPREG_DESENVOLVIMENTO_15</v>
      </c>
      <c r="M929" s="12">
        <f t="shared" si="14"/>
        <v>128</v>
      </c>
      <c r="N929" s="12">
        <f>COUNTIF(J$2:$J929,J929)/100</f>
        <v>0.15</v>
      </c>
      <c r="O929" s="12">
        <f>SUM(tbl_geral[[#This Row],[Cod.Unico3]]+tbl_geral[[#This Row],[Cod.Unico4]])</f>
        <v>128.15</v>
      </c>
      <c r="P929" s="12" t="str">
        <f>SUBSTITUTE(tbl_geral[[#This Row],[Cod.Unico5]],",",".")</f>
        <v>128.15</v>
      </c>
      <c r="Q929" s="12" t="s">
        <v>1010</v>
      </c>
    </row>
    <row r="930" spans="1:17" x14ac:dyDescent="0.25">
      <c r="A930" s="3" t="s">
        <v>963</v>
      </c>
      <c r="B930" s="4">
        <v>3</v>
      </c>
      <c r="C930" s="3" t="s">
        <v>56</v>
      </c>
      <c r="D930" s="4">
        <v>301</v>
      </c>
      <c r="E930" s="3" t="s">
        <v>57</v>
      </c>
      <c r="F930" s="3" t="s">
        <v>58</v>
      </c>
      <c r="G930" s="3" t="s">
        <v>2357</v>
      </c>
      <c r="H930" s="3" t="s">
        <v>13</v>
      </c>
      <c r="I930" s="3"/>
      <c r="J930" s="7" t="str">
        <f>CONCATENATE(tbl_geral[[#This Row],[Máquina]],"_",tbl_geral[[#This Row],[Status]],)</f>
        <v>IMPREG_DESENVOLVIMENTO</v>
      </c>
      <c r="K930" s="9">
        <f>COUNTIF($J$2:J930,J930)</f>
        <v>16</v>
      </c>
      <c r="L930" s="7" t="str">
        <f>CONCATENATE(tbl_geral[[#This Row],[Cod.Unico]],"_",tbl_geral[[#This Row],[Numerador]])</f>
        <v>IMPREG_DESENVOLVIMENTO_16</v>
      </c>
      <c r="M930" s="12">
        <f t="shared" si="14"/>
        <v>128</v>
      </c>
      <c r="N930" s="12">
        <f>COUNTIF(J$2:$J930,J930)/100</f>
        <v>0.16</v>
      </c>
      <c r="O930" s="12">
        <f>SUM(tbl_geral[[#This Row],[Cod.Unico3]]+tbl_geral[[#This Row],[Cod.Unico4]])</f>
        <v>128.16</v>
      </c>
      <c r="P930" s="12" t="str">
        <f>SUBSTITUTE(tbl_geral[[#This Row],[Cod.Unico5]],",",".")</f>
        <v>128.16</v>
      </c>
      <c r="Q930" s="12" t="s">
        <v>1011</v>
      </c>
    </row>
    <row r="931" spans="1:17" x14ac:dyDescent="0.25">
      <c r="A931" s="3" t="s">
        <v>963</v>
      </c>
      <c r="B931" s="4">
        <v>3</v>
      </c>
      <c r="C931" s="3" t="s">
        <v>56</v>
      </c>
      <c r="D931" s="4">
        <v>301</v>
      </c>
      <c r="E931" s="3" t="s">
        <v>57</v>
      </c>
      <c r="F931" s="3" t="s">
        <v>58</v>
      </c>
      <c r="G931" s="3" t="s">
        <v>2358</v>
      </c>
      <c r="H931" s="3" t="s">
        <v>13</v>
      </c>
      <c r="I931" s="3"/>
      <c r="J931" s="7" t="str">
        <f>CONCATENATE(tbl_geral[[#This Row],[Máquina]],"_",tbl_geral[[#This Row],[Status]],)</f>
        <v>IMPREG_DESENVOLVIMENTO</v>
      </c>
      <c r="K931" s="9">
        <f>COUNTIF($J$2:J931,J931)</f>
        <v>17</v>
      </c>
      <c r="L931" s="7" t="str">
        <f>CONCATENATE(tbl_geral[[#This Row],[Cod.Unico]],"_",tbl_geral[[#This Row],[Numerador]])</f>
        <v>IMPREG_DESENVOLVIMENTO_17</v>
      </c>
      <c r="M931" s="12">
        <f t="shared" si="14"/>
        <v>128</v>
      </c>
      <c r="N931" s="12">
        <f>COUNTIF(J$2:$J931,J931)/100</f>
        <v>0.17</v>
      </c>
      <c r="O931" s="12">
        <f>SUM(tbl_geral[[#This Row],[Cod.Unico3]]+tbl_geral[[#This Row],[Cod.Unico4]])</f>
        <v>128.16999999999999</v>
      </c>
      <c r="P931" s="12" t="str">
        <f>SUBSTITUTE(tbl_geral[[#This Row],[Cod.Unico5]],",",".")</f>
        <v>128.17</v>
      </c>
      <c r="Q931" s="12" t="s">
        <v>1012</v>
      </c>
    </row>
    <row r="932" spans="1:17" x14ac:dyDescent="0.25">
      <c r="A932" s="3" t="s">
        <v>963</v>
      </c>
      <c r="B932" s="4">
        <v>3</v>
      </c>
      <c r="C932" s="3" t="s">
        <v>56</v>
      </c>
      <c r="D932" s="4">
        <v>301</v>
      </c>
      <c r="E932" s="3" t="s">
        <v>57</v>
      </c>
      <c r="F932" s="3" t="s">
        <v>58</v>
      </c>
      <c r="G932" s="3" t="s">
        <v>2359</v>
      </c>
      <c r="H932" s="3" t="s">
        <v>13</v>
      </c>
      <c r="I932" s="3"/>
      <c r="J932" s="7" t="str">
        <f>CONCATENATE(tbl_geral[[#This Row],[Máquina]],"_",tbl_geral[[#This Row],[Status]],)</f>
        <v>IMPREG_DESENVOLVIMENTO</v>
      </c>
      <c r="K932" s="9">
        <f>COUNTIF($J$2:J932,J932)</f>
        <v>18</v>
      </c>
      <c r="L932" s="7" t="str">
        <f>CONCATENATE(tbl_geral[[#This Row],[Cod.Unico]],"_",tbl_geral[[#This Row],[Numerador]])</f>
        <v>IMPREG_DESENVOLVIMENTO_18</v>
      </c>
      <c r="M932" s="12">
        <f t="shared" si="14"/>
        <v>128</v>
      </c>
      <c r="N932" s="12">
        <f>COUNTIF(J$2:$J932,J932)/100</f>
        <v>0.18</v>
      </c>
      <c r="O932" s="12">
        <f>SUM(tbl_geral[[#This Row],[Cod.Unico3]]+tbl_geral[[#This Row],[Cod.Unico4]])</f>
        <v>128.18</v>
      </c>
      <c r="P932" s="12" t="str">
        <f>SUBSTITUTE(tbl_geral[[#This Row],[Cod.Unico5]],",",".")</f>
        <v>128.18</v>
      </c>
      <c r="Q932" s="12" t="s">
        <v>1013</v>
      </c>
    </row>
    <row r="933" spans="1:17" x14ac:dyDescent="0.25">
      <c r="A933" s="3" t="s">
        <v>963</v>
      </c>
      <c r="B933" s="4">
        <v>4</v>
      </c>
      <c r="C933" s="3" t="s">
        <v>61</v>
      </c>
      <c r="D933" s="4">
        <v>401</v>
      </c>
      <c r="E933" s="3" t="s">
        <v>62</v>
      </c>
      <c r="F933" s="3" t="s">
        <v>63</v>
      </c>
      <c r="G933" s="3" t="s">
        <v>2360</v>
      </c>
      <c r="H933" s="3" t="s">
        <v>13</v>
      </c>
      <c r="I933" s="3"/>
      <c r="J933" s="7" t="str">
        <f>CONCATENATE(tbl_geral[[#This Row],[Máquina]],"_",tbl_geral[[#This Row],[Status]],)</f>
        <v>IMPREG_PCP</v>
      </c>
      <c r="K933" s="9">
        <f>COUNTIF($J$2:J933,J933)</f>
        <v>1</v>
      </c>
      <c r="L933" s="7" t="str">
        <f>CONCATENATE(tbl_geral[[#This Row],[Cod.Unico]],"_",tbl_geral[[#This Row],[Numerador]])</f>
        <v>IMPREG_PCP_1</v>
      </c>
      <c r="M933" s="12">
        <f t="shared" si="14"/>
        <v>129</v>
      </c>
      <c r="N933" s="12">
        <f>COUNTIF(J$2:$J933,J933)/100</f>
        <v>0.01</v>
      </c>
      <c r="O933" s="12">
        <f>SUM(tbl_geral[[#This Row],[Cod.Unico3]]+tbl_geral[[#This Row],[Cod.Unico4]])</f>
        <v>129.01</v>
      </c>
      <c r="P933" s="12" t="str">
        <f>SUBSTITUTE(tbl_geral[[#This Row],[Cod.Unico5]],",",".")</f>
        <v>129.01</v>
      </c>
      <c r="Q933" s="12" t="s">
        <v>1014</v>
      </c>
    </row>
    <row r="934" spans="1:17" x14ac:dyDescent="0.25">
      <c r="A934" s="3" t="s">
        <v>963</v>
      </c>
      <c r="B934" s="4">
        <v>4</v>
      </c>
      <c r="C934" s="3" t="s">
        <v>61</v>
      </c>
      <c r="D934" s="4">
        <v>401</v>
      </c>
      <c r="E934" s="3" t="s">
        <v>62</v>
      </c>
      <c r="F934" s="3" t="s">
        <v>63</v>
      </c>
      <c r="G934" s="3" t="s">
        <v>2361</v>
      </c>
      <c r="H934" s="3" t="s">
        <v>13</v>
      </c>
      <c r="I934" s="3"/>
      <c r="J934" s="7" t="str">
        <f>CONCATENATE(tbl_geral[[#This Row],[Máquina]],"_",tbl_geral[[#This Row],[Status]],)</f>
        <v>IMPREG_PCP</v>
      </c>
      <c r="K934" s="9">
        <f>COUNTIF($J$2:J934,J934)</f>
        <v>2</v>
      </c>
      <c r="L934" s="7" t="str">
        <f>CONCATENATE(tbl_geral[[#This Row],[Cod.Unico]],"_",tbl_geral[[#This Row],[Numerador]])</f>
        <v>IMPREG_PCP_2</v>
      </c>
      <c r="M934" s="12">
        <f t="shared" si="14"/>
        <v>129</v>
      </c>
      <c r="N934" s="12">
        <f>COUNTIF(J$2:$J934,J934)/100</f>
        <v>0.02</v>
      </c>
      <c r="O934" s="12">
        <f>SUM(tbl_geral[[#This Row],[Cod.Unico3]]+tbl_geral[[#This Row],[Cod.Unico4]])</f>
        <v>129.02000000000001</v>
      </c>
      <c r="P934" s="12" t="str">
        <f>SUBSTITUTE(tbl_geral[[#This Row],[Cod.Unico5]],",",".")</f>
        <v>129.02</v>
      </c>
      <c r="Q934" s="12" t="s">
        <v>262</v>
      </c>
    </row>
    <row r="935" spans="1:17" x14ac:dyDescent="0.25">
      <c r="A935" s="3" t="s">
        <v>963</v>
      </c>
      <c r="B935" s="4">
        <v>4</v>
      </c>
      <c r="C935" s="3" t="s">
        <v>61</v>
      </c>
      <c r="D935" s="4">
        <v>402</v>
      </c>
      <c r="E935" s="3" t="s">
        <v>66</v>
      </c>
      <c r="F935" s="3" t="s">
        <v>63</v>
      </c>
      <c r="G935" s="3" t="s">
        <v>2362</v>
      </c>
      <c r="H935" s="3" t="s">
        <v>13</v>
      </c>
      <c r="I935" s="3"/>
      <c r="J935" s="7" t="str">
        <f>CONCATENATE(tbl_geral[[#This Row],[Máquina]],"_",tbl_geral[[#This Row],[Status]],)</f>
        <v>IMPREG_PCP</v>
      </c>
      <c r="K935" s="9">
        <f>COUNTIF($J$2:J935,J935)</f>
        <v>3</v>
      </c>
      <c r="L935" s="7" t="str">
        <f>CONCATENATE(tbl_geral[[#This Row],[Cod.Unico]],"_",tbl_geral[[#This Row],[Numerador]])</f>
        <v>IMPREG_PCP_3</v>
      </c>
      <c r="M935" s="12">
        <f t="shared" si="14"/>
        <v>129</v>
      </c>
      <c r="N935" s="12">
        <f>COUNTIF(J$2:$J935,J935)/100</f>
        <v>0.03</v>
      </c>
      <c r="O935" s="12">
        <f>SUM(tbl_geral[[#This Row],[Cod.Unico3]]+tbl_geral[[#This Row],[Cod.Unico4]])</f>
        <v>129.03</v>
      </c>
      <c r="P935" s="12" t="str">
        <f>SUBSTITUTE(tbl_geral[[#This Row],[Cod.Unico5]],",",".")</f>
        <v>129.03</v>
      </c>
      <c r="Q935" s="12" t="s">
        <v>263</v>
      </c>
    </row>
    <row r="936" spans="1:17" x14ac:dyDescent="0.25">
      <c r="A936" s="3" t="s">
        <v>963</v>
      </c>
      <c r="B936" s="4">
        <v>4</v>
      </c>
      <c r="C936" s="3" t="s">
        <v>61</v>
      </c>
      <c r="D936" s="4">
        <v>401</v>
      </c>
      <c r="E936" s="3" t="s">
        <v>62</v>
      </c>
      <c r="F936" s="3" t="s">
        <v>63</v>
      </c>
      <c r="G936" s="3" t="s">
        <v>2363</v>
      </c>
      <c r="H936" s="3" t="s">
        <v>13</v>
      </c>
      <c r="I936" s="3"/>
      <c r="J936" s="7" t="str">
        <f>CONCATENATE(tbl_geral[[#This Row],[Máquina]],"_",tbl_geral[[#This Row],[Status]],)</f>
        <v>IMPREG_PCP</v>
      </c>
      <c r="K936" s="9">
        <f>COUNTIF($J$2:J936,J936)</f>
        <v>4</v>
      </c>
      <c r="L936" s="7" t="str">
        <f>CONCATENATE(tbl_geral[[#This Row],[Cod.Unico]],"_",tbl_geral[[#This Row],[Numerador]])</f>
        <v>IMPREG_PCP_4</v>
      </c>
      <c r="M936" s="12">
        <f t="shared" si="14"/>
        <v>129</v>
      </c>
      <c r="N936" s="12">
        <f>COUNTIF(J$2:$J936,J936)/100</f>
        <v>0.04</v>
      </c>
      <c r="O936" s="12">
        <f>SUM(tbl_geral[[#This Row],[Cod.Unico3]]+tbl_geral[[#This Row],[Cod.Unico4]])</f>
        <v>129.04</v>
      </c>
      <c r="P936" s="12" t="str">
        <f>SUBSTITUTE(tbl_geral[[#This Row],[Cod.Unico5]],",",".")</f>
        <v>129.04</v>
      </c>
      <c r="Q936" s="12" t="s">
        <v>264</v>
      </c>
    </row>
    <row r="937" spans="1:17" x14ac:dyDescent="0.25">
      <c r="A937" s="3" t="s">
        <v>963</v>
      </c>
      <c r="B937" s="4">
        <v>6</v>
      </c>
      <c r="C937" s="3" t="s">
        <v>20</v>
      </c>
      <c r="D937" s="4">
        <v>601</v>
      </c>
      <c r="E937" s="3" t="s">
        <v>21</v>
      </c>
      <c r="F937" s="3" t="s">
        <v>63</v>
      </c>
      <c r="G937" s="3" t="s">
        <v>2364</v>
      </c>
      <c r="H937" s="3" t="s">
        <v>13</v>
      </c>
      <c r="I937" s="3"/>
      <c r="J937" s="7" t="str">
        <f>CONCATENATE(tbl_geral[[#This Row],[Máquina]],"_",tbl_geral[[#This Row],[Status]],)</f>
        <v>IMPREG_PCP</v>
      </c>
      <c r="K937" s="9">
        <f>COUNTIF($J$2:J937,J937)</f>
        <v>5</v>
      </c>
      <c r="L937" s="7" t="str">
        <f>CONCATENATE(tbl_geral[[#This Row],[Cod.Unico]],"_",tbl_geral[[#This Row],[Numerador]])</f>
        <v>IMPREG_PCP_5</v>
      </c>
      <c r="M937" s="12">
        <f t="shared" si="14"/>
        <v>129</v>
      </c>
      <c r="N937" s="12">
        <f>COUNTIF(J$2:$J937,J937)/100</f>
        <v>0.05</v>
      </c>
      <c r="O937" s="12">
        <f>SUM(tbl_geral[[#This Row],[Cod.Unico3]]+tbl_geral[[#This Row],[Cod.Unico4]])</f>
        <v>129.05000000000001</v>
      </c>
      <c r="P937" s="12" t="str">
        <f>SUBSTITUTE(tbl_geral[[#This Row],[Cod.Unico5]],",",".")</f>
        <v>129.05</v>
      </c>
      <c r="Q937" s="12" t="s">
        <v>1015</v>
      </c>
    </row>
    <row r="938" spans="1:17" x14ac:dyDescent="0.25">
      <c r="A938" s="3" t="s">
        <v>963</v>
      </c>
      <c r="B938" s="4">
        <v>6</v>
      </c>
      <c r="C938" s="3" t="s">
        <v>20</v>
      </c>
      <c r="D938" s="4">
        <v>601</v>
      </c>
      <c r="E938" s="3" t="s">
        <v>21</v>
      </c>
      <c r="F938" s="3" t="s">
        <v>63</v>
      </c>
      <c r="G938" s="3" t="s">
        <v>2365</v>
      </c>
      <c r="H938" s="3" t="s">
        <v>13</v>
      </c>
      <c r="I938" s="3"/>
      <c r="J938" s="7" t="str">
        <f>CONCATENATE(tbl_geral[[#This Row],[Máquina]],"_",tbl_geral[[#This Row],[Status]],)</f>
        <v>IMPREG_PCP</v>
      </c>
      <c r="K938" s="9">
        <f>COUNTIF($J$2:J938,J938)</f>
        <v>6</v>
      </c>
      <c r="L938" s="7" t="str">
        <f>CONCATENATE(tbl_geral[[#This Row],[Cod.Unico]],"_",tbl_geral[[#This Row],[Numerador]])</f>
        <v>IMPREG_PCP_6</v>
      </c>
      <c r="M938" s="12">
        <f t="shared" si="14"/>
        <v>129</v>
      </c>
      <c r="N938" s="12">
        <f>COUNTIF(J$2:$J938,J938)/100</f>
        <v>0.06</v>
      </c>
      <c r="O938" s="12">
        <f>SUM(tbl_geral[[#This Row],[Cod.Unico3]]+tbl_geral[[#This Row],[Cod.Unico4]])</f>
        <v>129.06</v>
      </c>
      <c r="P938" s="12" t="str">
        <f>SUBSTITUTE(tbl_geral[[#This Row],[Cod.Unico5]],",",".")</f>
        <v>129.06</v>
      </c>
      <c r="Q938" s="12" t="s">
        <v>1016</v>
      </c>
    </row>
    <row r="939" spans="1:17" x14ac:dyDescent="0.25">
      <c r="A939" s="3" t="s">
        <v>9</v>
      </c>
      <c r="B939" s="4">
        <v>5</v>
      </c>
      <c r="C939" s="3" t="s">
        <v>71</v>
      </c>
      <c r="D939" s="4">
        <v>502</v>
      </c>
      <c r="E939" s="3" t="s">
        <v>72</v>
      </c>
      <c r="F939" s="3" t="s">
        <v>73</v>
      </c>
      <c r="G939" s="3" t="s">
        <v>2366</v>
      </c>
      <c r="H939" s="3" t="s">
        <v>54</v>
      </c>
      <c r="I939" s="3"/>
      <c r="J939" s="7" t="str">
        <f>CONCATENATE(tbl_geral[[#This Row],[Máquina]],"_",tbl_geral[[#This Row],[Status]],)</f>
        <v>ACESS-MDF_EMPILHADEIRA</v>
      </c>
      <c r="K939" s="9">
        <f>COUNTIF($J$2:J939,J939)</f>
        <v>6</v>
      </c>
      <c r="L939" s="7" t="str">
        <f>CONCATENATE(tbl_geral[[#This Row],[Cod.Unico]],"_",tbl_geral[[#This Row],[Numerador]])</f>
        <v>ACESS-MDF_EMPILHADEIRA_6</v>
      </c>
      <c r="M939" s="12">
        <f t="shared" si="14"/>
        <v>130</v>
      </c>
      <c r="N939" s="12">
        <f>COUNTIF(J$2:$J939,J939)/100</f>
        <v>0.06</v>
      </c>
      <c r="O939" s="12">
        <f>SUM(tbl_geral[[#This Row],[Cod.Unico3]]+tbl_geral[[#This Row],[Cod.Unico4]])</f>
        <v>130.06</v>
      </c>
      <c r="P939" s="12" t="str">
        <f>SUBSTITUTE(tbl_geral[[#This Row],[Cod.Unico5]],",",".")</f>
        <v>130.06</v>
      </c>
      <c r="Q939" s="12" t="s">
        <v>74</v>
      </c>
    </row>
    <row r="940" spans="1:17" x14ac:dyDescent="0.25">
      <c r="A940" s="3" t="s">
        <v>9</v>
      </c>
      <c r="B940" s="4">
        <v>5</v>
      </c>
      <c r="C940" s="3" t="s">
        <v>71</v>
      </c>
      <c r="D940" s="4">
        <v>501</v>
      </c>
      <c r="E940" s="3" t="s">
        <v>75</v>
      </c>
      <c r="F940" s="3" t="s">
        <v>73</v>
      </c>
      <c r="G940" s="3" t="s">
        <v>2367</v>
      </c>
      <c r="H940" s="3" t="s">
        <v>54</v>
      </c>
      <c r="I940" s="3"/>
      <c r="J940" s="7" t="str">
        <f>CONCATENATE(tbl_geral[[#This Row],[Máquina]],"_",tbl_geral[[#This Row],[Status]],)</f>
        <v>ACESS-MDF_EMPILHADEIRA</v>
      </c>
      <c r="K940" s="9">
        <f>COUNTIF($J$2:J940,J940)</f>
        <v>7</v>
      </c>
      <c r="L940" s="7" t="str">
        <f>CONCATENATE(tbl_geral[[#This Row],[Cod.Unico]],"_",tbl_geral[[#This Row],[Numerador]])</f>
        <v>ACESS-MDF_EMPILHADEIRA_7</v>
      </c>
      <c r="M940" s="12">
        <f t="shared" si="14"/>
        <v>130</v>
      </c>
      <c r="N940" s="12">
        <f>COUNTIF(J$2:$J940,J940)/100</f>
        <v>7.0000000000000007E-2</v>
      </c>
      <c r="O940" s="12">
        <f>SUM(tbl_geral[[#This Row],[Cod.Unico3]]+tbl_geral[[#This Row],[Cod.Unico4]])</f>
        <v>130.07</v>
      </c>
      <c r="P940" s="12" t="str">
        <f>SUBSTITUTE(tbl_geral[[#This Row],[Cod.Unico5]],",",".")</f>
        <v>130.07</v>
      </c>
      <c r="Q940" s="12" t="s">
        <v>76</v>
      </c>
    </row>
    <row r="941" spans="1:17" x14ac:dyDescent="0.25">
      <c r="A941" s="3" t="s">
        <v>9</v>
      </c>
      <c r="B941" s="4">
        <v>5</v>
      </c>
      <c r="C941" s="3" t="s">
        <v>71</v>
      </c>
      <c r="D941" s="4">
        <v>501</v>
      </c>
      <c r="E941" s="3" t="s">
        <v>75</v>
      </c>
      <c r="F941" s="3" t="s">
        <v>73</v>
      </c>
      <c r="G941" s="3" t="s">
        <v>2368</v>
      </c>
      <c r="H941" s="3" t="s">
        <v>54</v>
      </c>
      <c r="I941" s="3"/>
      <c r="J941" s="7" t="str">
        <f>CONCATENATE(tbl_geral[[#This Row],[Máquina]],"_",tbl_geral[[#This Row],[Status]],)</f>
        <v>ACESS-MDF_EMPILHADEIRA</v>
      </c>
      <c r="K941" s="9">
        <f>COUNTIF($J$2:J941,J941)</f>
        <v>8</v>
      </c>
      <c r="L941" s="7" t="str">
        <f>CONCATENATE(tbl_geral[[#This Row],[Cod.Unico]],"_",tbl_geral[[#This Row],[Numerador]])</f>
        <v>ACESS-MDF_EMPILHADEIRA_8</v>
      </c>
      <c r="M941" s="12">
        <f t="shared" si="14"/>
        <v>130</v>
      </c>
      <c r="N941" s="12">
        <f>COUNTIF(J$2:$J941,J941)/100</f>
        <v>0.08</v>
      </c>
      <c r="O941" s="12">
        <f>SUM(tbl_geral[[#This Row],[Cod.Unico3]]+tbl_geral[[#This Row],[Cod.Unico4]])</f>
        <v>130.08000000000001</v>
      </c>
      <c r="P941" s="12" t="str">
        <f>SUBSTITUTE(tbl_geral[[#This Row],[Cod.Unico5]],",",".")</f>
        <v>130.08</v>
      </c>
      <c r="Q941" s="12" t="s">
        <v>77</v>
      </c>
    </row>
    <row r="942" spans="1:17" x14ac:dyDescent="0.25">
      <c r="A942" s="3" t="s">
        <v>9</v>
      </c>
      <c r="B942" s="4">
        <v>5</v>
      </c>
      <c r="C942" s="3" t="s">
        <v>71</v>
      </c>
      <c r="D942" s="4">
        <v>501</v>
      </c>
      <c r="E942" s="3" t="s">
        <v>75</v>
      </c>
      <c r="F942" s="3" t="s">
        <v>73</v>
      </c>
      <c r="G942" s="3" t="s">
        <v>2369</v>
      </c>
      <c r="H942" s="3" t="s">
        <v>54</v>
      </c>
      <c r="I942" s="3"/>
      <c r="J942" s="7" t="str">
        <f>CONCATENATE(tbl_geral[[#This Row],[Máquina]],"_",tbl_geral[[#This Row],[Status]],)</f>
        <v>ACESS-MDF_EMPILHADEIRA</v>
      </c>
      <c r="K942" s="9">
        <f>COUNTIF($J$2:J942,J942)</f>
        <v>9</v>
      </c>
      <c r="L942" s="7" t="str">
        <f>CONCATENATE(tbl_geral[[#This Row],[Cod.Unico]],"_",tbl_geral[[#This Row],[Numerador]])</f>
        <v>ACESS-MDF_EMPILHADEIRA_9</v>
      </c>
      <c r="M942" s="12">
        <f t="shared" si="14"/>
        <v>130</v>
      </c>
      <c r="N942" s="12">
        <f>COUNTIF(J$2:$J942,J942)/100</f>
        <v>0.09</v>
      </c>
      <c r="O942" s="12">
        <f>SUM(tbl_geral[[#This Row],[Cod.Unico3]]+tbl_geral[[#This Row],[Cod.Unico4]])</f>
        <v>130.09</v>
      </c>
      <c r="P942" s="12" t="str">
        <f>SUBSTITUTE(tbl_geral[[#This Row],[Cod.Unico5]],",",".")</f>
        <v>130.09</v>
      </c>
      <c r="Q942" s="12" t="s">
        <v>78</v>
      </c>
    </row>
    <row r="943" spans="1:17" x14ac:dyDescent="0.25">
      <c r="A943" s="3" t="s">
        <v>9</v>
      </c>
      <c r="B943" s="4">
        <v>5</v>
      </c>
      <c r="C943" s="3" t="s">
        <v>71</v>
      </c>
      <c r="D943" s="4">
        <v>501</v>
      </c>
      <c r="E943" s="3" t="s">
        <v>75</v>
      </c>
      <c r="F943" s="3" t="s">
        <v>73</v>
      </c>
      <c r="G943" s="3" t="s">
        <v>3123</v>
      </c>
      <c r="H943" s="3" t="s">
        <v>54</v>
      </c>
      <c r="I943" s="3"/>
      <c r="J943" s="7" t="str">
        <f>CONCATENATE(tbl_geral[[#This Row],[Máquina]],"_",tbl_geral[[#This Row],[Status]],)</f>
        <v>ACESS-MDF_EMPILHADEIRA</v>
      </c>
      <c r="K943" s="9">
        <f>COUNTIF($J$2:J943,J943)</f>
        <v>10</v>
      </c>
      <c r="L943" s="7" t="str">
        <f>CONCATENATE(tbl_geral[[#This Row],[Cod.Unico]],"_",tbl_geral[[#This Row],[Numerador]])</f>
        <v>ACESS-MDF_EMPILHADEIRA_10</v>
      </c>
      <c r="M943" s="12">
        <f t="shared" si="14"/>
        <v>130</v>
      </c>
      <c r="N943" s="12">
        <f>COUNTIF(J$2:$J943,J943)/100</f>
        <v>0.1</v>
      </c>
      <c r="O943" s="12">
        <f>SUM(tbl_geral[[#This Row],[Cod.Unico3]]+tbl_geral[[#This Row],[Cod.Unico4]])</f>
        <v>130.1</v>
      </c>
      <c r="P943" s="12" t="str">
        <f>SUBSTITUTE(tbl_geral[[#This Row],[Cod.Unico5]],",",".")</f>
        <v>130.1</v>
      </c>
      <c r="Q943" s="12" t="s">
        <v>79</v>
      </c>
    </row>
    <row r="944" spans="1:17" x14ac:dyDescent="0.25">
      <c r="A944" s="3" t="s">
        <v>963</v>
      </c>
      <c r="B944" s="4">
        <v>8</v>
      </c>
      <c r="C944" s="3" t="s">
        <v>10</v>
      </c>
      <c r="D944" s="4">
        <v>808</v>
      </c>
      <c r="E944" s="3" t="s">
        <v>80</v>
      </c>
      <c r="F944" s="3" t="s">
        <v>81</v>
      </c>
      <c r="G944" s="3" t="s">
        <v>2370</v>
      </c>
      <c r="H944" s="3" t="s">
        <v>13</v>
      </c>
      <c r="I944" s="3"/>
      <c r="J944" s="7" t="str">
        <f>CONCATENATE(tbl_geral[[#This Row],[Máquina]],"_",tbl_geral[[#This Row],[Status]],)</f>
        <v>IMPREG_SENSOR PCF</v>
      </c>
      <c r="K944" s="9">
        <f>COUNTIF($J$2:J944,J944)</f>
        <v>1</v>
      </c>
      <c r="L944" s="7" t="str">
        <f>CONCATENATE(tbl_geral[[#This Row],[Cod.Unico]],"_",tbl_geral[[#This Row],[Numerador]])</f>
        <v>IMPREG_SENSOR PCF_1</v>
      </c>
      <c r="M944" s="12">
        <f t="shared" si="14"/>
        <v>131</v>
      </c>
      <c r="N944" s="12">
        <f>COUNTIF(J$2:$J944,J944)/100</f>
        <v>0.01</v>
      </c>
      <c r="O944" s="12">
        <f>SUM(tbl_geral[[#This Row],[Cod.Unico3]]+tbl_geral[[#This Row],[Cod.Unico4]])</f>
        <v>131.01</v>
      </c>
      <c r="P944" s="12" t="str">
        <f>SUBSTITUTE(tbl_geral[[#This Row],[Cod.Unico5]],",",".")</f>
        <v>131.01</v>
      </c>
      <c r="Q944" s="12" t="s">
        <v>82</v>
      </c>
    </row>
    <row r="945" spans="1:17" x14ac:dyDescent="0.25">
      <c r="A945" s="3" t="s">
        <v>963</v>
      </c>
      <c r="B945" s="4">
        <v>2</v>
      </c>
      <c r="C945" s="3" t="s">
        <v>84</v>
      </c>
      <c r="D945" s="4">
        <v>203</v>
      </c>
      <c r="E945" s="3" t="s">
        <v>85</v>
      </c>
      <c r="F945" s="3" t="s">
        <v>81</v>
      </c>
      <c r="G945" s="3" t="s">
        <v>2371</v>
      </c>
      <c r="H945" s="3" t="s">
        <v>13</v>
      </c>
      <c r="I945" s="3"/>
      <c r="J945" s="7" t="str">
        <f>CONCATENATE(tbl_geral[[#This Row],[Máquina]],"_",tbl_geral[[#This Row],[Status]],)</f>
        <v>IMPREG_SENSOR PCF</v>
      </c>
      <c r="K945" s="9">
        <f>COUNTIF($J$2:J945,J945)</f>
        <v>2</v>
      </c>
      <c r="L945" s="7" t="str">
        <f>CONCATENATE(tbl_geral[[#This Row],[Cod.Unico]],"_",tbl_geral[[#This Row],[Numerador]])</f>
        <v>IMPREG_SENSOR PCF_2</v>
      </c>
      <c r="M945" s="12">
        <f t="shared" si="14"/>
        <v>131</v>
      </c>
      <c r="N945" s="12">
        <f>COUNTIF(J$2:$J945,J945)/100</f>
        <v>0.02</v>
      </c>
      <c r="O945" s="12">
        <f>SUM(tbl_geral[[#This Row],[Cod.Unico3]]+tbl_geral[[#This Row],[Cod.Unico4]])</f>
        <v>131.02000000000001</v>
      </c>
      <c r="P945" s="12" t="str">
        <f>SUBSTITUTE(tbl_geral[[#This Row],[Cod.Unico5]],",",".")</f>
        <v>131.02</v>
      </c>
      <c r="Q945" s="12" t="s">
        <v>86</v>
      </c>
    </row>
    <row r="946" spans="1:17" x14ac:dyDescent="0.25">
      <c r="A946" s="3" t="s">
        <v>963</v>
      </c>
      <c r="B946" s="4">
        <v>2</v>
      </c>
      <c r="C946" s="3" t="s">
        <v>84</v>
      </c>
      <c r="D946" s="4">
        <v>202</v>
      </c>
      <c r="E946" s="3" t="s">
        <v>88</v>
      </c>
      <c r="F946" s="3" t="s">
        <v>81</v>
      </c>
      <c r="G946" s="3" t="s">
        <v>2372</v>
      </c>
      <c r="H946" s="3" t="s">
        <v>13</v>
      </c>
      <c r="I946" s="3"/>
      <c r="J946" s="7" t="str">
        <f>CONCATENATE(tbl_geral[[#This Row],[Máquina]],"_",tbl_geral[[#This Row],[Status]],)</f>
        <v>IMPREG_SENSOR PCF</v>
      </c>
      <c r="K946" s="9">
        <f>COUNTIF($J$2:J946,J946)</f>
        <v>3</v>
      </c>
      <c r="L946" s="7" t="str">
        <f>CONCATENATE(tbl_geral[[#This Row],[Cod.Unico]],"_",tbl_geral[[#This Row],[Numerador]])</f>
        <v>IMPREG_SENSOR PCF_3</v>
      </c>
      <c r="M946" s="12">
        <f t="shared" si="14"/>
        <v>131</v>
      </c>
      <c r="N946" s="12">
        <f>COUNTIF(J$2:$J946,J946)/100</f>
        <v>0.03</v>
      </c>
      <c r="O946" s="12">
        <f>SUM(tbl_geral[[#This Row],[Cod.Unico3]]+tbl_geral[[#This Row],[Cod.Unico4]])</f>
        <v>131.03</v>
      </c>
      <c r="P946" s="12" t="str">
        <f>SUBSTITUTE(tbl_geral[[#This Row],[Cod.Unico5]],",",".")</f>
        <v>131.03</v>
      </c>
      <c r="Q946" s="12" t="s">
        <v>89</v>
      </c>
    </row>
    <row r="947" spans="1:17" x14ac:dyDescent="0.25">
      <c r="A947" s="3" t="s">
        <v>963</v>
      </c>
      <c r="B947" s="4">
        <v>8</v>
      </c>
      <c r="C947" s="3" t="s">
        <v>10</v>
      </c>
      <c r="D947" s="4">
        <v>808</v>
      </c>
      <c r="E947" s="3" t="s">
        <v>80</v>
      </c>
      <c r="F947" s="3" t="s">
        <v>199</v>
      </c>
      <c r="G947" s="3" t="s">
        <v>2373</v>
      </c>
      <c r="H947" s="3" t="s">
        <v>13</v>
      </c>
      <c r="I947" s="3"/>
      <c r="J947" s="7" t="str">
        <f>CONCATENATE(tbl_geral[[#This Row],[Máquina]],"_",tbl_geral[[#This Row],[Status]],)</f>
        <v>IMPREG_SISTEMA PCF</v>
      </c>
      <c r="K947" s="9">
        <f>COUNTIF($J$2:J947,J947)</f>
        <v>1</v>
      </c>
      <c r="L947" s="7" t="str">
        <f>CONCATENATE(tbl_geral[[#This Row],[Cod.Unico]],"_",tbl_geral[[#This Row],[Numerador]])</f>
        <v>IMPREG_SISTEMA PCF_1</v>
      </c>
      <c r="M947" s="12">
        <f t="shared" si="14"/>
        <v>132</v>
      </c>
      <c r="N947" s="12">
        <f>COUNTIF(J$2:$J947,J947)/100</f>
        <v>0.01</v>
      </c>
      <c r="O947" s="12">
        <f>SUM(tbl_geral[[#This Row],[Cod.Unico3]]+tbl_geral[[#This Row],[Cod.Unico4]])</f>
        <v>132.01</v>
      </c>
      <c r="P947" s="12" t="str">
        <f>SUBSTITUTE(tbl_geral[[#This Row],[Cod.Unico5]],",",".")</f>
        <v>132.01</v>
      </c>
      <c r="Q947" s="12" t="s">
        <v>91</v>
      </c>
    </row>
    <row r="948" spans="1:17" x14ac:dyDescent="0.25">
      <c r="A948" s="3" t="s">
        <v>963</v>
      </c>
      <c r="B948" s="4">
        <v>8</v>
      </c>
      <c r="C948" s="3" t="s">
        <v>10</v>
      </c>
      <c r="D948" s="4">
        <v>808</v>
      </c>
      <c r="E948" s="3" t="s">
        <v>80</v>
      </c>
      <c r="F948" s="3" t="s">
        <v>199</v>
      </c>
      <c r="G948" s="3" t="s">
        <v>2374</v>
      </c>
      <c r="H948" s="3" t="s">
        <v>13</v>
      </c>
      <c r="I948" s="3"/>
      <c r="J948" s="7" t="str">
        <f>CONCATENATE(tbl_geral[[#This Row],[Máquina]],"_",tbl_geral[[#This Row],[Status]],)</f>
        <v>IMPREG_SISTEMA PCF</v>
      </c>
      <c r="K948" s="9">
        <f>COUNTIF($J$2:J948,J948)</f>
        <v>2</v>
      </c>
      <c r="L948" s="7" t="str">
        <f>CONCATENATE(tbl_geral[[#This Row],[Cod.Unico]],"_",tbl_geral[[#This Row],[Numerador]])</f>
        <v>IMPREG_SISTEMA PCF_2</v>
      </c>
      <c r="M948" s="12">
        <f t="shared" si="14"/>
        <v>132</v>
      </c>
      <c r="N948" s="12">
        <f>COUNTIF(J$2:$J948,J948)/100</f>
        <v>0.02</v>
      </c>
      <c r="O948" s="12">
        <f>SUM(tbl_geral[[#This Row],[Cod.Unico3]]+tbl_geral[[#This Row],[Cod.Unico4]])</f>
        <v>132.02000000000001</v>
      </c>
      <c r="P948" s="12" t="str">
        <f>SUBSTITUTE(tbl_geral[[#This Row],[Cod.Unico5]],",",".")</f>
        <v>132.02</v>
      </c>
      <c r="Q948" s="12" t="s">
        <v>92</v>
      </c>
    </row>
    <row r="949" spans="1:17" x14ac:dyDescent="0.25">
      <c r="A949" s="3" t="s">
        <v>963</v>
      </c>
      <c r="B949" s="4">
        <v>14</v>
      </c>
      <c r="C949" s="3" t="s">
        <v>96</v>
      </c>
      <c r="D949" s="4">
        <v>1401</v>
      </c>
      <c r="E949" s="3" t="s">
        <v>97</v>
      </c>
      <c r="F949" s="3" t="s">
        <v>98</v>
      </c>
      <c r="G949" s="3" t="s">
        <v>2375</v>
      </c>
      <c r="H949" s="3" t="s">
        <v>13</v>
      </c>
      <c r="I949" s="3"/>
      <c r="J949" s="7" t="str">
        <f>CONCATENATE(tbl_geral[[#This Row],[Máquina]],"_",tbl_geral[[#This Row],[Status]],)</f>
        <v>IMPREG_PARADA</v>
      </c>
      <c r="K949" s="9">
        <f>COUNTIF($J$2:J949,J949)</f>
        <v>1</v>
      </c>
      <c r="L949" s="7" t="str">
        <f>CONCATENATE(tbl_geral[[#This Row],[Cod.Unico]],"_",tbl_geral[[#This Row],[Numerador]])</f>
        <v>IMPREG_PARADA_1</v>
      </c>
      <c r="M949" s="12">
        <f t="shared" si="14"/>
        <v>133</v>
      </c>
      <c r="N949" s="12">
        <f>COUNTIF(J$2:$J949,J949)/100</f>
        <v>0.01</v>
      </c>
      <c r="O949" s="12">
        <f>SUM(tbl_geral[[#This Row],[Cod.Unico3]]+tbl_geral[[#This Row],[Cod.Unico4]])</f>
        <v>133.01</v>
      </c>
      <c r="P949" s="12" t="str">
        <f>SUBSTITUTE(tbl_geral[[#This Row],[Cod.Unico5]],",",".")</f>
        <v>133.01</v>
      </c>
      <c r="Q949" s="12" t="s">
        <v>99</v>
      </c>
    </row>
    <row r="950" spans="1:17" x14ac:dyDescent="0.25">
      <c r="A950" s="3" t="s">
        <v>963</v>
      </c>
      <c r="B950" s="4">
        <v>2</v>
      </c>
      <c r="C950" s="3" t="s">
        <v>84</v>
      </c>
      <c r="D950" s="4">
        <v>201</v>
      </c>
      <c r="E950" s="3" t="s">
        <v>100</v>
      </c>
      <c r="F950" s="3" t="s">
        <v>98</v>
      </c>
      <c r="G950" s="3" t="s">
        <v>2376</v>
      </c>
      <c r="H950" s="3" t="s">
        <v>13</v>
      </c>
      <c r="I950" s="3"/>
      <c r="J950" s="7" t="str">
        <f>CONCATENATE(tbl_geral[[#This Row],[Máquina]],"_",tbl_geral[[#This Row],[Status]],)</f>
        <v>IMPREG_PARADA</v>
      </c>
      <c r="K950" s="9">
        <f>COUNTIF($J$2:J950,J950)</f>
        <v>2</v>
      </c>
      <c r="L950" s="7" t="str">
        <f>CONCATENATE(tbl_geral[[#This Row],[Cod.Unico]],"_",tbl_geral[[#This Row],[Numerador]])</f>
        <v>IMPREG_PARADA_2</v>
      </c>
      <c r="M950" s="12">
        <f t="shared" si="14"/>
        <v>133</v>
      </c>
      <c r="N950" s="12">
        <f>COUNTIF(J$2:$J950,J950)/100</f>
        <v>0.02</v>
      </c>
      <c r="O950" s="12">
        <f>SUM(tbl_geral[[#This Row],[Cod.Unico3]]+tbl_geral[[#This Row],[Cod.Unico4]])</f>
        <v>133.02000000000001</v>
      </c>
      <c r="P950" s="12" t="str">
        <f>SUBSTITUTE(tbl_geral[[#This Row],[Cod.Unico5]],",",".")</f>
        <v>133.02</v>
      </c>
      <c r="Q950" s="12" t="s">
        <v>101</v>
      </c>
    </row>
    <row r="951" spans="1:17" x14ac:dyDescent="0.25">
      <c r="A951" s="3" t="s">
        <v>963</v>
      </c>
      <c r="B951" s="4">
        <v>2</v>
      </c>
      <c r="C951" s="3" t="s">
        <v>84</v>
      </c>
      <c r="D951" s="4">
        <v>203</v>
      </c>
      <c r="E951" s="3" t="s">
        <v>85</v>
      </c>
      <c r="F951" s="3" t="s">
        <v>1017</v>
      </c>
      <c r="G951" s="3" t="s">
        <v>2377</v>
      </c>
      <c r="H951" s="3" t="s">
        <v>54</v>
      </c>
      <c r="I951" s="3"/>
      <c r="J951" s="7" t="str">
        <f>CONCATENATE(tbl_geral[[#This Row],[Máquina]],"_",tbl_geral[[#This Row],[Status]],)</f>
        <v>IMPREG_DESBOBINADEIRA</v>
      </c>
      <c r="K951" s="9">
        <f>COUNTIF($J$2:J951,J951)</f>
        <v>1</v>
      </c>
      <c r="L951" s="7" t="str">
        <f>CONCATENATE(tbl_geral[[#This Row],[Cod.Unico]],"_",tbl_geral[[#This Row],[Numerador]])</f>
        <v>IMPREG_DESBOBINADEIRA_1</v>
      </c>
      <c r="M951" s="12">
        <f t="shared" si="14"/>
        <v>134</v>
      </c>
      <c r="N951" s="12">
        <f>COUNTIF(J$2:$J951,J951)/100</f>
        <v>0.01</v>
      </c>
      <c r="O951" s="12">
        <f>SUM(tbl_geral[[#This Row],[Cod.Unico3]]+tbl_geral[[#This Row],[Cod.Unico4]])</f>
        <v>134.01</v>
      </c>
      <c r="P951" s="12" t="str">
        <f>SUBSTITUTE(tbl_geral[[#This Row],[Cod.Unico5]],",",".")</f>
        <v>134.01</v>
      </c>
      <c r="Q951" s="12" t="s">
        <v>1018</v>
      </c>
    </row>
    <row r="952" spans="1:17" x14ac:dyDescent="0.25">
      <c r="A952" s="3" t="s">
        <v>963</v>
      </c>
      <c r="B952" s="4">
        <v>2</v>
      </c>
      <c r="C952" s="3" t="s">
        <v>84</v>
      </c>
      <c r="D952" s="4">
        <v>203</v>
      </c>
      <c r="E952" s="3" t="s">
        <v>85</v>
      </c>
      <c r="F952" s="3" t="s">
        <v>1017</v>
      </c>
      <c r="G952" s="3" t="s">
        <v>2378</v>
      </c>
      <c r="H952" s="3" t="s">
        <v>54</v>
      </c>
      <c r="I952" s="3"/>
      <c r="J952" s="7" t="str">
        <f>CONCATENATE(tbl_geral[[#This Row],[Máquina]],"_",tbl_geral[[#This Row],[Status]],)</f>
        <v>IMPREG_DESBOBINADEIRA</v>
      </c>
      <c r="K952" s="9">
        <f>COUNTIF($J$2:J952,J952)</f>
        <v>2</v>
      </c>
      <c r="L952" s="7" t="str">
        <f>CONCATENATE(tbl_geral[[#This Row],[Cod.Unico]],"_",tbl_geral[[#This Row],[Numerador]])</f>
        <v>IMPREG_DESBOBINADEIRA_2</v>
      </c>
      <c r="M952" s="12">
        <f t="shared" si="14"/>
        <v>134</v>
      </c>
      <c r="N952" s="12">
        <f>COUNTIF(J$2:$J952,J952)/100</f>
        <v>0.02</v>
      </c>
      <c r="O952" s="12">
        <f>SUM(tbl_geral[[#This Row],[Cod.Unico3]]+tbl_geral[[#This Row],[Cod.Unico4]])</f>
        <v>134.02000000000001</v>
      </c>
      <c r="P952" s="12" t="str">
        <f>SUBSTITUTE(tbl_geral[[#This Row],[Cod.Unico5]],",",".")</f>
        <v>134.02</v>
      </c>
      <c r="Q952" s="12" t="s">
        <v>1019</v>
      </c>
    </row>
    <row r="953" spans="1:17" x14ac:dyDescent="0.25">
      <c r="A953" s="3" t="s">
        <v>963</v>
      </c>
      <c r="B953" s="4">
        <v>2</v>
      </c>
      <c r="C953" s="3" t="s">
        <v>84</v>
      </c>
      <c r="D953" s="4">
        <v>203</v>
      </c>
      <c r="E953" s="3" t="s">
        <v>85</v>
      </c>
      <c r="F953" s="3" t="s">
        <v>1017</v>
      </c>
      <c r="G953" s="3" t="s">
        <v>2379</v>
      </c>
      <c r="H953" s="3" t="s">
        <v>54</v>
      </c>
      <c r="I953" s="3"/>
      <c r="J953" s="7" t="str">
        <f>CONCATENATE(tbl_geral[[#This Row],[Máquina]],"_",tbl_geral[[#This Row],[Status]],)</f>
        <v>IMPREG_DESBOBINADEIRA</v>
      </c>
      <c r="K953" s="9">
        <f>COUNTIF($J$2:J953,J953)</f>
        <v>3</v>
      </c>
      <c r="L953" s="7" t="str">
        <f>CONCATENATE(tbl_geral[[#This Row],[Cod.Unico]],"_",tbl_geral[[#This Row],[Numerador]])</f>
        <v>IMPREG_DESBOBINADEIRA_3</v>
      </c>
      <c r="M953" s="12">
        <f t="shared" si="14"/>
        <v>134</v>
      </c>
      <c r="N953" s="12">
        <f>COUNTIF(J$2:$J953,J953)/100</f>
        <v>0.03</v>
      </c>
      <c r="O953" s="12">
        <f>SUM(tbl_geral[[#This Row],[Cod.Unico3]]+tbl_geral[[#This Row],[Cod.Unico4]])</f>
        <v>134.03</v>
      </c>
      <c r="P953" s="12" t="str">
        <f>SUBSTITUTE(tbl_geral[[#This Row],[Cod.Unico5]],",",".")</f>
        <v>134.03</v>
      </c>
      <c r="Q953" s="12" t="s">
        <v>1020</v>
      </c>
    </row>
    <row r="954" spans="1:17" x14ac:dyDescent="0.25">
      <c r="A954" s="3" t="s">
        <v>963</v>
      </c>
      <c r="B954" s="4">
        <v>2</v>
      </c>
      <c r="C954" s="3" t="s">
        <v>84</v>
      </c>
      <c r="D954" s="4">
        <v>202</v>
      </c>
      <c r="E954" s="3" t="s">
        <v>88</v>
      </c>
      <c r="F954" s="3" t="s">
        <v>1017</v>
      </c>
      <c r="G954" s="3" t="s">
        <v>2380</v>
      </c>
      <c r="H954" s="3" t="s">
        <v>54</v>
      </c>
      <c r="I954" s="3"/>
      <c r="J954" s="7" t="str">
        <f>CONCATENATE(tbl_geral[[#This Row],[Máquina]],"_",tbl_geral[[#This Row],[Status]],)</f>
        <v>IMPREG_DESBOBINADEIRA</v>
      </c>
      <c r="K954" s="9">
        <f>COUNTIF($J$2:J954,J954)</f>
        <v>4</v>
      </c>
      <c r="L954" s="7" t="str">
        <f>CONCATENATE(tbl_geral[[#This Row],[Cod.Unico]],"_",tbl_geral[[#This Row],[Numerador]])</f>
        <v>IMPREG_DESBOBINADEIRA_4</v>
      </c>
      <c r="M954" s="12">
        <f t="shared" si="14"/>
        <v>134</v>
      </c>
      <c r="N954" s="12">
        <f>COUNTIF(J$2:$J954,J954)/100</f>
        <v>0.04</v>
      </c>
      <c r="O954" s="12">
        <f>SUM(tbl_geral[[#This Row],[Cod.Unico3]]+tbl_geral[[#This Row],[Cod.Unico4]])</f>
        <v>134.04</v>
      </c>
      <c r="P954" s="12" t="str">
        <f>SUBSTITUTE(tbl_geral[[#This Row],[Cod.Unico5]],",",".")</f>
        <v>134.04</v>
      </c>
      <c r="Q954" s="12" t="s">
        <v>1021</v>
      </c>
    </row>
    <row r="955" spans="1:17" x14ac:dyDescent="0.25">
      <c r="A955" s="3" t="s">
        <v>963</v>
      </c>
      <c r="B955" s="4">
        <v>2</v>
      </c>
      <c r="C955" s="3" t="s">
        <v>84</v>
      </c>
      <c r="D955" s="4">
        <v>203</v>
      </c>
      <c r="E955" s="3" t="s">
        <v>85</v>
      </c>
      <c r="F955" s="3" t="s">
        <v>1017</v>
      </c>
      <c r="G955" s="3" t="s">
        <v>2381</v>
      </c>
      <c r="H955" s="3" t="s">
        <v>54</v>
      </c>
      <c r="I955" s="3"/>
      <c r="J955" s="7" t="str">
        <f>CONCATENATE(tbl_geral[[#This Row],[Máquina]],"_",tbl_geral[[#This Row],[Status]],)</f>
        <v>IMPREG_DESBOBINADEIRA</v>
      </c>
      <c r="K955" s="9">
        <f>COUNTIF($J$2:J955,J955)</f>
        <v>5</v>
      </c>
      <c r="L955" s="7" t="str">
        <f>CONCATENATE(tbl_geral[[#This Row],[Cod.Unico]],"_",tbl_geral[[#This Row],[Numerador]])</f>
        <v>IMPREG_DESBOBINADEIRA_5</v>
      </c>
      <c r="M955" s="12">
        <f t="shared" si="14"/>
        <v>134</v>
      </c>
      <c r="N955" s="12">
        <f>COUNTIF(J$2:$J955,J955)/100</f>
        <v>0.05</v>
      </c>
      <c r="O955" s="12">
        <f>SUM(tbl_geral[[#This Row],[Cod.Unico3]]+tbl_geral[[#This Row],[Cod.Unico4]])</f>
        <v>134.05000000000001</v>
      </c>
      <c r="P955" s="12" t="str">
        <f>SUBSTITUTE(tbl_geral[[#This Row],[Cod.Unico5]],",",".")</f>
        <v>134.05</v>
      </c>
      <c r="Q955" s="12" t="s">
        <v>1022</v>
      </c>
    </row>
    <row r="956" spans="1:17" x14ac:dyDescent="0.25">
      <c r="A956" s="3" t="s">
        <v>963</v>
      </c>
      <c r="B956" s="4">
        <v>2</v>
      </c>
      <c r="C956" s="3" t="s">
        <v>84</v>
      </c>
      <c r="D956" s="4">
        <v>203</v>
      </c>
      <c r="E956" s="3" t="s">
        <v>85</v>
      </c>
      <c r="F956" s="3" t="s">
        <v>1017</v>
      </c>
      <c r="G956" s="3" t="s">
        <v>2382</v>
      </c>
      <c r="H956" s="3" t="s">
        <v>54</v>
      </c>
      <c r="I956" s="3"/>
      <c r="J956" s="7" t="str">
        <f>CONCATENATE(tbl_geral[[#This Row],[Máquina]],"_",tbl_geral[[#This Row],[Status]],)</f>
        <v>IMPREG_DESBOBINADEIRA</v>
      </c>
      <c r="K956" s="9">
        <f>COUNTIF($J$2:J956,J956)</f>
        <v>6</v>
      </c>
      <c r="L956" s="7" t="str">
        <f>CONCATENATE(tbl_geral[[#This Row],[Cod.Unico]],"_",tbl_geral[[#This Row],[Numerador]])</f>
        <v>IMPREG_DESBOBINADEIRA_6</v>
      </c>
      <c r="M956" s="12">
        <f t="shared" si="14"/>
        <v>134</v>
      </c>
      <c r="N956" s="12">
        <f>COUNTIF(J$2:$J956,J956)/100</f>
        <v>0.06</v>
      </c>
      <c r="O956" s="12">
        <f>SUM(tbl_geral[[#This Row],[Cod.Unico3]]+tbl_geral[[#This Row],[Cod.Unico4]])</f>
        <v>134.06</v>
      </c>
      <c r="P956" s="12" t="str">
        <f>SUBSTITUTE(tbl_geral[[#This Row],[Cod.Unico5]],",",".")</f>
        <v>134.06</v>
      </c>
      <c r="Q956" s="12" t="s">
        <v>1023</v>
      </c>
    </row>
    <row r="957" spans="1:17" x14ac:dyDescent="0.25">
      <c r="A957" s="3" t="s">
        <v>963</v>
      </c>
      <c r="B957" s="4">
        <v>2</v>
      </c>
      <c r="C957" s="3" t="s">
        <v>84</v>
      </c>
      <c r="D957" s="4">
        <v>203</v>
      </c>
      <c r="E957" s="3" t="s">
        <v>85</v>
      </c>
      <c r="F957" s="3" t="s">
        <v>1017</v>
      </c>
      <c r="G957" s="3" t="s">
        <v>2383</v>
      </c>
      <c r="H957" s="3" t="s">
        <v>54</v>
      </c>
      <c r="I957" s="3"/>
      <c r="J957" s="7" t="str">
        <f>CONCATENATE(tbl_geral[[#This Row],[Máquina]],"_",tbl_geral[[#This Row],[Status]],)</f>
        <v>IMPREG_DESBOBINADEIRA</v>
      </c>
      <c r="K957" s="9">
        <f>COUNTIF($J$2:J957,J957)</f>
        <v>7</v>
      </c>
      <c r="L957" s="7" t="str">
        <f>CONCATENATE(tbl_geral[[#This Row],[Cod.Unico]],"_",tbl_geral[[#This Row],[Numerador]])</f>
        <v>IMPREG_DESBOBINADEIRA_7</v>
      </c>
      <c r="M957" s="12">
        <f t="shared" si="14"/>
        <v>134</v>
      </c>
      <c r="N957" s="12">
        <f>COUNTIF(J$2:$J957,J957)/100</f>
        <v>7.0000000000000007E-2</v>
      </c>
      <c r="O957" s="12">
        <f>SUM(tbl_geral[[#This Row],[Cod.Unico3]]+tbl_geral[[#This Row],[Cod.Unico4]])</f>
        <v>134.07</v>
      </c>
      <c r="P957" s="12" t="str">
        <f>SUBSTITUTE(tbl_geral[[#This Row],[Cod.Unico5]],",",".")</f>
        <v>134.07</v>
      </c>
      <c r="Q957" s="12" t="s">
        <v>1024</v>
      </c>
    </row>
    <row r="958" spans="1:17" x14ac:dyDescent="0.25">
      <c r="A958" s="3" t="s">
        <v>963</v>
      </c>
      <c r="B958" s="4">
        <v>2</v>
      </c>
      <c r="C958" s="3" t="s">
        <v>84</v>
      </c>
      <c r="D958" s="4">
        <v>203</v>
      </c>
      <c r="E958" s="3" t="s">
        <v>85</v>
      </c>
      <c r="F958" s="3" t="s">
        <v>1017</v>
      </c>
      <c r="G958" s="3" t="s">
        <v>2384</v>
      </c>
      <c r="H958" s="3" t="s">
        <v>54</v>
      </c>
      <c r="I958" s="3"/>
      <c r="J958" s="7" t="str">
        <f>CONCATENATE(tbl_geral[[#This Row],[Máquina]],"_",tbl_geral[[#This Row],[Status]],)</f>
        <v>IMPREG_DESBOBINADEIRA</v>
      </c>
      <c r="K958" s="9">
        <f>COUNTIF($J$2:J958,J958)</f>
        <v>8</v>
      </c>
      <c r="L958" s="7" t="str">
        <f>CONCATENATE(tbl_geral[[#This Row],[Cod.Unico]],"_",tbl_geral[[#This Row],[Numerador]])</f>
        <v>IMPREG_DESBOBINADEIRA_8</v>
      </c>
      <c r="M958" s="12">
        <f t="shared" si="14"/>
        <v>134</v>
      </c>
      <c r="N958" s="12">
        <f>COUNTIF(J$2:$J958,J958)/100</f>
        <v>0.08</v>
      </c>
      <c r="O958" s="12">
        <f>SUM(tbl_geral[[#This Row],[Cod.Unico3]]+tbl_geral[[#This Row],[Cod.Unico4]])</f>
        <v>134.08000000000001</v>
      </c>
      <c r="P958" s="12" t="str">
        <f>SUBSTITUTE(tbl_geral[[#This Row],[Cod.Unico5]],",",".")</f>
        <v>134.08</v>
      </c>
      <c r="Q958" s="12" t="s">
        <v>1025</v>
      </c>
    </row>
    <row r="959" spans="1:17" x14ac:dyDescent="0.25">
      <c r="A959" s="3" t="s">
        <v>963</v>
      </c>
      <c r="B959" s="4">
        <v>2</v>
      </c>
      <c r="C959" s="3" t="s">
        <v>84</v>
      </c>
      <c r="D959" s="4">
        <v>203</v>
      </c>
      <c r="E959" s="3" t="s">
        <v>85</v>
      </c>
      <c r="F959" s="3" t="s">
        <v>1017</v>
      </c>
      <c r="G959" s="3" t="s">
        <v>2385</v>
      </c>
      <c r="H959" s="3" t="s">
        <v>54</v>
      </c>
      <c r="I959" s="3"/>
      <c r="J959" s="7" t="str">
        <f>CONCATENATE(tbl_geral[[#This Row],[Máquina]],"_",tbl_geral[[#This Row],[Status]],)</f>
        <v>IMPREG_DESBOBINADEIRA</v>
      </c>
      <c r="K959" s="9">
        <f>COUNTIF($J$2:J959,J959)</f>
        <v>9</v>
      </c>
      <c r="L959" s="7" t="str">
        <f>CONCATENATE(tbl_geral[[#This Row],[Cod.Unico]],"_",tbl_geral[[#This Row],[Numerador]])</f>
        <v>IMPREG_DESBOBINADEIRA_9</v>
      </c>
      <c r="M959" s="12">
        <f t="shared" si="14"/>
        <v>134</v>
      </c>
      <c r="N959" s="12">
        <f>COUNTIF(J$2:$J959,J959)/100</f>
        <v>0.09</v>
      </c>
      <c r="O959" s="12">
        <f>SUM(tbl_geral[[#This Row],[Cod.Unico3]]+tbl_geral[[#This Row],[Cod.Unico4]])</f>
        <v>134.09</v>
      </c>
      <c r="P959" s="12" t="str">
        <f>SUBSTITUTE(tbl_geral[[#This Row],[Cod.Unico5]],",",".")</f>
        <v>134.09</v>
      </c>
      <c r="Q959" s="12" t="s">
        <v>1026</v>
      </c>
    </row>
    <row r="960" spans="1:17" x14ac:dyDescent="0.25">
      <c r="A960" s="3" t="s">
        <v>963</v>
      </c>
      <c r="B960" s="4">
        <v>3</v>
      </c>
      <c r="C960" s="3" t="s">
        <v>56</v>
      </c>
      <c r="D960" s="4">
        <v>303</v>
      </c>
      <c r="E960" s="3" t="s">
        <v>108</v>
      </c>
      <c r="F960" s="3" t="s">
        <v>1017</v>
      </c>
      <c r="G960" s="3" t="s">
        <v>3124</v>
      </c>
      <c r="H960" s="3" t="s">
        <v>54</v>
      </c>
      <c r="I960" s="3"/>
      <c r="J960" s="7" t="str">
        <f>CONCATENATE(tbl_geral[[#This Row],[Máquina]],"_",tbl_geral[[#This Row],[Status]],)</f>
        <v>IMPREG_DESBOBINADEIRA</v>
      </c>
      <c r="K960" s="9">
        <f>COUNTIF($J$2:J960,J960)</f>
        <v>10</v>
      </c>
      <c r="L960" s="7" t="str">
        <f>CONCATENATE(tbl_geral[[#This Row],[Cod.Unico]],"_",tbl_geral[[#This Row],[Numerador]])</f>
        <v>IMPREG_DESBOBINADEIRA_10</v>
      </c>
      <c r="M960" s="12">
        <f t="shared" si="14"/>
        <v>134</v>
      </c>
      <c r="N960" s="12">
        <f>COUNTIF(J$2:$J960,J960)/100</f>
        <v>0.1</v>
      </c>
      <c r="O960" s="12">
        <f>SUM(tbl_geral[[#This Row],[Cod.Unico3]]+tbl_geral[[#This Row],[Cod.Unico4]])</f>
        <v>134.1</v>
      </c>
      <c r="P960" s="12" t="str">
        <f>SUBSTITUTE(tbl_geral[[#This Row],[Cod.Unico5]],",",".")</f>
        <v>134.1</v>
      </c>
      <c r="Q960" s="12" t="s">
        <v>1027</v>
      </c>
    </row>
    <row r="961" spans="1:17" x14ac:dyDescent="0.25">
      <c r="A961" s="3" t="s">
        <v>963</v>
      </c>
      <c r="B961" s="4">
        <v>3</v>
      </c>
      <c r="C961" s="3" t="s">
        <v>56</v>
      </c>
      <c r="D961" s="4">
        <v>303</v>
      </c>
      <c r="E961" s="3" t="s">
        <v>108</v>
      </c>
      <c r="F961" s="3" t="s">
        <v>1017</v>
      </c>
      <c r="G961" s="3" t="s">
        <v>2386</v>
      </c>
      <c r="H961" s="3" t="s">
        <v>54</v>
      </c>
      <c r="I961" s="3"/>
      <c r="J961" s="7" t="str">
        <f>CONCATENATE(tbl_geral[[#This Row],[Máquina]],"_",tbl_geral[[#This Row],[Status]],)</f>
        <v>IMPREG_DESBOBINADEIRA</v>
      </c>
      <c r="K961" s="9">
        <f>COUNTIF($J$2:J961,J961)</f>
        <v>11</v>
      </c>
      <c r="L961" s="7" t="str">
        <f>CONCATENATE(tbl_geral[[#This Row],[Cod.Unico]],"_",tbl_geral[[#This Row],[Numerador]])</f>
        <v>IMPREG_DESBOBINADEIRA_11</v>
      </c>
      <c r="M961" s="12">
        <f t="shared" si="14"/>
        <v>134</v>
      </c>
      <c r="N961" s="12">
        <f>COUNTIF(J$2:$J961,J961)/100</f>
        <v>0.11</v>
      </c>
      <c r="O961" s="12">
        <f>SUM(tbl_geral[[#This Row],[Cod.Unico3]]+tbl_geral[[#This Row],[Cod.Unico4]])</f>
        <v>134.11000000000001</v>
      </c>
      <c r="P961" s="12" t="str">
        <f>SUBSTITUTE(tbl_geral[[#This Row],[Cod.Unico5]],",",".")</f>
        <v>134.11</v>
      </c>
      <c r="Q961" s="12" t="s">
        <v>1028</v>
      </c>
    </row>
    <row r="962" spans="1:17" x14ac:dyDescent="0.25">
      <c r="A962" s="3" t="s">
        <v>963</v>
      </c>
      <c r="B962" s="4">
        <v>3</v>
      </c>
      <c r="C962" s="3" t="s">
        <v>56</v>
      </c>
      <c r="D962" s="4">
        <v>303</v>
      </c>
      <c r="E962" s="3" t="s">
        <v>108</v>
      </c>
      <c r="F962" s="3" t="s">
        <v>1017</v>
      </c>
      <c r="G962" s="3" t="s">
        <v>2387</v>
      </c>
      <c r="H962" s="3" t="s">
        <v>54</v>
      </c>
      <c r="I962" s="3"/>
      <c r="J962" s="7" t="str">
        <f>CONCATENATE(tbl_geral[[#This Row],[Máquina]],"_",tbl_geral[[#This Row],[Status]],)</f>
        <v>IMPREG_DESBOBINADEIRA</v>
      </c>
      <c r="K962" s="9">
        <f>COUNTIF($J$2:J962,J962)</f>
        <v>12</v>
      </c>
      <c r="L962" s="7" t="str">
        <f>CONCATENATE(tbl_geral[[#This Row],[Cod.Unico]],"_",tbl_geral[[#This Row],[Numerador]])</f>
        <v>IMPREG_DESBOBINADEIRA_12</v>
      </c>
      <c r="M962" s="12">
        <f t="shared" si="14"/>
        <v>134</v>
      </c>
      <c r="N962" s="12">
        <f>COUNTIF(J$2:$J962,J962)/100</f>
        <v>0.12</v>
      </c>
      <c r="O962" s="12">
        <f>SUM(tbl_geral[[#This Row],[Cod.Unico3]]+tbl_geral[[#This Row],[Cod.Unico4]])</f>
        <v>134.12</v>
      </c>
      <c r="P962" s="12" t="str">
        <f>SUBSTITUTE(tbl_geral[[#This Row],[Cod.Unico5]],",",".")</f>
        <v>134.12</v>
      </c>
      <c r="Q962" s="12" t="s">
        <v>1029</v>
      </c>
    </row>
    <row r="963" spans="1:17" x14ac:dyDescent="0.25">
      <c r="A963" s="3" t="s">
        <v>963</v>
      </c>
      <c r="B963" s="4">
        <v>2</v>
      </c>
      <c r="C963" s="3" t="s">
        <v>84</v>
      </c>
      <c r="D963" s="4">
        <v>203</v>
      </c>
      <c r="E963" s="3" t="s">
        <v>85</v>
      </c>
      <c r="F963" s="3" t="s">
        <v>1030</v>
      </c>
      <c r="G963" s="3" t="s">
        <v>2388</v>
      </c>
      <c r="H963" s="3" t="s">
        <v>13</v>
      </c>
      <c r="I963" s="3"/>
      <c r="J963" s="7" t="str">
        <f>CONCATENATE(tbl_geral[[#This Row],[Máquina]],"_",tbl_geral[[#This Row],[Status]],)</f>
        <v>IMPREG_PRIMEIRO BANHO</v>
      </c>
      <c r="K963" s="9">
        <f>COUNTIF($J$2:J963,J963)</f>
        <v>1</v>
      </c>
      <c r="L963" s="7" t="str">
        <f>CONCATENATE(tbl_geral[[#This Row],[Cod.Unico]],"_",tbl_geral[[#This Row],[Numerador]])</f>
        <v>IMPREG_PRIMEIRO BANHO_1</v>
      </c>
      <c r="M963" s="12">
        <f t="shared" si="14"/>
        <v>135</v>
      </c>
      <c r="N963" s="12">
        <f>COUNTIF(J$2:$J963,J963)/100</f>
        <v>0.01</v>
      </c>
      <c r="O963" s="12">
        <f>SUM(tbl_geral[[#This Row],[Cod.Unico3]]+tbl_geral[[#This Row],[Cod.Unico4]])</f>
        <v>135.01</v>
      </c>
      <c r="P963" s="12" t="str">
        <f>SUBSTITUTE(tbl_geral[[#This Row],[Cod.Unico5]],",",".")</f>
        <v>135.01</v>
      </c>
      <c r="Q963" s="12" t="s">
        <v>1031</v>
      </c>
    </row>
    <row r="964" spans="1:17" x14ac:dyDescent="0.25">
      <c r="A964" s="3" t="s">
        <v>963</v>
      </c>
      <c r="B964" s="4">
        <v>2</v>
      </c>
      <c r="C964" s="3" t="s">
        <v>84</v>
      </c>
      <c r="D964" s="4">
        <v>203</v>
      </c>
      <c r="E964" s="3" t="s">
        <v>85</v>
      </c>
      <c r="F964" s="3" t="s">
        <v>1030</v>
      </c>
      <c r="G964" s="3" t="s">
        <v>2389</v>
      </c>
      <c r="H964" s="3" t="s">
        <v>13</v>
      </c>
      <c r="I964" s="3"/>
      <c r="J964" s="7" t="str">
        <f>CONCATENATE(tbl_geral[[#This Row],[Máquina]],"_",tbl_geral[[#This Row],[Status]],)</f>
        <v>IMPREG_PRIMEIRO BANHO</v>
      </c>
      <c r="K964" s="9">
        <f>COUNTIF($J$2:J964,J964)</f>
        <v>2</v>
      </c>
      <c r="L964" s="7" t="str">
        <f>CONCATENATE(tbl_geral[[#This Row],[Cod.Unico]],"_",tbl_geral[[#This Row],[Numerador]])</f>
        <v>IMPREG_PRIMEIRO BANHO_2</v>
      </c>
      <c r="M964" s="12">
        <f t="shared" ref="M964:M1027" si="15">IF(J964=J963,M963,M963+1)</f>
        <v>135</v>
      </c>
      <c r="N964" s="12">
        <f>COUNTIF(J$2:$J964,J964)/100</f>
        <v>0.02</v>
      </c>
      <c r="O964" s="12">
        <f>SUM(tbl_geral[[#This Row],[Cod.Unico3]]+tbl_geral[[#This Row],[Cod.Unico4]])</f>
        <v>135.02000000000001</v>
      </c>
      <c r="P964" s="12" t="str">
        <f>SUBSTITUTE(tbl_geral[[#This Row],[Cod.Unico5]],",",".")</f>
        <v>135.02</v>
      </c>
      <c r="Q964" s="12" t="s">
        <v>1032</v>
      </c>
    </row>
    <row r="965" spans="1:17" x14ac:dyDescent="0.25">
      <c r="A965" s="3" t="s">
        <v>963</v>
      </c>
      <c r="B965" s="4">
        <v>2</v>
      </c>
      <c r="C965" s="3" t="s">
        <v>84</v>
      </c>
      <c r="D965" s="4">
        <v>203</v>
      </c>
      <c r="E965" s="3" t="s">
        <v>85</v>
      </c>
      <c r="F965" s="3" t="s">
        <v>1030</v>
      </c>
      <c r="G965" s="3" t="s">
        <v>2390</v>
      </c>
      <c r="H965" s="3" t="s">
        <v>13</v>
      </c>
      <c r="I965" s="3"/>
      <c r="J965" s="7" t="str">
        <f>CONCATENATE(tbl_geral[[#This Row],[Máquina]],"_",tbl_geral[[#This Row],[Status]],)</f>
        <v>IMPREG_PRIMEIRO BANHO</v>
      </c>
      <c r="K965" s="9">
        <f>COUNTIF($J$2:J965,J965)</f>
        <v>3</v>
      </c>
      <c r="L965" s="7" t="str">
        <f>CONCATENATE(tbl_geral[[#This Row],[Cod.Unico]],"_",tbl_geral[[#This Row],[Numerador]])</f>
        <v>IMPREG_PRIMEIRO BANHO_3</v>
      </c>
      <c r="M965" s="12">
        <f t="shared" si="15"/>
        <v>135</v>
      </c>
      <c r="N965" s="12">
        <f>COUNTIF(J$2:$J965,J965)/100</f>
        <v>0.03</v>
      </c>
      <c r="O965" s="12">
        <f>SUM(tbl_geral[[#This Row],[Cod.Unico3]]+tbl_geral[[#This Row],[Cod.Unico4]])</f>
        <v>135.03</v>
      </c>
      <c r="P965" s="12" t="str">
        <f>SUBSTITUTE(tbl_geral[[#This Row],[Cod.Unico5]],",",".")</f>
        <v>135.03</v>
      </c>
      <c r="Q965" s="12" t="s">
        <v>1033</v>
      </c>
    </row>
    <row r="966" spans="1:17" x14ac:dyDescent="0.25">
      <c r="A966" s="3" t="s">
        <v>963</v>
      </c>
      <c r="B966" s="4">
        <v>2</v>
      </c>
      <c r="C966" s="3" t="s">
        <v>84</v>
      </c>
      <c r="D966" s="4">
        <v>203</v>
      </c>
      <c r="E966" s="3" t="s">
        <v>85</v>
      </c>
      <c r="F966" s="3" t="s">
        <v>1030</v>
      </c>
      <c r="G966" s="3" t="s">
        <v>2391</v>
      </c>
      <c r="H966" s="3" t="s">
        <v>13</v>
      </c>
      <c r="I966" s="3"/>
      <c r="J966" s="7" t="str">
        <f>CONCATENATE(tbl_geral[[#This Row],[Máquina]],"_",tbl_geral[[#This Row],[Status]],)</f>
        <v>IMPREG_PRIMEIRO BANHO</v>
      </c>
      <c r="K966" s="9">
        <f>COUNTIF($J$2:J966,J966)</f>
        <v>4</v>
      </c>
      <c r="L966" s="7" t="str">
        <f>CONCATENATE(tbl_geral[[#This Row],[Cod.Unico]],"_",tbl_geral[[#This Row],[Numerador]])</f>
        <v>IMPREG_PRIMEIRO BANHO_4</v>
      </c>
      <c r="M966" s="12">
        <f t="shared" si="15"/>
        <v>135</v>
      </c>
      <c r="N966" s="12">
        <f>COUNTIF(J$2:$J966,J966)/100</f>
        <v>0.04</v>
      </c>
      <c r="O966" s="12">
        <f>SUM(tbl_geral[[#This Row],[Cod.Unico3]]+tbl_geral[[#This Row],[Cod.Unico4]])</f>
        <v>135.04</v>
      </c>
      <c r="P966" s="12" t="str">
        <f>SUBSTITUTE(tbl_geral[[#This Row],[Cod.Unico5]],",",".")</f>
        <v>135.04</v>
      </c>
      <c r="Q966" s="12" t="s">
        <v>1034</v>
      </c>
    </row>
    <row r="967" spans="1:17" x14ac:dyDescent="0.25">
      <c r="A967" s="3" t="s">
        <v>963</v>
      </c>
      <c r="B967" s="4">
        <v>2</v>
      </c>
      <c r="C967" s="3" t="s">
        <v>84</v>
      </c>
      <c r="D967" s="4">
        <v>203</v>
      </c>
      <c r="E967" s="3" t="s">
        <v>85</v>
      </c>
      <c r="F967" s="3" t="s">
        <v>1030</v>
      </c>
      <c r="G967" s="3" t="s">
        <v>2392</v>
      </c>
      <c r="H967" s="3" t="s">
        <v>13</v>
      </c>
      <c r="I967" s="3"/>
      <c r="J967" s="7" t="str">
        <f>CONCATENATE(tbl_geral[[#This Row],[Máquina]],"_",tbl_geral[[#This Row],[Status]],)</f>
        <v>IMPREG_PRIMEIRO BANHO</v>
      </c>
      <c r="K967" s="9">
        <f>COUNTIF($J$2:J967,J967)</f>
        <v>5</v>
      </c>
      <c r="L967" s="7" t="str">
        <f>CONCATENATE(tbl_geral[[#This Row],[Cod.Unico]],"_",tbl_geral[[#This Row],[Numerador]])</f>
        <v>IMPREG_PRIMEIRO BANHO_5</v>
      </c>
      <c r="M967" s="12">
        <f t="shared" si="15"/>
        <v>135</v>
      </c>
      <c r="N967" s="12">
        <f>COUNTIF(J$2:$J967,J967)/100</f>
        <v>0.05</v>
      </c>
      <c r="O967" s="12">
        <f>SUM(tbl_geral[[#This Row],[Cod.Unico3]]+tbl_geral[[#This Row],[Cod.Unico4]])</f>
        <v>135.05000000000001</v>
      </c>
      <c r="P967" s="12" t="str">
        <f>SUBSTITUTE(tbl_geral[[#This Row],[Cod.Unico5]],",",".")</f>
        <v>135.05</v>
      </c>
      <c r="Q967" s="12" t="s">
        <v>1035</v>
      </c>
    </row>
    <row r="968" spans="1:17" x14ac:dyDescent="0.25">
      <c r="A968" s="3" t="s">
        <v>963</v>
      </c>
      <c r="B968" s="4">
        <v>2</v>
      </c>
      <c r="C968" s="3" t="s">
        <v>84</v>
      </c>
      <c r="D968" s="4">
        <v>202</v>
      </c>
      <c r="E968" s="3" t="s">
        <v>88</v>
      </c>
      <c r="F968" s="3" t="s">
        <v>1030</v>
      </c>
      <c r="G968" s="3" t="s">
        <v>2393</v>
      </c>
      <c r="H968" s="3" t="s">
        <v>13</v>
      </c>
      <c r="I968" s="3"/>
      <c r="J968" s="7" t="str">
        <f>CONCATENATE(tbl_geral[[#This Row],[Máquina]],"_",tbl_geral[[#This Row],[Status]],)</f>
        <v>IMPREG_PRIMEIRO BANHO</v>
      </c>
      <c r="K968" s="9">
        <f>COUNTIF($J$2:J968,J968)</f>
        <v>6</v>
      </c>
      <c r="L968" s="7" t="str">
        <f>CONCATENATE(tbl_geral[[#This Row],[Cod.Unico]],"_",tbl_geral[[#This Row],[Numerador]])</f>
        <v>IMPREG_PRIMEIRO BANHO_6</v>
      </c>
      <c r="M968" s="12">
        <f t="shared" si="15"/>
        <v>135</v>
      </c>
      <c r="N968" s="12">
        <f>COUNTIF(J$2:$J968,J968)/100</f>
        <v>0.06</v>
      </c>
      <c r="O968" s="12">
        <f>SUM(tbl_geral[[#This Row],[Cod.Unico3]]+tbl_geral[[#This Row],[Cod.Unico4]])</f>
        <v>135.06</v>
      </c>
      <c r="P968" s="12" t="str">
        <f>SUBSTITUTE(tbl_geral[[#This Row],[Cod.Unico5]],",",".")</f>
        <v>135.06</v>
      </c>
      <c r="Q968" s="12" t="s">
        <v>1036</v>
      </c>
    </row>
    <row r="969" spans="1:17" x14ac:dyDescent="0.25">
      <c r="A969" s="3" t="s">
        <v>963</v>
      </c>
      <c r="B969" s="4">
        <v>2</v>
      </c>
      <c r="C969" s="3" t="s">
        <v>84</v>
      </c>
      <c r="D969" s="4">
        <v>203</v>
      </c>
      <c r="E969" s="3" t="s">
        <v>85</v>
      </c>
      <c r="F969" s="3" t="s">
        <v>1030</v>
      </c>
      <c r="G969" s="3" t="s">
        <v>2394</v>
      </c>
      <c r="H969" s="3" t="s">
        <v>13</v>
      </c>
      <c r="I969" s="3"/>
      <c r="J969" s="7" t="str">
        <f>CONCATENATE(tbl_geral[[#This Row],[Máquina]],"_",tbl_geral[[#This Row],[Status]],)</f>
        <v>IMPREG_PRIMEIRO BANHO</v>
      </c>
      <c r="K969" s="9">
        <f>COUNTIF($J$2:J969,J969)</f>
        <v>7</v>
      </c>
      <c r="L969" s="7" t="str">
        <f>CONCATENATE(tbl_geral[[#This Row],[Cod.Unico]],"_",tbl_geral[[#This Row],[Numerador]])</f>
        <v>IMPREG_PRIMEIRO BANHO_7</v>
      </c>
      <c r="M969" s="12">
        <f t="shared" si="15"/>
        <v>135</v>
      </c>
      <c r="N969" s="12">
        <f>COUNTIF(J$2:$J969,J969)/100</f>
        <v>7.0000000000000007E-2</v>
      </c>
      <c r="O969" s="12">
        <f>SUM(tbl_geral[[#This Row],[Cod.Unico3]]+tbl_geral[[#This Row],[Cod.Unico4]])</f>
        <v>135.07</v>
      </c>
      <c r="P969" s="12" t="str">
        <f>SUBSTITUTE(tbl_geral[[#This Row],[Cod.Unico5]],",",".")</f>
        <v>135.07</v>
      </c>
      <c r="Q969" s="12" t="s">
        <v>1037</v>
      </c>
    </row>
    <row r="970" spans="1:17" x14ac:dyDescent="0.25">
      <c r="A970" s="3" t="s">
        <v>963</v>
      </c>
      <c r="B970" s="4">
        <v>16</v>
      </c>
      <c r="C970" s="3" t="s">
        <v>286</v>
      </c>
      <c r="D970" s="4">
        <v>1606</v>
      </c>
      <c r="E970" s="3" t="s">
        <v>294</v>
      </c>
      <c r="F970" s="3" t="s">
        <v>1030</v>
      </c>
      <c r="G970" s="3" t="s">
        <v>2395</v>
      </c>
      <c r="H970" s="3" t="s">
        <v>13</v>
      </c>
      <c r="I970" s="3"/>
      <c r="J970" s="7" t="str">
        <f>CONCATENATE(tbl_geral[[#This Row],[Máquina]],"_",tbl_geral[[#This Row],[Status]],)</f>
        <v>IMPREG_PRIMEIRO BANHO</v>
      </c>
      <c r="K970" s="9">
        <f>COUNTIF($J$2:J970,J970)</f>
        <v>8</v>
      </c>
      <c r="L970" s="7" t="str">
        <f>CONCATENATE(tbl_geral[[#This Row],[Cod.Unico]],"_",tbl_geral[[#This Row],[Numerador]])</f>
        <v>IMPREG_PRIMEIRO BANHO_8</v>
      </c>
      <c r="M970" s="12">
        <f t="shared" si="15"/>
        <v>135</v>
      </c>
      <c r="N970" s="12">
        <f>COUNTIF(J$2:$J970,J970)/100</f>
        <v>0.08</v>
      </c>
      <c r="O970" s="12">
        <f>SUM(tbl_geral[[#This Row],[Cod.Unico3]]+tbl_geral[[#This Row],[Cod.Unico4]])</f>
        <v>135.08000000000001</v>
      </c>
      <c r="P970" s="12" t="str">
        <f>SUBSTITUTE(tbl_geral[[#This Row],[Cod.Unico5]],",",".")</f>
        <v>135.08</v>
      </c>
      <c r="Q970" s="12" t="s">
        <v>1038</v>
      </c>
    </row>
    <row r="971" spans="1:17" x14ac:dyDescent="0.25">
      <c r="A971" s="3" t="s">
        <v>963</v>
      </c>
      <c r="B971" s="4">
        <v>2</v>
      </c>
      <c r="C971" s="3" t="s">
        <v>84</v>
      </c>
      <c r="D971" s="4">
        <v>203</v>
      </c>
      <c r="E971" s="3" t="s">
        <v>85</v>
      </c>
      <c r="F971" s="3" t="s">
        <v>1030</v>
      </c>
      <c r="G971" s="3" t="s">
        <v>2396</v>
      </c>
      <c r="H971" s="3" t="s">
        <v>13</v>
      </c>
      <c r="I971" s="3"/>
      <c r="J971" s="7" t="str">
        <f>CONCATENATE(tbl_geral[[#This Row],[Máquina]],"_",tbl_geral[[#This Row],[Status]],)</f>
        <v>IMPREG_PRIMEIRO BANHO</v>
      </c>
      <c r="K971" s="9">
        <f>COUNTIF($J$2:J971,J971)</f>
        <v>9</v>
      </c>
      <c r="L971" s="7" t="str">
        <f>CONCATENATE(tbl_geral[[#This Row],[Cod.Unico]],"_",tbl_geral[[#This Row],[Numerador]])</f>
        <v>IMPREG_PRIMEIRO BANHO_9</v>
      </c>
      <c r="M971" s="12">
        <f t="shared" si="15"/>
        <v>135</v>
      </c>
      <c r="N971" s="12">
        <f>COUNTIF(J$2:$J971,J971)/100</f>
        <v>0.09</v>
      </c>
      <c r="O971" s="12">
        <f>SUM(tbl_geral[[#This Row],[Cod.Unico3]]+tbl_geral[[#This Row],[Cod.Unico4]])</f>
        <v>135.09</v>
      </c>
      <c r="P971" s="12" t="str">
        <f>SUBSTITUTE(tbl_geral[[#This Row],[Cod.Unico5]],",",".")</f>
        <v>135.09</v>
      </c>
      <c r="Q971" s="12" t="s">
        <v>1039</v>
      </c>
    </row>
    <row r="972" spans="1:17" x14ac:dyDescent="0.25">
      <c r="A972" s="3" t="s">
        <v>963</v>
      </c>
      <c r="B972" s="4">
        <v>2</v>
      </c>
      <c r="C972" s="3" t="s">
        <v>84</v>
      </c>
      <c r="D972" s="4">
        <v>203</v>
      </c>
      <c r="E972" s="3" t="s">
        <v>85</v>
      </c>
      <c r="F972" s="3" t="s">
        <v>1030</v>
      </c>
      <c r="G972" s="3" t="s">
        <v>3125</v>
      </c>
      <c r="H972" s="3" t="s">
        <v>13</v>
      </c>
      <c r="I972" s="3"/>
      <c r="J972" s="7" t="str">
        <f>CONCATENATE(tbl_geral[[#This Row],[Máquina]],"_",tbl_geral[[#This Row],[Status]],)</f>
        <v>IMPREG_PRIMEIRO BANHO</v>
      </c>
      <c r="K972" s="9">
        <f>COUNTIF($J$2:J972,J972)</f>
        <v>10</v>
      </c>
      <c r="L972" s="7" t="str">
        <f>CONCATENATE(tbl_geral[[#This Row],[Cod.Unico]],"_",tbl_geral[[#This Row],[Numerador]])</f>
        <v>IMPREG_PRIMEIRO BANHO_10</v>
      </c>
      <c r="M972" s="12">
        <f t="shared" si="15"/>
        <v>135</v>
      </c>
      <c r="N972" s="12">
        <f>COUNTIF(J$2:$J972,J972)/100</f>
        <v>0.1</v>
      </c>
      <c r="O972" s="12">
        <f>SUM(tbl_geral[[#This Row],[Cod.Unico3]]+tbl_geral[[#This Row],[Cod.Unico4]])</f>
        <v>135.1</v>
      </c>
      <c r="P972" s="12" t="str">
        <f>SUBSTITUTE(tbl_geral[[#This Row],[Cod.Unico5]],",",".")</f>
        <v>135.1</v>
      </c>
      <c r="Q972" s="12" t="s">
        <v>1040</v>
      </c>
    </row>
    <row r="973" spans="1:17" x14ac:dyDescent="0.25">
      <c r="A973" s="3" t="s">
        <v>963</v>
      </c>
      <c r="B973" s="4">
        <v>2</v>
      </c>
      <c r="C973" s="3" t="s">
        <v>84</v>
      </c>
      <c r="D973" s="4">
        <v>202</v>
      </c>
      <c r="E973" s="3" t="s">
        <v>88</v>
      </c>
      <c r="F973" s="3" t="s">
        <v>1030</v>
      </c>
      <c r="G973" s="3" t="s">
        <v>2397</v>
      </c>
      <c r="H973" s="3" t="s">
        <v>13</v>
      </c>
      <c r="I973" s="3"/>
      <c r="J973" s="7" t="str">
        <f>CONCATENATE(tbl_geral[[#This Row],[Máquina]],"_",tbl_geral[[#This Row],[Status]],)</f>
        <v>IMPREG_PRIMEIRO BANHO</v>
      </c>
      <c r="K973" s="9">
        <f>COUNTIF($J$2:J973,J973)</f>
        <v>11</v>
      </c>
      <c r="L973" s="7" t="str">
        <f>CONCATENATE(tbl_geral[[#This Row],[Cod.Unico]],"_",tbl_geral[[#This Row],[Numerador]])</f>
        <v>IMPREG_PRIMEIRO BANHO_11</v>
      </c>
      <c r="M973" s="12">
        <f t="shared" si="15"/>
        <v>135</v>
      </c>
      <c r="N973" s="12">
        <f>COUNTIF(J$2:$J973,J973)/100</f>
        <v>0.11</v>
      </c>
      <c r="O973" s="12">
        <f>SUM(tbl_geral[[#This Row],[Cod.Unico3]]+tbl_geral[[#This Row],[Cod.Unico4]])</f>
        <v>135.11000000000001</v>
      </c>
      <c r="P973" s="12" t="str">
        <f>SUBSTITUTE(tbl_geral[[#This Row],[Cod.Unico5]],",",".")</f>
        <v>135.11</v>
      </c>
      <c r="Q973" s="12" t="s">
        <v>1041</v>
      </c>
    </row>
    <row r="974" spans="1:17" x14ac:dyDescent="0.25">
      <c r="A974" s="3" t="s">
        <v>963</v>
      </c>
      <c r="B974" s="4">
        <v>2</v>
      </c>
      <c r="C974" s="3" t="s">
        <v>84</v>
      </c>
      <c r="D974" s="4">
        <v>203</v>
      </c>
      <c r="E974" s="3" t="s">
        <v>85</v>
      </c>
      <c r="F974" s="3" t="s">
        <v>1030</v>
      </c>
      <c r="G974" s="3" t="s">
        <v>2398</v>
      </c>
      <c r="H974" s="3" t="s">
        <v>13</v>
      </c>
      <c r="I974" s="3"/>
      <c r="J974" s="7" t="str">
        <f>CONCATENATE(tbl_geral[[#This Row],[Máquina]],"_",tbl_geral[[#This Row],[Status]],)</f>
        <v>IMPREG_PRIMEIRO BANHO</v>
      </c>
      <c r="K974" s="9">
        <f>COUNTIF($J$2:J974,J974)</f>
        <v>12</v>
      </c>
      <c r="L974" s="7" t="str">
        <f>CONCATENATE(tbl_geral[[#This Row],[Cod.Unico]],"_",tbl_geral[[#This Row],[Numerador]])</f>
        <v>IMPREG_PRIMEIRO BANHO_12</v>
      </c>
      <c r="M974" s="12">
        <f t="shared" si="15"/>
        <v>135</v>
      </c>
      <c r="N974" s="12">
        <f>COUNTIF(J$2:$J974,J974)/100</f>
        <v>0.12</v>
      </c>
      <c r="O974" s="12">
        <f>SUM(tbl_geral[[#This Row],[Cod.Unico3]]+tbl_geral[[#This Row],[Cod.Unico4]])</f>
        <v>135.12</v>
      </c>
      <c r="P974" s="12" t="str">
        <f>SUBSTITUTE(tbl_geral[[#This Row],[Cod.Unico5]],",",".")</f>
        <v>135.12</v>
      </c>
      <c r="Q974" s="12" t="s">
        <v>1042</v>
      </c>
    </row>
    <row r="975" spans="1:17" x14ac:dyDescent="0.25">
      <c r="A975" s="3" t="s">
        <v>963</v>
      </c>
      <c r="B975" s="4">
        <v>2</v>
      </c>
      <c r="C975" s="3" t="s">
        <v>84</v>
      </c>
      <c r="D975" s="4">
        <v>202</v>
      </c>
      <c r="E975" s="3" t="s">
        <v>88</v>
      </c>
      <c r="F975" s="3" t="s">
        <v>1030</v>
      </c>
      <c r="G975" s="3" t="s">
        <v>2399</v>
      </c>
      <c r="H975" s="3" t="s">
        <v>13</v>
      </c>
      <c r="I975" s="3"/>
      <c r="J975" s="7" t="str">
        <f>CONCATENATE(tbl_geral[[#This Row],[Máquina]],"_",tbl_geral[[#This Row],[Status]],)</f>
        <v>IMPREG_PRIMEIRO BANHO</v>
      </c>
      <c r="K975" s="9">
        <f>COUNTIF($J$2:J975,J975)</f>
        <v>13</v>
      </c>
      <c r="L975" s="7" t="str">
        <f>CONCATENATE(tbl_geral[[#This Row],[Cod.Unico]],"_",tbl_geral[[#This Row],[Numerador]])</f>
        <v>IMPREG_PRIMEIRO BANHO_13</v>
      </c>
      <c r="M975" s="12">
        <f t="shared" si="15"/>
        <v>135</v>
      </c>
      <c r="N975" s="12">
        <f>COUNTIF(J$2:$J975,J975)/100</f>
        <v>0.13</v>
      </c>
      <c r="O975" s="12">
        <f>SUM(tbl_geral[[#This Row],[Cod.Unico3]]+tbl_geral[[#This Row],[Cod.Unico4]])</f>
        <v>135.13</v>
      </c>
      <c r="P975" s="12" t="str">
        <f>SUBSTITUTE(tbl_geral[[#This Row],[Cod.Unico5]],",",".")</f>
        <v>135.13</v>
      </c>
      <c r="Q975" s="12" t="s">
        <v>1043</v>
      </c>
    </row>
    <row r="976" spans="1:17" x14ac:dyDescent="0.25">
      <c r="A976" s="3" t="s">
        <v>963</v>
      </c>
      <c r="B976" s="4">
        <v>8</v>
      </c>
      <c r="C976" s="3" t="s">
        <v>10</v>
      </c>
      <c r="D976" s="4">
        <v>809</v>
      </c>
      <c r="E976" s="3" t="s">
        <v>119</v>
      </c>
      <c r="F976" s="3" t="s">
        <v>1030</v>
      </c>
      <c r="G976" s="3" t="s">
        <v>2400</v>
      </c>
      <c r="H976" s="3" t="s">
        <v>13</v>
      </c>
      <c r="I976" s="3"/>
      <c r="J976" s="7" t="str">
        <f>CONCATENATE(tbl_geral[[#This Row],[Máquina]],"_",tbl_geral[[#This Row],[Status]],)</f>
        <v>IMPREG_PRIMEIRO BANHO</v>
      </c>
      <c r="K976" s="9">
        <f>COUNTIF($J$2:J976,J976)</f>
        <v>14</v>
      </c>
      <c r="L976" s="7" t="str">
        <f>CONCATENATE(tbl_geral[[#This Row],[Cod.Unico]],"_",tbl_geral[[#This Row],[Numerador]])</f>
        <v>IMPREG_PRIMEIRO BANHO_14</v>
      </c>
      <c r="M976" s="12">
        <f t="shared" si="15"/>
        <v>135</v>
      </c>
      <c r="N976" s="12">
        <f>COUNTIF(J$2:$J976,J976)/100</f>
        <v>0.14000000000000001</v>
      </c>
      <c r="O976" s="12">
        <f>SUM(tbl_geral[[#This Row],[Cod.Unico3]]+tbl_geral[[#This Row],[Cod.Unico4]])</f>
        <v>135.13999999999999</v>
      </c>
      <c r="P976" s="12" t="str">
        <f>SUBSTITUTE(tbl_geral[[#This Row],[Cod.Unico5]],",",".")</f>
        <v>135.14</v>
      </c>
      <c r="Q976" s="12" t="s">
        <v>1044</v>
      </c>
    </row>
    <row r="977" spans="1:17" x14ac:dyDescent="0.25">
      <c r="A977" s="3" t="s">
        <v>963</v>
      </c>
      <c r="B977" s="4">
        <v>7</v>
      </c>
      <c r="C977" s="3" t="s">
        <v>431</v>
      </c>
      <c r="D977" s="4">
        <v>701</v>
      </c>
      <c r="E977" s="3" t="s">
        <v>1045</v>
      </c>
      <c r="F977" s="3" t="s">
        <v>1046</v>
      </c>
      <c r="G977" s="3" t="s">
        <v>2401</v>
      </c>
      <c r="H977" s="3" t="s">
        <v>13</v>
      </c>
      <c r="I977" s="3"/>
      <c r="J977" s="7" t="str">
        <f>CONCATENATE(tbl_geral[[#This Row],[Máquina]],"_",tbl_geral[[#This Row],[Status]],)</f>
        <v>IMPREG_ESTAÇÃO DE SECAGEM</v>
      </c>
      <c r="K977" s="9">
        <f>COUNTIF($J$2:J977,J977)</f>
        <v>1</v>
      </c>
      <c r="L977" s="7" t="str">
        <f>CONCATENATE(tbl_geral[[#This Row],[Cod.Unico]],"_",tbl_geral[[#This Row],[Numerador]])</f>
        <v>IMPREG_ESTAÇÃO DE SECAGEM_1</v>
      </c>
      <c r="M977" s="12">
        <f t="shared" si="15"/>
        <v>136</v>
      </c>
      <c r="N977" s="12">
        <f>COUNTIF(J$2:$J977,J977)/100</f>
        <v>0.01</v>
      </c>
      <c r="O977" s="12">
        <f>SUM(tbl_geral[[#This Row],[Cod.Unico3]]+tbl_geral[[#This Row],[Cod.Unico4]])</f>
        <v>136.01</v>
      </c>
      <c r="P977" s="12" t="str">
        <f>SUBSTITUTE(tbl_geral[[#This Row],[Cod.Unico5]],",",".")</f>
        <v>136.01</v>
      </c>
      <c r="Q977" s="12" t="s">
        <v>1047</v>
      </c>
    </row>
    <row r="978" spans="1:17" x14ac:dyDescent="0.25">
      <c r="A978" s="3" t="s">
        <v>963</v>
      </c>
      <c r="B978" s="4">
        <v>2</v>
      </c>
      <c r="C978" s="3" t="s">
        <v>84</v>
      </c>
      <c r="D978" s="4">
        <v>202</v>
      </c>
      <c r="E978" s="3" t="s">
        <v>88</v>
      </c>
      <c r="F978" s="3" t="s">
        <v>1046</v>
      </c>
      <c r="G978" s="3" t="s">
        <v>2402</v>
      </c>
      <c r="H978" s="3" t="s">
        <v>13</v>
      </c>
      <c r="I978" s="3"/>
      <c r="J978" s="7" t="str">
        <f>CONCATENATE(tbl_geral[[#This Row],[Máquina]],"_",tbl_geral[[#This Row],[Status]],)</f>
        <v>IMPREG_ESTAÇÃO DE SECAGEM</v>
      </c>
      <c r="K978" s="9">
        <f>COUNTIF($J$2:J978,J978)</f>
        <v>2</v>
      </c>
      <c r="L978" s="7" t="str">
        <f>CONCATENATE(tbl_geral[[#This Row],[Cod.Unico]],"_",tbl_geral[[#This Row],[Numerador]])</f>
        <v>IMPREG_ESTAÇÃO DE SECAGEM_2</v>
      </c>
      <c r="M978" s="12">
        <f t="shared" si="15"/>
        <v>136</v>
      </c>
      <c r="N978" s="12">
        <f>COUNTIF(J$2:$J978,J978)/100</f>
        <v>0.02</v>
      </c>
      <c r="O978" s="12">
        <f>SUM(tbl_geral[[#This Row],[Cod.Unico3]]+tbl_geral[[#This Row],[Cod.Unico4]])</f>
        <v>136.02000000000001</v>
      </c>
      <c r="P978" s="12" t="str">
        <f>SUBSTITUTE(tbl_geral[[#This Row],[Cod.Unico5]],",",".")</f>
        <v>136.02</v>
      </c>
      <c r="Q978" s="12" t="s">
        <v>1048</v>
      </c>
    </row>
    <row r="979" spans="1:17" x14ac:dyDescent="0.25">
      <c r="A979" s="3" t="s">
        <v>963</v>
      </c>
      <c r="B979" s="4">
        <v>2</v>
      </c>
      <c r="C979" s="3" t="s">
        <v>84</v>
      </c>
      <c r="D979" s="4">
        <v>202</v>
      </c>
      <c r="E979" s="3" t="s">
        <v>88</v>
      </c>
      <c r="F979" s="3" t="s">
        <v>1046</v>
      </c>
      <c r="G979" s="3" t="s">
        <v>2403</v>
      </c>
      <c r="H979" s="3" t="s">
        <v>13</v>
      </c>
      <c r="I979" s="3"/>
      <c r="J979" s="7" t="str">
        <f>CONCATENATE(tbl_geral[[#This Row],[Máquina]],"_",tbl_geral[[#This Row],[Status]],)</f>
        <v>IMPREG_ESTAÇÃO DE SECAGEM</v>
      </c>
      <c r="K979" s="9">
        <f>COUNTIF($J$2:J979,J979)</f>
        <v>3</v>
      </c>
      <c r="L979" s="7" t="str">
        <f>CONCATENATE(tbl_geral[[#This Row],[Cod.Unico]],"_",tbl_geral[[#This Row],[Numerador]])</f>
        <v>IMPREG_ESTAÇÃO DE SECAGEM_3</v>
      </c>
      <c r="M979" s="12">
        <f t="shared" si="15"/>
        <v>136</v>
      </c>
      <c r="N979" s="12">
        <f>COUNTIF(J$2:$J979,J979)/100</f>
        <v>0.03</v>
      </c>
      <c r="O979" s="12">
        <f>SUM(tbl_geral[[#This Row],[Cod.Unico3]]+tbl_geral[[#This Row],[Cod.Unico4]])</f>
        <v>136.03</v>
      </c>
      <c r="P979" s="12" t="str">
        <f>SUBSTITUTE(tbl_geral[[#This Row],[Cod.Unico5]],",",".")</f>
        <v>136.03</v>
      </c>
      <c r="Q979" s="12" t="s">
        <v>1049</v>
      </c>
    </row>
    <row r="980" spans="1:17" x14ac:dyDescent="0.25">
      <c r="A980" s="3" t="s">
        <v>963</v>
      </c>
      <c r="B980" s="4">
        <v>8</v>
      </c>
      <c r="C980" s="3" t="s">
        <v>10</v>
      </c>
      <c r="D980" s="4">
        <v>818</v>
      </c>
      <c r="E980" s="3" t="s">
        <v>148</v>
      </c>
      <c r="F980" s="3" t="s">
        <v>1046</v>
      </c>
      <c r="G980" s="3" t="s">
        <v>2404</v>
      </c>
      <c r="H980" s="3" t="s">
        <v>13</v>
      </c>
      <c r="I980" s="3"/>
      <c r="J980" s="7" t="str">
        <f>CONCATENATE(tbl_geral[[#This Row],[Máquina]],"_",tbl_geral[[#This Row],[Status]],)</f>
        <v>IMPREG_ESTAÇÃO DE SECAGEM</v>
      </c>
      <c r="K980" s="9">
        <f>COUNTIF($J$2:J980,J980)</f>
        <v>4</v>
      </c>
      <c r="L980" s="7" t="str">
        <f>CONCATENATE(tbl_geral[[#This Row],[Cod.Unico]],"_",tbl_geral[[#This Row],[Numerador]])</f>
        <v>IMPREG_ESTAÇÃO DE SECAGEM_4</v>
      </c>
      <c r="M980" s="12">
        <f t="shared" si="15"/>
        <v>136</v>
      </c>
      <c r="N980" s="12">
        <f>COUNTIF(J$2:$J980,J980)/100</f>
        <v>0.04</v>
      </c>
      <c r="O980" s="12">
        <f>SUM(tbl_geral[[#This Row],[Cod.Unico3]]+tbl_geral[[#This Row],[Cod.Unico4]])</f>
        <v>136.04</v>
      </c>
      <c r="P980" s="12" t="str">
        <f>SUBSTITUTE(tbl_geral[[#This Row],[Cod.Unico5]],",",".")</f>
        <v>136.04</v>
      </c>
      <c r="Q980" s="12" t="s">
        <v>1050</v>
      </c>
    </row>
    <row r="981" spans="1:17" x14ac:dyDescent="0.25">
      <c r="A981" s="3" t="s">
        <v>963</v>
      </c>
      <c r="B981" s="4">
        <v>8</v>
      </c>
      <c r="C981" s="3" t="s">
        <v>10</v>
      </c>
      <c r="D981" s="4">
        <v>809</v>
      </c>
      <c r="E981" s="3" t="s">
        <v>119</v>
      </c>
      <c r="F981" s="3" t="s">
        <v>1046</v>
      </c>
      <c r="G981" s="3" t="s">
        <v>2405</v>
      </c>
      <c r="H981" s="3" t="s">
        <v>13</v>
      </c>
      <c r="I981" s="3"/>
      <c r="J981" s="7" t="str">
        <f>CONCATENATE(tbl_geral[[#This Row],[Máquina]],"_",tbl_geral[[#This Row],[Status]],)</f>
        <v>IMPREG_ESTAÇÃO DE SECAGEM</v>
      </c>
      <c r="K981" s="9">
        <f>COUNTIF($J$2:J981,J981)</f>
        <v>5</v>
      </c>
      <c r="L981" s="7" t="str">
        <f>CONCATENATE(tbl_geral[[#This Row],[Cod.Unico]],"_",tbl_geral[[#This Row],[Numerador]])</f>
        <v>IMPREG_ESTAÇÃO DE SECAGEM_5</v>
      </c>
      <c r="M981" s="12">
        <f t="shared" si="15"/>
        <v>136</v>
      </c>
      <c r="N981" s="12">
        <f>COUNTIF(J$2:$J981,J981)/100</f>
        <v>0.05</v>
      </c>
      <c r="O981" s="12">
        <f>SUM(tbl_geral[[#This Row],[Cod.Unico3]]+tbl_geral[[#This Row],[Cod.Unico4]])</f>
        <v>136.05000000000001</v>
      </c>
      <c r="P981" s="12" t="str">
        <f>SUBSTITUTE(tbl_geral[[#This Row],[Cod.Unico5]],",",".")</f>
        <v>136.05</v>
      </c>
      <c r="Q981" s="12" t="s">
        <v>1051</v>
      </c>
    </row>
    <row r="982" spans="1:17" x14ac:dyDescent="0.25">
      <c r="A982" s="3" t="s">
        <v>963</v>
      </c>
      <c r="B982" s="4">
        <v>8</v>
      </c>
      <c r="C982" s="3" t="s">
        <v>10</v>
      </c>
      <c r="D982" s="4">
        <v>818</v>
      </c>
      <c r="E982" s="3" t="s">
        <v>148</v>
      </c>
      <c r="F982" s="3" t="s">
        <v>1046</v>
      </c>
      <c r="G982" s="3" t="s">
        <v>2406</v>
      </c>
      <c r="H982" s="3" t="s">
        <v>13</v>
      </c>
      <c r="I982" s="3"/>
      <c r="J982" s="7" t="str">
        <f>CONCATENATE(tbl_geral[[#This Row],[Máquina]],"_",tbl_geral[[#This Row],[Status]],)</f>
        <v>IMPREG_ESTAÇÃO DE SECAGEM</v>
      </c>
      <c r="K982" s="9">
        <f>COUNTIF($J$2:J982,J982)</f>
        <v>6</v>
      </c>
      <c r="L982" s="7" t="str">
        <f>CONCATENATE(tbl_geral[[#This Row],[Cod.Unico]],"_",tbl_geral[[#This Row],[Numerador]])</f>
        <v>IMPREG_ESTAÇÃO DE SECAGEM_6</v>
      </c>
      <c r="M982" s="12">
        <f t="shared" si="15"/>
        <v>136</v>
      </c>
      <c r="N982" s="12">
        <f>COUNTIF(J$2:$J982,J982)/100</f>
        <v>0.06</v>
      </c>
      <c r="O982" s="12">
        <f>SUM(tbl_geral[[#This Row],[Cod.Unico3]]+tbl_geral[[#This Row],[Cod.Unico4]])</f>
        <v>136.06</v>
      </c>
      <c r="P982" s="12" t="str">
        <f>SUBSTITUTE(tbl_geral[[#This Row],[Cod.Unico5]],",",".")</f>
        <v>136.06</v>
      </c>
      <c r="Q982" s="12" t="s">
        <v>1052</v>
      </c>
    </row>
    <row r="983" spans="1:17" x14ac:dyDescent="0.25">
      <c r="A983" s="3" t="s">
        <v>963</v>
      </c>
      <c r="B983" s="4">
        <v>8</v>
      </c>
      <c r="C983" s="3" t="s">
        <v>10</v>
      </c>
      <c r="D983" s="4">
        <v>818</v>
      </c>
      <c r="E983" s="3" t="s">
        <v>148</v>
      </c>
      <c r="F983" s="3" t="s">
        <v>1046</v>
      </c>
      <c r="G983" s="3" t="s">
        <v>2407</v>
      </c>
      <c r="H983" s="3" t="s">
        <v>13</v>
      </c>
      <c r="I983" s="3"/>
      <c r="J983" s="7" t="str">
        <f>CONCATENATE(tbl_geral[[#This Row],[Máquina]],"_",tbl_geral[[#This Row],[Status]],)</f>
        <v>IMPREG_ESTAÇÃO DE SECAGEM</v>
      </c>
      <c r="K983" s="9">
        <f>COUNTIF($J$2:J983,J983)</f>
        <v>7</v>
      </c>
      <c r="L983" s="7" t="str">
        <f>CONCATENATE(tbl_geral[[#This Row],[Cod.Unico]],"_",tbl_geral[[#This Row],[Numerador]])</f>
        <v>IMPREG_ESTAÇÃO DE SECAGEM_7</v>
      </c>
      <c r="M983" s="12">
        <f t="shared" si="15"/>
        <v>136</v>
      </c>
      <c r="N983" s="12">
        <f>COUNTIF(J$2:$J983,J983)/100</f>
        <v>7.0000000000000007E-2</v>
      </c>
      <c r="O983" s="12">
        <f>SUM(tbl_geral[[#This Row],[Cod.Unico3]]+tbl_geral[[#This Row],[Cod.Unico4]])</f>
        <v>136.07</v>
      </c>
      <c r="P983" s="12" t="str">
        <f>SUBSTITUTE(tbl_geral[[#This Row],[Cod.Unico5]],",",".")</f>
        <v>136.07</v>
      </c>
      <c r="Q983" s="12" t="s">
        <v>1053</v>
      </c>
    </row>
    <row r="984" spans="1:17" x14ac:dyDescent="0.25">
      <c r="A984" s="3" t="s">
        <v>963</v>
      </c>
      <c r="B984" s="4">
        <v>2</v>
      </c>
      <c r="C984" s="3" t="s">
        <v>84</v>
      </c>
      <c r="D984" s="4">
        <v>203</v>
      </c>
      <c r="E984" s="3" t="s">
        <v>85</v>
      </c>
      <c r="F984" s="3" t="s">
        <v>1046</v>
      </c>
      <c r="G984" s="3" t="s">
        <v>2408</v>
      </c>
      <c r="H984" s="3" t="s">
        <v>13</v>
      </c>
      <c r="I984" s="3"/>
      <c r="J984" s="7" t="str">
        <f>CONCATENATE(tbl_geral[[#This Row],[Máquina]],"_",tbl_geral[[#This Row],[Status]],)</f>
        <v>IMPREG_ESTAÇÃO DE SECAGEM</v>
      </c>
      <c r="K984" s="9">
        <f>COUNTIF($J$2:J984,J984)</f>
        <v>8</v>
      </c>
      <c r="L984" s="7" t="str">
        <f>CONCATENATE(tbl_geral[[#This Row],[Cod.Unico]],"_",tbl_geral[[#This Row],[Numerador]])</f>
        <v>IMPREG_ESTAÇÃO DE SECAGEM_8</v>
      </c>
      <c r="M984" s="12">
        <f t="shared" si="15"/>
        <v>136</v>
      </c>
      <c r="N984" s="12">
        <f>COUNTIF(J$2:$J984,J984)/100</f>
        <v>0.08</v>
      </c>
      <c r="O984" s="12">
        <f>SUM(tbl_geral[[#This Row],[Cod.Unico3]]+tbl_geral[[#This Row],[Cod.Unico4]])</f>
        <v>136.08000000000001</v>
      </c>
      <c r="P984" s="12" t="str">
        <f>SUBSTITUTE(tbl_geral[[#This Row],[Cod.Unico5]],",",".")</f>
        <v>136.08</v>
      </c>
      <c r="Q984" s="12" t="s">
        <v>1054</v>
      </c>
    </row>
    <row r="985" spans="1:17" x14ac:dyDescent="0.25">
      <c r="A985" s="3" t="s">
        <v>963</v>
      </c>
      <c r="B985" s="4">
        <v>2</v>
      </c>
      <c r="C985" s="3" t="s">
        <v>84</v>
      </c>
      <c r="D985" s="4">
        <v>202</v>
      </c>
      <c r="E985" s="3" t="s">
        <v>88</v>
      </c>
      <c r="F985" s="3" t="s">
        <v>1046</v>
      </c>
      <c r="G985" s="3" t="s">
        <v>2409</v>
      </c>
      <c r="H985" s="3" t="s">
        <v>13</v>
      </c>
      <c r="I985" s="3"/>
      <c r="J985" s="7" t="str">
        <f>CONCATENATE(tbl_geral[[#This Row],[Máquina]],"_",tbl_geral[[#This Row],[Status]],)</f>
        <v>IMPREG_ESTAÇÃO DE SECAGEM</v>
      </c>
      <c r="K985" s="9">
        <f>COUNTIF($J$2:J985,J985)</f>
        <v>9</v>
      </c>
      <c r="L985" s="7" t="str">
        <f>CONCATENATE(tbl_geral[[#This Row],[Cod.Unico]],"_",tbl_geral[[#This Row],[Numerador]])</f>
        <v>IMPREG_ESTAÇÃO DE SECAGEM_9</v>
      </c>
      <c r="M985" s="12">
        <f t="shared" si="15"/>
        <v>136</v>
      </c>
      <c r="N985" s="12">
        <f>COUNTIF(J$2:$J985,J985)/100</f>
        <v>0.09</v>
      </c>
      <c r="O985" s="12">
        <f>SUM(tbl_geral[[#This Row],[Cod.Unico3]]+tbl_geral[[#This Row],[Cod.Unico4]])</f>
        <v>136.09</v>
      </c>
      <c r="P985" s="12" t="str">
        <f>SUBSTITUTE(tbl_geral[[#This Row],[Cod.Unico5]],",",".")</f>
        <v>136.09</v>
      </c>
      <c r="Q985" s="12" t="s">
        <v>1055</v>
      </c>
    </row>
    <row r="986" spans="1:17" x14ac:dyDescent="0.25">
      <c r="A986" s="3" t="s">
        <v>963</v>
      </c>
      <c r="B986" s="4">
        <v>2</v>
      </c>
      <c r="C986" s="3" t="s">
        <v>84</v>
      </c>
      <c r="D986" s="4">
        <v>203</v>
      </c>
      <c r="E986" s="3" t="s">
        <v>85</v>
      </c>
      <c r="F986" s="3" t="s">
        <v>1046</v>
      </c>
      <c r="G986" s="3" t="s">
        <v>3126</v>
      </c>
      <c r="H986" s="3" t="s">
        <v>13</v>
      </c>
      <c r="I986" s="3"/>
      <c r="J986" s="7" t="str">
        <f>CONCATENATE(tbl_geral[[#This Row],[Máquina]],"_",tbl_geral[[#This Row],[Status]],)</f>
        <v>IMPREG_ESTAÇÃO DE SECAGEM</v>
      </c>
      <c r="K986" s="9">
        <f>COUNTIF($J$2:J986,J986)</f>
        <v>10</v>
      </c>
      <c r="L986" s="7" t="str">
        <f>CONCATENATE(tbl_geral[[#This Row],[Cod.Unico]],"_",tbl_geral[[#This Row],[Numerador]])</f>
        <v>IMPREG_ESTAÇÃO DE SECAGEM_10</v>
      </c>
      <c r="M986" s="12">
        <f t="shared" si="15"/>
        <v>136</v>
      </c>
      <c r="N986" s="12">
        <f>COUNTIF(J$2:$J986,J986)/100</f>
        <v>0.1</v>
      </c>
      <c r="O986" s="12">
        <f>SUM(tbl_geral[[#This Row],[Cod.Unico3]]+tbl_geral[[#This Row],[Cod.Unico4]])</f>
        <v>136.1</v>
      </c>
      <c r="P986" s="12" t="str">
        <f>SUBSTITUTE(tbl_geral[[#This Row],[Cod.Unico5]],",",".")</f>
        <v>136.1</v>
      </c>
      <c r="Q986" s="12" t="s">
        <v>1056</v>
      </c>
    </row>
    <row r="987" spans="1:17" x14ac:dyDescent="0.25">
      <c r="A987" s="3" t="s">
        <v>963</v>
      </c>
      <c r="B987" s="4">
        <v>8</v>
      </c>
      <c r="C987" s="3" t="s">
        <v>10</v>
      </c>
      <c r="D987" s="4">
        <v>818</v>
      </c>
      <c r="E987" s="3" t="s">
        <v>148</v>
      </c>
      <c r="F987" s="3" t="s">
        <v>1057</v>
      </c>
      <c r="G987" s="3" t="s">
        <v>2410</v>
      </c>
      <c r="H987" s="3" t="s">
        <v>13</v>
      </c>
      <c r="I987" s="3"/>
      <c r="J987" s="7" t="str">
        <f>CONCATENATE(tbl_geral[[#This Row],[Máquina]],"_",tbl_geral[[#This Row],[Status]],)</f>
        <v>IMPREG_SAÍDA DO PAPEL</v>
      </c>
      <c r="K987" s="9">
        <f>COUNTIF($J$2:J987,J987)</f>
        <v>1</v>
      </c>
      <c r="L987" s="7" t="str">
        <f>CONCATENATE(tbl_geral[[#This Row],[Cod.Unico]],"_",tbl_geral[[#This Row],[Numerador]])</f>
        <v>IMPREG_SAÍDA DO PAPEL_1</v>
      </c>
      <c r="M987" s="12">
        <f t="shared" si="15"/>
        <v>137</v>
      </c>
      <c r="N987" s="12">
        <f>COUNTIF(J$2:$J987,J987)/100</f>
        <v>0.01</v>
      </c>
      <c r="O987" s="12">
        <f>SUM(tbl_geral[[#This Row],[Cod.Unico3]]+tbl_geral[[#This Row],[Cod.Unico4]])</f>
        <v>137.01</v>
      </c>
      <c r="P987" s="12" t="str">
        <f>SUBSTITUTE(tbl_geral[[#This Row],[Cod.Unico5]],",",".")</f>
        <v>137.01</v>
      </c>
      <c r="Q987" s="12" t="s">
        <v>1058</v>
      </c>
    </row>
    <row r="988" spans="1:17" x14ac:dyDescent="0.25">
      <c r="A988" s="3" t="s">
        <v>963</v>
      </c>
      <c r="B988" s="4">
        <v>8</v>
      </c>
      <c r="C988" s="3" t="s">
        <v>10</v>
      </c>
      <c r="D988" s="4">
        <v>818</v>
      </c>
      <c r="E988" s="3" t="s">
        <v>148</v>
      </c>
      <c r="F988" s="3" t="s">
        <v>1057</v>
      </c>
      <c r="G988" s="3" t="s">
        <v>2411</v>
      </c>
      <c r="H988" s="3" t="s">
        <v>13</v>
      </c>
      <c r="I988" s="3"/>
      <c r="J988" s="7" t="str">
        <f>CONCATENATE(tbl_geral[[#This Row],[Máquina]],"_",tbl_geral[[#This Row],[Status]],)</f>
        <v>IMPREG_SAÍDA DO PAPEL</v>
      </c>
      <c r="K988" s="9">
        <f>COUNTIF($J$2:J988,J988)</f>
        <v>2</v>
      </c>
      <c r="L988" s="7" t="str">
        <f>CONCATENATE(tbl_geral[[#This Row],[Cod.Unico]],"_",tbl_geral[[#This Row],[Numerador]])</f>
        <v>IMPREG_SAÍDA DO PAPEL_2</v>
      </c>
      <c r="M988" s="12">
        <f t="shared" si="15"/>
        <v>137</v>
      </c>
      <c r="N988" s="12">
        <f>COUNTIF(J$2:$J988,J988)/100</f>
        <v>0.02</v>
      </c>
      <c r="O988" s="12">
        <f>SUM(tbl_geral[[#This Row],[Cod.Unico3]]+tbl_geral[[#This Row],[Cod.Unico4]])</f>
        <v>137.02000000000001</v>
      </c>
      <c r="P988" s="12" t="str">
        <f>SUBSTITUTE(tbl_geral[[#This Row],[Cod.Unico5]],",",".")</f>
        <v>137.02</v>
      </c>
      <c r="Q988" s="12" t="s">
        <v>1059</v>
      </c>
    </row>
    <row r="989" spans="1:17" x14ac:dyDescent="0.25">
      <c r="A989" s="3" t="s">
        <v>963</v>
      </c>
      <c r="B989" s="4">
        <v>8</v>
      </c>
      <c r="C989" s="3" t="s">
        <v>10</v>
      </c>
      <c r="D989" s="4">
        <v>818</v>
      </c>
      <c r="E989" s="3" t="s">
        <v>148</v>
      </c>
      <c r="F989" s="3" t="s">
        <v>1057</v>
      </c>
      <c r="G989" s="3" t="s">
        <v>2412</v>
      </c>
      <c r="H989" s="3" t="s">
        <v>13</v>
      </c>
      <c r="I989" s="3"/>
      <c r="J989" s="7" t="str">
        <f>CONCATENATE(tbl_geral[[#This Row],[Máquina]],"_",tbl_geral[[#This Row],[Status]],)</f>
        <v>IMPREG_SAÍDA DO PAPEL</v>
      </c>
      <c r="K989" s="9">
        <f>COUNTIF($J$2:J989,J989)</f>
        <v>3</v>
      </c>
      <c r="L989" s="7" t="str">
        <f>CONCATENATE(tbl_geral[[#This Row],[Cod.Unico]],"_",tbl_geral[[#This Row],[Numerador]])</f>
        <v>IMPREG_SAÍDA DO PAPEL_3</v>
      </c>
      <c r="M989" s="12">
        <f t="shared" si="15"/>
        <v>137</v>
      </c>
      <c r="N989" s="12">
        <f>COUNTIF(J$2:$J989,J989)/100</f>
        <v>0.03</v>
      </c>
      <c r="O989" s="12">
        <f>SUM(tbl_geral[[#This Row],[Cod.Unico3]]+tbl_geral[[#This Row],[Cod.Unico4]])</f>
        <v>137.03</v>
      </c>
      <c r="P989" s="12" t="str">
        <f>SUBSTITUTE(tbl_geral[[#This Row],[Cod.Unico5]],",",".")</f>
        <v>137.03</v>
      </c>
      <c r="Q989" s="12" t="s">
        <v>1060</v>
      </c>
    </row>
    <row r="990" spans="1:17" x14ac:dyDescent="0.25">
      <c r="A990" s="3" t="s">
        <v>963</v>
      </c>
      <c r="B990" s="4">
        <v>8</v>
      </c>
      <c r="C990" s="3" t="s">
        <v>10</v>
      </c>
      <c r="D990" s="4">
        <v>818</v>
      </c>
      <c r="E990" s="3" t="s">
        <v>148</v>
      </c>
      <c r="F990" s="3" t="s">
        <v>1057</v>
      </c>
      <c r="G990" s="3" t="s">
        <v>2413</v>
      </c>
      <c r="H990" s="3" t="s">
        <v>13</v>
      </c>
      <c r="I990" s="3"/>
      <c r="J990" s="7" t="str">
        <f>CONCATENATE(tbl_geral[[#This Row],[Máquina]],"_",tbl_geral[[#This Row],[Status]],)</f>
        <v>IMPREG_SAÍDA DO PAPEL</v>
      </c>
      <c r="K990" s="9">
        <f>COUNTIF($J$2:J990,J990)</f>
        <v>4</v>
      </c>
      <c r="L990" s="7" t="str">
        <f>CONCATENATE(tbl_geral[[#This Row],[Cod.Unico]],"_",tbl_geral[[#This Row],[Numerador]])</f>
        <v>IMPREG_SAÍDA DO PAPEL_4</v>
      </c>
      <c r="M990" s="12">
        <f t="shared" si="15"/>
        <v>137</v>
      </c>
      <c r="N990" s="12">
        <f>COUNTIF(J$2:$J990,J990)/100</f>
        <v>0.04</v>
      </c>
      <c r="O990" s="12">
        <f>SUM(tbl_geral[[#This Row],[Cod.Unico3]]+tbl_geral[[#This Row],[Cod.Unico4]])</f>
        <v>137.04</v>
      </c>
      <c r="P990" s="12" t="str">
        <f>SUBSTITUTE(tbl_geral[[#This Row],[Cod.Unico5]],",",".")</f>
        <v>137.04</v>
      </c>
      <c r="Q990" s="12" t="s">
        <v>1061</v>
      </c>
    </row>
    <row r="991" spans="1:17" x14ac:dyDescent="0.25">
      <c r="A991" s="3" t="s">
        <v>963</v>
      </c>
      <c r="B991" s="4">
        <v>7</v>
      </c>
      <c r="C991" s="3" t="s">
        <v>431</v>
      </c>
      <c r="D991" s="4">
        <v>704</v>
      </c>
      <c r="E991" s="3" t="s">
        <v>1062</v>
      </c>
      <c r="F991" s="3" t="s">
        <v>1057</v>
      </c>
      <c r="G991" s="3" t="s">
        <v>2414</v>
      </c>
      <c r="H991" s="3" t="s">
        <v>13</v>
      </c>
      <c r="I991" s="3"/>
      <c r="J991" s="7" t="str">
        <f>CONCATENATE(tbl_geral[[#This Row],[Máquina]],"_",tbl_geral[[#This Row],[Status]],)</f>
        <v>IMPREG_SAÍDA DO PAPEL</v>
      </c>
      <c r="K991" s="9">
        <f>COUNTIF($J$2:J991,J991)</f>
        <v>5</v>
      </c>
      <c r="L991" s="7" t="str">
        <f>CONCATENATE(tbl_geral[[#This Row],[Cod.Unico]],"_",tbl_geral[[#This Row],[Numerador]])</f>
        <v>IMPREG_SAÍDA DO PAPEL_5</v>
      </c>
      <c r="M991" s="12">
        <f t="shared" si="15"/>
        <v>137</v>
      </c>
      <c r="N991" s="12">
        <f>COUNTIF(J$2:$J991,J991)/100</f>
        <v>0.05</v>
      </c>
      <c r="O991" s="12">
        <f>SUM(tbl_geral[[#This Row],[Cod.Unico3]]+tbl_geral[[#This Row],[Cod.Unico4]])</f>
        <v>137.05000000000001</v>
      </c>
      <c r="P991" s="12" t="str">
        <f>SUBSTITUTE(tbl_geral[[#This Row],[Cod.Unico5]],",",".")</f>
        <v>137.05</v>
      </c>
      <c r="Q991" s="12" t="s">
        <v>1063</v>
      </c>
    </row>
    <row r="992" spans="1:17" x14ac:dyDescent="0.25">
      <c r="A992" s="3" t="s">
        <v>963</v>
      </c>
      <c r="B992" s="4">
        <v>7</v>
      </c>
      <c r="C992" s="3" t="s">
        <v>431</v>
      </c>
      <c r="D992" s="4">
        <v>704</v>
      </c>
      <c r="E992" s="3" t="s">
        <v>1062</v>
      </c>
      <c r="F992" s="3" t="s">
        <v>1057</v>
      </c>
      <c r="G992" s="3" t="s">
        <v>2415</v>
      </c>
      <c r="H992" s="3" t="s">
        <v>13</v>
      </c>
      <c r="I992" s="3"/>
      <c r="J992" s="7" t="str">
        <f>CONCATENATE(tbl_geral[[#This Row],[Máquina]],"_",tbl_geral[[#This Row],[Status]],)</f>
        <v>IMPREG_SAÍDA DO PAPEL</v>
      </c>
      <c r="K992" s="9">
        <f>COUNTIF($J$2:J992,J992)</f>
        <v>6</v>
      </c>
      <c r="L992" s="7" t="str">
        <f>CONCATENATE(tbl_geral[[#This Row],[Cod.Unico]],"_",tbl_geral[[#This Row],[Numerador]])</f>
        <v>IMPREG_SAÍDA DO PAPEL_6</v>
      </c>
      <c r="M992" s="12">
        <f t="shared" si="15"/>
        <v>137</v>
      </c>
      <c r="N992" s="12">
        <f>COUNTIF(J$2:$J992,J992)/100</f>
        <v>0.06</v>
      </c>
      <c r="O992" s="12">
        <f>SUM(tbl_geral[[#This Row],[Cod.Unico3]]+tbl_geral[[#This Row],[Cod.Unico4]])</f>
        <v>137.06</v>
      </c>
      <c r="P992" s="12" t="str">
        <f>SUBSTITUTE(tbl_geral[[#This Row],[Cod.Unico5]],",",".")</f>
        <v>137.06</v>
      </c>
      <c r="Q992" s="12" t="s">
        <v>1064</v>
      </c>
    </row>
    <row r="993" spans="1:17" x14ac:dyDescent="0.25">
      <c r="A993" s="3" t="s">
        <v>963</v>
      </c>
      <c r="B993" s="4">
        <v>2</v>
      </c>
      <c r="C993" s="3" t="s">
        <v>84</v>
      </c>
      <c r="D993" s="4">
        <v>203</v>
      </c>
      <c r="E993" s="3" t="s">
        <v>85</v>
      </c>
      <c r="F993" s="3" t="s">
        <v>1057</v>
      </c>
      <c r="G993" s="3" t="s">
        <v>2416</v>
      </c>
      <c r="H993" s="3" t="s">
        <v>13</v>
      </c>
      <c r="I993" s="3"/>
      <c r="J993" s="7" t="str">
        <f>CONCATENATE(tbl_geral[[#This Row],[Máquina]],"_",tbl_geral[[#This Row],[Status]],)</f>
        <v>IMPREG_SAÍDA DO PAPEL</v>
      </c>
      <c r="K993" s="9">
        <f>COUNTIF($J$2:J993,J993)</f>
        <v>7</v>
      </c>
      <c r="L993" s="7" t="str">
        <f>CONCATENATE(tbl_geral[[#This Row],[Cod.Unico]],"_",tbl_geral[[#This Row],[Numerador]])</f>
        <v>IMPREG_SAÍDA DO PAPEL_7</v>
      </c>
      <c r="M993" s="12">
        <f t="shared" si="15"/>
        <v>137</v>
      </c>
      <c r="N993" s="12">
        <f>COUNTIF(J$2:$J993,J993)/100</f>
        <v>7.0000000000000007E-2</v>
      </c>
      <c r="O993" s="12">
        <f>SUM(tbl_geral[[#This Row],[Cod.Unico3]]+tbl_geral[[#This Row],[Cod.Unico4]])</f>
        <v>137.07</v>
      </c>
      <c r="P993" s="12" t="str">
        <f>SUBSTITUTE(tbl_geral[[#This Row],[Cod.Unico5]],",",".")</f>
        <v>137.07</v>
      </c>
      <c r="Q993" s="12" t="s">
        <v>1065</v>
      </c>
    </row>
    <row r="994" spans="1:17" x14ac:dyDescent="0.25">
      <c r="A994" s="3" t="s">
        <v>963</v>
      </c>
      <c r="B994" s="4">
        <v>2</v>
      </c>
      <c r="C994" s="3" t="s">
        <v>84</v>
      </c>
      <c r="D994" s="4">
        <v>202</v>
      </c>
      <c r="E994" s="3" t="s">
        <v>88</v>
      </c>
      <c r="F994" s="3" t="s">
        <v>1057</v>
      </c>
      <c r="G994" s="3" t="s">
        <v>2417</v>
      </c>
      <c r="H994" s="3" t="s">
        <v>13</v>
      </c>
      <c r="I994" s="3"/>
      <c r="J994" s="7" t="str">
        <f>CONCATENATE(tbl_geral[[#This Row],[Máquina]],"_",tbl_geral[[#This Row],[Status]],)</f>
        <v>IMPREG_SAÍDA DO PAPEL</v>
      </c>
      <c r="K994" s="9">
        <f>COUNTIF($J$2:J994,J994)</f>
        <v>8</v>
      </c>
      <c r="L994" s="7" t="str">
        <f>CONCATENATE(tbl_geral[[#This Row],[Cod.Unico]],"_",tbl_geral[[#This Row],[Numerador]])</f>
        <v>IMPREG_SAÍDA DO PAPEL_8</v>
      </c>
      <c r="M994" s="12">
        <f t="shared" si="15"/>
        <v>137</v>
      </c>
      <c r="N994" s="12">
        <f>COUNTIF(J$2:$J994,J994)/100</f>
        <v>0.08</v>
      </c>
      <c r="O994" s="12">
        <f>SUM(tbl_geral[[#This Row],[Cod.Unico3]]+tbl_geral[[#This Row],[Cod.Unico4]])</f>
        <v>137.08000000000001</v>
      </c>
      <c r="P994" s="12" t="str">
        <f>SUBSTITUTE(tbl_geral[[#This Row],[Cod.Unico5]],",",".")</f>
        <v>137.08</v>
      </c>
      <c r="Q994" s="12" t="s">
        <v>1066</v>
      </c>
    </row>
    <row r="995" spans="1:17" x14ac:dyDescent="0.25">
      <c r="A995" s="3" t="s">
        <v>963</v>
      </c>
      <c r="B995" s="4">
        <v>8</v>
      </c>
      <c r="C995" s="3" t="s">
        <v>10</v>
      </c>
      <c r="D995" s="4">
        <v>809</v>
      </c>
      <c r="E995" s="3" t="s">
        <v>119</v>
      </c>
      <c r="F995" s="3" t="s">
        <v>1057</v>
      </c>
      <c r="G995" s="3" t="s">
        <v>2418</v>
      </c>
      <c r="H995" s="3" t="s">
        <v>13</v>
      </c>
      <c r="I995" s="3"/>
      <c r="J995" s="7" t="str">
        <f>CONCATENATE(tbl_geral[[#This Row],[Máquina]],"_",tbl_geral[[#This Row],[Status]],)</f>
        <v>IMPREG_SAÍDA DO PAPEL</v>
      </c>
      <c r="K995" s="9">
        <f>COUNTIF($J$2:J995,J995)</f>
        <v>9</v>
      </c>
      <c r="L995" s="7" t="str">
        <f>CONCATENATE(tbl_geral[[#This Row],[Cod.Unico]],"_",tbl_geral[[#This Row],[Numerador]])</f>
        <v>IMPREG_SAÍDA DO PAPEL_9</v>
      </c>
      <c r="M995" s="12">
        <f t="shared" si="15"/>
        <v>137</v>
      </c>
      <c r="N995" s="12">
        <f>COUNTIF(J$2:$J995,J995)/100</f>
        <v>0.09</v>
      </c>
      <c r="O995" s="12">
        <f>SUM(tbl_geral[[#This Row],[Cod.Unico3]]+tbl_geral[[#This Row],[Cod.Unico4]])</f>
        <v>137.09</v>
      </c>
      <c r="P995" s="12" t="str">
        <f>SUBSTITUTE(tbl_geral[[#This Row],[Cod.Unico5]],",",".")</f>
        <v>137.09</v>
      </c>
      <c r="Q995" s="12" t="s">
        <v>1067</v>
      </c>
    </row>
    <row r="996" spans="1:17" x14ac:dyDescent="0.25">
      <c r="A996" s="3" t="s">
        <v>963</v>
      </c>
      <c r="B996" s="4">
        <v>8</v>
      </c>
      <c r="C996" s="3" t="s">
        <v>10</v>
      </c>
      <c r="D996" s="4">
        <v>818</v>
      </c>
      <c r="E996" s="3" t="s">
        <v>148</v>
      </c>
      <c r="F996" s="3" t="s">
        <v>1057</v>
      </c>
      <c r="G996" s="3" t="s">
        <v>3127</v>
      </c>
      <c r="H996" s="3" t="s">
        <v>13</v>
      </c>
      <c r="I996" s="3"/>
      <c r="J996" s="7" t="str">
        <f>CONCATENATE(tbl_geral[[#This Row],[Máquina]],"_",tbl_geral[[#This Row],[Status]],)</f>
        <v>IMPREG_SAÍDA DO PAPEL</v>
      </c>
      <c r="K996" s="9">
        <f>COUNTIF($J$2:J996,J996)</f>
        <v>10</v>
      </c>
      <c r="L996" s="7" t="str">
        <f>CONCATENATE(tbl_geral[[#This Row],[Cod.Unico]],"_",tbl_geral[[#This Row],[Numerador]])</f>
        <v>IMPREG_SAÍDA DO PAPEL_10</v>
      </c>
      <c r="M996" s="12">
        <f t="shared" si="15"/>
        <v>137</v>
      </c>
      <c r="N996" s="12">
        <f>COUNTIF(J$2:$J996,J996)/100</f>
        <v>0.1</v>
      </c>
      <c r="O996" s="12">
        <f>SUM(tbl_geral[[#This Row],[Cod.Unico3]]+tbl_geral[[#This Row],[Cod.Unico4]])</f>
        <v>137.1</v>
      </c>
      <c r="P996" s="12" t="str">
        <f>SUBSTITUTE(tbl_geral[[#This Row],[Cod.Unico5]],",",".")</f>
        <v>137.1</v>
      </c>
      <c r="Q996" s="12" t="s">
        <v>1068</v>
      </c>
    </row>
    <row r="997" spans="1:17" x14ac:dyDescent="0.25">
      <c r="A997" s="3" t="s">
        <v>963</v>
      </c>
      <c r="B997" s="4">
        <v>2</v>
      </c>
      <c r="C997" s="3" t="s">
        <v>84</v>
      </c>
      <c r="D997" s="4">
        <v>203</v>
      </c>
      <c r="E997" s="3" t="s">
        <v>85</v>
      </c>
      <c r="F997" s="3" t="s">
        <v>1069</v>
      </c>
      <c r="G997" s="3" t="s">
        <v>2419</v>
      </c>
      <c r="H997" s="3" t="s">
        <v>13</v>
      </c>
      <c r="I997" s="3"/>
      <c r="J997" s="7" t="str">
        <f>CONCATENATE(tbl_geral[[#This Row],[Máquina]],"_",tbl_geral[[#This Row],[Status]],)</f>
        <v>IMPREG_CORTADEIRA</v>
      </c>
      <c r="K997" s="9">
        <f>COUNTIF($J$2:J997,J997)</f>
        <v>1</v>
      </c>
      <c r="L997" s="7" t="str">
        <f>CONCATENATE(tbl_geral[[#This Row],[Cod.Unico]],"_",tbl_geral[[#This Row],[Numerador]])</f>
        <v>IMPREG_CORTADEIRA_1</v>
      </c>
      <c r="M997" s="12">
        <f t="shared" si="15"/>
        <v>138</v>
      </c>
      <c r="N997" s="12">
        <f>COUNTIF(J$2:$J997,J997)/100</f>
        <v>0.01</v>
      </c>
      <c r="O997" s="12">
        <f>SUM(tbl_geral[[#This Row],[Cod.Unico3]]+tbl_geral[[#This Row],[Cod.Unico4]])</f>
        <v>138.01</v>
      </c>
      <c r="P997" s="12" t="str">
        <f>SUBSTITUTE(tbl_geral[[#This Row],[Cod.Unico5]],",",".")</f>
        <v>138.01</v>
      </c>
      <c r="Q997" s="12" t="s">
        <v>1070</v>
      </c>
    </row>
    <row r="998" spans="1:17" x14ac:dyDescent="0.25">
      <c r="A998" s="3" t="s">
        <v>963</v>
      </c>
      <c r="B998" s="4">
        <v>2</v>
      </c>
      <c r="C998" s="3" t="s">
        <v>84</v>
      </c>
      <c r="D998" s="4">
        <v>202</v>
      </c>
      <c r="E998" s="3" t="s">
        <v>88</v>
      </c>
      <c r="F998" s="3" t="s">
        <v>1069</v>
      </c>
      <c r="G998" s="3" t="s">
        <v>2420</v>
      </c>
      <c r="H998" s="3" t="s">
        <v>13</v>
      </c>
      <c r="I998" s="3"/>
      <c r="J998" s="7" t="str">
        <f>CONCATENATE(tbl_geral[[#This Row],[Máquina]],"_",tbl_geral[[#This Row],[Status]],)</f>
        <v>IMPREG_CORTADEIRA</v>
      </c>
      <c r="K998" s="9">
        <f>COUNTIF($J$2:J998,J998)</f>
        <v>2</v>
      </c>
      <c r="L998" s="7" t="str">
        <f>CONCATENATE(tbl_geral[[#This Row],[Cod.Unico]],"_",tbl_geral[[#This Row],[Numerador]])</f>
        <v>IMPREG_CORTADEIRA_2</v>
      </c>
      <c r="M998" s="12">
        <f t="shared" si="15"/>
        <v>138</v>
      </c>
      <c r="N998" s="12">
        <f>COUNTIF(J$2:$J998,J998)/100</f>
        <v>0.02</v>
      </c>
      <c r="O998" s="12">
        <f>SUM(tbl_geral[[#This Row],[Cod.Unico3]]+tbl_geral[[#This Row],[Cod.Unico4]])</f>
        <v>138.02000000000001</v>
      </c>
      <c r="P998" s="12" t="str">
        <f>SUBSTITUTE(tbl_geral[[#This Row],[Cod.Unico5]],",",".")</f>
        <v>138.02</v>
      </c>
      <c r="Q998" s="12" t="s">
        <v>1071</v>
      </c>
    </row>
    <row r="999" spans="1:17" x14ac:dyDescent="0.25">
      <c r="A999" s="3" t="s">
        <v>963</v>
      </c>
      <c r="B999" s="4">
        <v>8</v>
      </c>
      <c r="C999" s="3" t="s">
        <v>10</v>
      </c>
      <c r="D999" s="4">
        <v>818</v>
      </c>
      <c r="E999" s="3" t="s">
        <v>148</v>
      </c>
      <c r="F999" s="3" t="s">
        <v>1069</v>
      </c>
      <c r="G999" s="3" t="s">
        <v>2421</v>
      </c>
      <c r="H999" s="3" t="s">
        <v>13</v>
      </c>
      <c r="I999" s="3"/>
      <c r="J999" s="7" t="str">
        <f>CONCATENATE(tbl_geral[[#This Row],[Máquina]],"_",tbl_geral[[#This Row],[Status]],)</f>
        <v>IMPREG_CORTADEIRA</v>
      </c>
      <c r="K999" s="9">
        <f>COUNTIF($J$2:J999,J999)</f>
        <v>3</v>
      </c>
      <c r="L999" s="7" t="str">
        <f>CONCATENATE(tbl_geral[[#This Row],[Cod.Unico]],"_",tbl_geral[[#This Row],[Numerador]])</f>
        <v>IMPREG_CORTADEIRA_3</v>
      </c>
      <c r="M999" s="12">
        <f t="shared" si="15"/>
        <v>138</v>
      </c>
      <c r="N999" s="12">
        <f>COUNTIF(J$2:$J999,J999)/100</f>
        <v>0.03</v>
      </c>
      <c r="O999" s="12">
        <f>SUM(tbl_geral[[#This Row],[Cod.Unico3]]+tbl_geral[[#This Row],[Cod.Unico4]])</f>
        <v>138.03</v>
      </c>
      <c r="P999" s="12" t="str">
        <f>SUBSTITUTE(tbl_geral[[#This Row],[Cod.Unico5]],",",".")</f>
        <v>138.03</v>
      </c>
      <c r="Q999" s="12" t="s">
        <v>1072</v>
      </c>
    </row>
    <row r="1000" spans="1:17" x14ac:dyDescent="0.25">
      <c r="A1000" s="3" t="s">
        <v>963</v>
      </c>
      <c r="B1000" s="4">
        <v>8</v>
      </c>
      <c r="C1000" s="3" t="s">
        <v>10</v>
      </c>
      <c r="D1000" s="4">
        <v>829</v>
      </c>
      <c r="E1000" s="3" t="s">
        <v>93</v>
      </c>
      <c r="F1000" s="3" t="s">
        <v>1069</v>
      </c>
      <c r="G1000" s="3" t="s">
        <v>2422</v>
      </c>
      <c r="H1000" s="3" t="s">
        <v>13</v>
      </c>
      <c r="I1000" s="3"/>
      <c r="J1000" s="7" t="str">
        <f>CONCATENATE(tbl_geral[[#This Row],[Máquina]],"_",tbl_geral[[#This Row],[Status]],)</f>
        <v>IMPREG_CORTADEIRA</v>
      </c>
      <c r="K1000" s="9">
        <f>COUNTIF($J$2:J1000,J1000)</f>
        <v>4</v>
      </c>
      <c r="L1000" s="7" t="str">
        <f>CONCATENATE(tbl_geral[[#This Row],[Cod.Unico]],"_",tbl_geral[[#This Row],[Numerador]])</f>
        <v>IMPREG_CORTADEIRA_4</v>
      </c>
      <c r="M1000" s="12">
        <f t="shared" si="15"/>
        <v>138</v>
      </c>
      <c r="N1000" s="12">
        <f>COUNTIF(J$2:$J1000,J1000)/100</f>
        <v>0.04</v>
      </c>
      <c r="O1000" s="12">
        <f>SUM(tbl_geral[[#This Row],[Cod.Unico3]]+tbl_geral[[#This Row],[Cod.Unico4]])</f>
        <v>138.04</v>
      </c>
      <c r="P1000" s="12" t="str">
        <f>SUBSTITUTE(tbl_geral[[#This Row],[Cod.Unico5]],",",".")</f>
        <v>138.04</v>
      </c>
      <c r="Q1000" s="12" t="s">
        <v>1073</v>
      </c>
    </row>
    <row r="1001" spans="1:17" x14ac:dyDescent="0.25">
      <c r="A1001" s="3" t="s">
        <v>963</v>
      </c>
      <c r="B1001" s="4">
        <v>2</v>
      </c>
      <c r="C1001" s="3" t="s">
        <v>84</v>
      </c>
      <c r="D1001" s="4">
        <v>202</v>
      </c>
      <c r="E1001" s="3" t="s">
        <v>88</v>
      </c>
      <c r="F1001" s="3" t="s">
        <v>1069</v>
      </c>
      <c r="G1001" s="3" t="s">
        <v>2423</v>
      </c>
      <c r="H1001" s="3" t="s">
        <v>13</v>
      </c>
      <c r="I1001" s="3"/>
      <c r="J1001" s="7" t="str">
        <f>CONCATENATE(tbl_geral[[#This Row],[Máquina]],"_",tbl_geral[[#This Row],[Status]],)</f>
        <v>IMPREG_CORTADEIRA</v>
      </c>
      <c r="K1001" s="9">
        <f>COUNTIF($J$2:J1001,J1001)</f>
        <v>5</v>
      </c>
      <c r="L1001" s="7" t="str">
        <f>CONCATENATE(tbl_geral[[#This Row],[Cod.Unico]],"_",tbl_geral[[#This Row],[Numerador]])</f>
        <v>IMPREG_CORTADEIRA_5</v>
      </c>
      <c r="M1001" s="12">
        <f t="shared" si="15"/>
        <v>138</v>
      </c>
      <c r="N1001" s="12">
        <f>COUNTIF(J$2:$J1001,J1001)/100</f>
        <v>0.05</v>
      </c>
      <c r="O1001" s="12">
        <f>SUM(tbl_geral[[#This Row],[Cod.Unico3]]+tbl_geral[[#This Row],[Cod.Unico4]])</f>
        <v>138.05000000000001</v>
      </c>
      <c r="P1001" s="12" t="str">
        <f>SUBSTITUTE(tbl_geral[[#This Row],[Cod.Unico5]],",",".")</f>
        <v>138.05</v>
      </c>
      <c r="Q1001" s="12" t="s">
        <v>1074</v>
      </c>
    </row>
    <row r="1002" spans="1:17" x14ac:dyDescent="0.25">
      <c r="A1002" s="3" t="s">
        <v>963</v>
      </c>
      <c r="B1002" s="4">
        <v>2</v>
      </c>
      <c r="C1002" s="3" t="s">
        <v>84</v>
      </c>
      <c r="D1002" s="4">
        <v>203</v>
      </c>
      <c r="E1002" s="3" t="s">
        <v>85</v>
      </c>
      <c r="F1002" s="3" t="s">
        <v>1069</v>
      </c>
      <c r="G1002" s="3" t="s">
        <v>2424</v>
      </c>
      <c r="H1002" s="3" t="s">
        <v>13</v>
      </c>
      <c r="I1002" s="3"/>
      <c r="J1002" s="7" t="str">
        <f>CONCATENATE(tbl_geral[[#This Row],[Máquina]],"_",tbl_geral[[#This Row],[Status]],)</f>
        <v>IMPREG_CORTADEIRA</v>
      </c>
      <c r="K1002" s="9">
        <f>COUNTIF($J$2:J1002,J1002)</f>
        <v>6</v>
      </c>
      <c r="L1002" s="7" t="str">
        <f>CONCATENATE(tbl_geral[[#This Row],[Cod.Unico]],"_",tbl_geral[[#This Row],[Numerador]])</f>
        <v>IMPREG_CORTADEIRA_6</v>
      </c>
      <c r="M1002" s="12">
        <f t="shared" si="15"/>
        <v>138</v>
      </c>
      <c r="N1002" s="12">
        <f>COUNTIF(J$2:$J1002,J1002)/100</f>
        <v>0.06</v>
      </c>
      <c r="O1002" s="12">
        <f>SUM(tbl_geral[[#This Row],[Cod.Unico3]]+tbl_geral[[#This Row],[Cod.Unico4]])</f>
        <v>138.06</v>
      </c>
      <c r="P1002" s="12" t="str">
        <f>SUBSTITUTE(tbl_geral[[#This Row],[Cod.Unico5]],",",".")</f>
        <v>138.06</v>
      </c>
      <c r="Q1002" s="12" t="s">
        <v>1075</v>
      </c>
    </row>
    <row r="1003" spans="1:17" x14ac:dyDescent="0.25">
      <c r="A1003" s="3" t="s">
        <v>963</v>
      </c>
      <c r="B1003" s="4">
        <v>2</v>
      </c>
      <c r="C1003" s="3" t="s">
        <v>84</v>
      </c>
      <c r="D1003" s="4">
        <v>202</v>
      </c>
      <c r="E1003" s="3" t="s">
        <v>88</v>
      </c>
      <c r="F1003" s="3" t="s">
        <v>1069</v>
      </c>
      <c r="G1003" s="3" t="s">
        <v>2425</v>
      </c>
      <c r="H1003" s="3" t="s">
        <v>13</v>
      </c>
      <c r="I1003" s="3"/>
      <c r="J1003" s="7" t="str">
        <f>CONCATENATE(tbl_geral[[#This Row],[Máquina]],"_",tbl_geral[[#This Row],[Status]],)</f>
        <v>IMPREG_CORTADEIRA</v>
      </c>
      <c r="K1003" s="9">
        <f>COUNTIF($J$2:J1003,J1003)</f>
        <v>7</v>
      </c>
      <c r="L1003" s="7" t="str">
        <f>CONCATENATE(tbl_geral[[#This Row],[Cod.Unico]],"_",tbl_geral[[#This Row],[Numerador]])</f>
        <v>IMPREG_CORTADEIRA_7</v>
      </c>
      <c r="M1003" s="12">
        <f t="shared" si="15"/>
        <v>138</v>
      </c>
      <c r="N1003" s="12">
        <f>COUNTIF(J$2:$J1003,J1003)/100</f>
        <v>7.0000000000000007E-2</v>
      </c>
      <c r="O1003" s="12">
        <f>SUM(tbl_geral[[#This Row],[Cod.Unico3]]+tbl_geral[[#This Row],[Cod.Unico4]])</f>
        <v>138.07</v>
      </c>
      <c r="P1003" s="12" t="str">
        <f>SUBSTITUTE(tbl_geral[[#This Row],[Cod.Unico5]],",",".")</f>
        <v>138.07</v>
      </c>
      <c r="Q1003" s="12" t="s">
        <v>1076</v>
      </c>
    </row>
    <row r="1004" spans="1:17" x14ac:dyDescent="0.25">
      <c r="A1004" s="3" t="s">
        <v>963</v>
      </c>
      <c r="B1004" s="4">
        <v>2</v>
      </c>
      <c r="C1004" s="3" t="s">
        <v>84</v>
      </c>
      <c r="D1004" s="4">
        <v>202</v>
      </c>
      <c r="E1004" s="3" t="s">
        <v>88</v>
      </c>
      <c r="F1004" s="3" t="s">
        <v>1069</v>
      </c>
      <c r="G1004" s="3" t="s">
        <v>2426</v>
      </c>
      <c r="H1004" s="3" t="s">
        <v>13</v>
      </c>
      <c r="I1004" s="3"/>
      <c r="J1004" s="7" t="str">
        <f>CONCATENATE(tbl_geral[[#This Row],[Máquina]],"_",tbl_geral[[#This Row],[Status]],)</f>
        <v>IMPREG_CORTADEIRA</v>
      </c>
      <c r="K1004" s="9">
        <f>COUNTIF($J$2:J1004,J1004)</f>
        <v>8</v>
      </c>
      <c r="L1004" s="7" t="str">
        <f>CONCATENATE(tbl_geral[[#This Row],[Cod.Unico]],"_",tbl_geral[[#This Row],[Numerador]])</f>
        <v>IMPREG_CORTADEIRA_8</v>
      </c>
      <c r="M1004" s="12">
        <f t="shared" si="15"/>
        <v>138</v>
      </c>
      <c r="N1004" s="12">
        <f>COUNTIF(J$2:$J1004,J1004)/100</f>
        <v>0.08</v>
      </c>
      <c r="O1004" s="12">
        <f>SUM(tbl_geral[[#This Row],[Cod.Unico3]]+tbl_geral[[#This Row],[Cod.Unico4]])</f>
        <v>138.08000000000001</v>
      </c>
      <c r="P1004" s="12" t="str">
        <f>SUBSTITUTE(tbl_geral[[#This Row],[Cod.Unico5]],",",".")</f>
        <v>138.08</v>
      </c>
      <c r="Q1004" s="12" t="s">
        <v>1077</v>
      </c>
    </row>
    <row r="1005" spans="1:17" x14ac:dyDescent="0.25">
      <c r="A1005" s="3" t="s">
        <v>963</v>
      </c>
      <c r="B1005" s="4">
        <v>3</v>
      </c>
      <c r="C1005" s="3" t="s">
        <v>56</v>
      </c>
      <c r="D1005" s="4">
        <v>303</v>
      </c>
      <c r="E1005" s="3" t="s">
        <v>108</v>
      </c>
      <c r="F1005" s="3" t="s">
        <v>363</v>
      </c>
      <c r="G1005" s="3" t="s">
        <v>2427</v>
      </c>
      <c r="H1005" s="3" t="s">
        <v>13</v>
      </c>
      <c r="I1005" s="3"/>
      <c r="J1005" s="7" t="str">
        <f>CONCATENATE(tbl_geral[[#This Row],[Máquina]],"_",tbl_geral[[#This Row],[Status]],)</f>
        <v>IMPREG_CLASSIFICAÇÃO</v>
      </c>
      <c r="K1005" s="9">
        <f>COUNTIF($J$2:J1005,J1005)</f>
        <v>1</v>
      </c>
      <c r="L1005" s="7" t="str">
        <f>CONCATENATE(tbl_geral[[#This Row],[Cod.Unico]],"_",tbl_geral[[#This Row],[Numerador]])</f>
        <v>IMPREG_CLASSIFICAÇÃO_1</v>
      </c>
      <c r="M1005" s="12">
        <f t="shared" si="15"/>
        <v>139</v>
      </c>
      <c r="N1005" s="12">
        <f>COUNTIF(J$2:$J1005,J1005)/100</f>
        <v>0.01</v>
      </c>
      <c r="O1005" s="12">
        <f>SUM(tbl_geral[[#This Row],[Cod.Unico3]]+tbl_geral[[#This Row],[Cod.Unico4]])</f>
        <v>139.01</v>
      </c>
      <c r="P1005" s="12" t="str">
        <f>SUBSTITUTE(tbl_geral[[#This Row],[Cod.Unico5]],",",".")</f>
        <v>139.01</v>
      </c>
      <c r="Q1005" s="12" t="s">
        <v>1078</v>
      </c>
    </row>
    <row r="1006" spans="1:17" x14ac:dyDescent="0.25">
      <c r="A1006" s="3" t="s">
        <v>963</v>
      </c>
      <c r="B1006" s="4">
        <v>3</v>
      </c>
      <c r="C1006" s="3" t="s">
        <v>56</v>
      </c>
      <c r="D1006" s="4">
        <v>303</v>
      </c>
      <c r="E1006" s="3" t="s">
        <v>108</v>
      </c>
      <c r="F1006" s="3" t="s">
        <v>363</v>
      </c>
      <c r="G1006" s="3" t="s">
        <v>2428</v>
      </c>
      <c r="H1006" s="3" t="s">
        <v>13</v>
      </c>
      <c r="I1006" s="3"/>
      <c r="J1006" s="7" t="str">
        <f>CONCATENATE(tbl_geral[[#This Row],[Máquina]],"_",tbl_geral[[#This Row],[Status]],)</f>
        <v>IMPREG_CLASSIFICAÇÃO</v>
      </c>
      <c r="K1006" s="9">
        <f>COUNTIF($J$2:J1006,J1006)</f>
        <v>2</v>
      </c>
      <c r="L1006" s="7" t="str">
        <f>CONCATENATE(tbl_geral[[#This Row],[Cod.Unico]],"_",tbl_geral[[#This Row],[Numerador]])</f>
        <v>IMPREG_CLASSIFICAÇÃO_2</v>
      </c>
      <c r="M1006" s="12">
        <f t="shared" si="15"/>
        <v>139</v>
      </c>
      <c r="N1006" s="12">
        <f>COUNTIF(J$2:$J1006,J1006)/100</f>
        <v>0.02</v>
      </c>
      <c r="O1006" s="12">
        <f>SUM(tbl_geral[[#This Row],[Cod.Unico3]]+tbl_geral[[#This Row],[Cod.Unico4]])</f>
        <v>139.02000000000001</v>
      </c>
      <c r="P1006" s="12" t="str">
        <f>SUBSTITUTE(tbl_geral[[#This Row],[Cod.Unico5]],",",".")</f>
        <v>139.02</v>
      </c>
      <c r="Q1006" s="12" t="s">
        <v>373</v>
      </c>
    </row>
    <row r="1007" spans="1:17" x14ac:dyDescent="0.25">
      <c r="A1007" s="3" t="s">
        <v>963</v>
      </c>
      <c r="B1007" s="4">
        <v>3</v>
      </c>
      <c r="C1007" s="3" t="s">
        <v>56</v>
      </c>
      <c r="D1007" s="4">
        <v>303</v>
      </c>
      <c r="E1007" s="3" t="s">
        <v>108</v>
      </c>
      <c r="F1007" s="3" t="s">
        <v>363</v>
      </c>
      <c r="G1007" s="3" t="s">
        <v>2429</v>
      </c>
      <c r="H1007" s="3" t="s">
        <v>13</v>
      </c>
      <c r="I1007" s="3"/>
      <c r="J1007" s="7" t="str">
        <f>CONCATENATE(tbl_geral[[#This Row],[Máquina]],"_",tbl_geral[[#This Row],[Status]],)</f>
        <v>IMPREG_CLASSIFICAÇÃO</v>
      </c>
      <c r="K1007" s="9">
        <f>COUNTIF($J$2:J1007,J1007)</f>
        <v>3</v>
      </c>
      <c r="L1007" s="7" t="str">
        <f>CONCATENATE(tbl_geral[[#This Row],[Cod.Unico]],"_",tbl_geral[[#This Row],[Numerador]])</f>
        <v>IMPREG_CLASSIFICAÇÃO_3</v>
      </c>
      <c r="M1007" s="12">
        <f t="shared" si="15"/>
        <v>139</v>
      </c>
      <c r="N1007" s="12">
        <f>COUNTIF(J$2:$J1007,J1007)/100</f>
        <v>0.03</v>
      </c>
      <c r="O1007" s="12">
        <f>SUM(tbl_geral[[#This Row],[Cod.Unico3]]+tbl_geral[[#This Row],[Cod.Unico4]])</f>
        <v>139.03</v>
      </c>
      <c r="P1007" s="12" t="str">
        <f>SUBSTITUTE(tbl_geral[[#This Row],[Cod.Unico5]],",",".")</f>
        <v>139.03</v>
      </c>
      <c r="Q1007" s="12" t="s">
        <v>1079</v>
      </c>
    </row>
    <row r="1008" spans="1:17" x14ac:dyDescent="0.25">
      <c r="A1008" s="3" t="s">
        <v>963</v>
      </c>
      <c r="B1008" s="4">
        <v>3</v>
      </c>
      <c r="C1008" s="3" t="s">
        <v>56</v>
      </c>
      <c r="D1008" s="4">
        <v>303</v>
      </c>
      <c r="E1008" s="3" t="s">
        <v>108</v>
      </c>
      <c r="F1008" s="3" t="s">
        <v>363</v>
      </c>
      <c r="G1008" s="3" t="s">
        <v>2430</v>
      </c>
      <c r="H1008" s="3" t="s">
        <v>13</v>
      </c>
      <c r="I1008" s="3"/>
      <c r="J1008" s="7" t="str">
        <f>CONCATENATE(tbl_geral[[#This Row],[Máquina]],"_",tbl_geral[[#This Row],[Status]],)</f>
        <v>IMPREG_CLASSIFICAÇÃO</v>
      </c>
      <c r="K1008" s="9">
        <f>COUNTIF($J$2:J1008,J1008)</f>
        <v>4</v>
      </c>
      <c r="L1008" s="7" t="str">
        <f>CONCATENATE(tbl_geral[[#This Row],[Cod.Unico]],"_",tbl_geral[[#This Row],[Numerador]])</f>
        <v>IMPREG_CLASSIFICAÇÃO_4</v>
      </c>
      <c r="M1008" s="12">
        <f t="shared" si="15"/>
        <v>139</v>
      </c>
      <c r="N1008" s="12">
        <f>COUNTIF(J$2:$J1008,J1008)/100</f>
        <v>0.04</v>
      </c>
      <c r="O1008" s="12">
        <f>SUM(tbl_geral[[#This Row],[Cod.Unico3]]+tbl_geral[[#This Row],[Cod.Unico4]])</f>
        <v>139.04</v>
      </c>
      <c r="P1008" s="12" t="str">
        <f>SUBSTITUTE(tbl_geral[[#This Row],[Cod.Unico5]],",",".")</f>
        <v>139.04</v>
      </c>
      <c r="Q1008" s="12" t="s">
        <v>1080</v>
      </c>
    </row>
    <row r="1009" spans="1:17" x14ac:dyDescent="0.25">
      <c r="A1009" s="3" t="s">
        <v>1081</v>
      </c>
      <c r="B1009" s="4">
        <v>9</v>
      </c>
      <c r="C1009" s="3" t="s">
        <v>16</v>
      </c>
      <c r="D1009" s="4">
        <v>902</v>
      </c>
      <c r="E1009" s="3" t="s">
        <v>17</v>
      </c>
      <c r="F1009" s="3" t="s">
        <v>228</v>
      </c>
      <c r="G1009" s="3" t="s">
        <v>2431</v>
      </c>
      <c r="H1009" s="3" t="s">
        <v>13</v>
      </c>
      <c r="I1009" s="3" t="s">
        <v>1082</v>
      </c>
      <c r="J1009" s="7" t="str">
        <f>CONCATENATE(tbl_geral[[#This Row],[Máquina]],"_",tbl_geral[[#This Row],[Status]],)</f>
        <v>LAQU_START/STOP</v>
      </c>
      <c r="K1009" s="9">
        <f>COUNTIF($J$2:J1009,J1009)</f>
        <v>1</v>
      </c>
      <c r="L1009" s="7" t="str">
        <f>CONCATENATE(tbl_geral[[#This Row],[Cod.Unico]],"_",tbl_geral[[#This Row],[Numerador]])</f>
        <v>LAQU_START/STOP_1</v>
      </c>
      <c r="M1009" s="12">
        <f t="shared" si="15"/>
        <v>140</v>
      </c>
      <c r="N1009" s="12">
        <f>COUNTIF(J$2:$J1009,J1009)/100</f>
        <v>0.01</v>
      </c>
      <c r="O1009" s="12">
        <f>SUM(tbl_geral[[#This Row],[Cod.Unico3]]+tbl_geral[[#This Row],[Cod.Unico4]])</f>
        <v>140.01</v>
      </c>
      <c r="P1009" s="12" t="str">
        <f>SUBSTITUTE(tbl_geral[[#This Row],[Cod.Unico5]],",",".")</f>
        <v>140.01</v>
      </c>
      <c r="Q1009" s="12" t="s">
        <v>1451</v>
      </c>
    </row>
    <row r="1010" spans="1:17" x14ac:dyDescent="0.25">
      <c r="A1010" s="3" t="s">
        <v>1081</v>
      </c>
      <c r="B1010" s="4">
        <v>9</v>
      </c>
      <c r="C1010" s="3" t="s">
        <v>16</v>
      </c>
      <c r="D1010" s="4">
        <v>902</v>
      </c>
      <c r="E1010" s="3" t="s">
        <v>17</v>
      </c>
      <c r="F1010" s="3" t="s">
        <v>228</v>
      </c>
      <c r="G1010" s="3" t="s">
        <v>2432</v>
      </c>
      <c r="H1010" s="3" t="s">
        <v>13</v>
      </c>
      <c r="I1010" s="3" t="s">
        <v>1083</v>
      </c>
      <c r="J1010" s="7" t="str">
        <f>CONCATENATE(tbl_geral[[#This Row],[Máquina]],"_",tbl_geral[[#This Row],[Status]],)</f>
        <v>LAQU_START/STOP</v>
      </c>
      <c r="K1010" s="9">
        <f>COUNTIF($J$2:J1010,J1010)</f>
        <v>2</v>
      </c>
      <c r="L1010" s="7" t="str">
        <f>CONCATENATE(tbl_geral[[#This Row],[Cod.Unico]],"_",tbl_geral[[#This Row],[Numerador]])</f>
        <v>LAQU_START/STOP_2</v>
      </c>
      <c r="M1010" s="12">
        <f t="shared" si="15"/>
        <v>140</v>
      </c>
      <c r="N1010" s="12">
        <f>COUNTIF(J$2:$J1010,J1010)/100</f>
        <v>0.02</v>
      </c>
      <c r="O1010" s="12">
        <f>SUM(tbl_geral[[#This Row],[Cod.Unico3]]+tbl_geral[[#This Row],[Cod.Unico4]])</f>
        <v>140.02000000000001</v>
      </c>
      <c r="P1010" s="12" t="str">
        <f>SUBSTITUTE(tbl_geral[[#This Row],[Cod.Unico5]],",",".")</f>
        <v>140.02</v>
      </c>
      <c r="Q1010" s="12" t="s">
        <v>1452</v>
      </c>
    </row>
    <row r="1011" spans="1:17" x14ac:dyDescent="0.25">
      <c r="A1011" s="3" t="s">
        <v>1081</v>
      </c>
      <c r="B1011" s="4">
        <v>9</v>
      </c>
      <c r="C1011" s="3" t="s">
        <v>16</v>
      </c>
      <c r="D1011" s="4">
        <v>903</v>
      </c>
      <c r="E1011" s="3" t="s">
        <v>176</v>
      </c>
      <c r="F1011" s="3" t="s">
        <v>228</v>
      </c>
      <c r="G1011" s="3" t="s">
        <v>2433</v>
      </c>
      <c r="H1011" s="3" t="s">
        <v>13</v>
      </c>
      <c r="I1011" s="3" t="s">
        <v>1084</v>
      </c>
      <c r="J1011" s="7" t="str">
        <f>CONCATENATE(tbl_geral[[#This Row],[Máquina]],"_",tbl_geral[[#This Row],[Status]],)</f>
        <v>LAQU_START/STOP</v>
      </c>
      <c r="K1011" s="9">
        <f>COUNTIF($J$2:J1011,J1011)</f>
        <v>3</v>
      </c>
      <c r="L1011" s="7" t="str">
        <f>CONCATENATE(tbl_geral[[#This Row],[Cod.Unico]],"_",tbl_geral[[#This Row],[Numerador]])</f>
        <v>LAQU_START/STOP_3</v>
      </c>
      <c r="M1011" s="12">
        <f t="shared" si="15"/>
        <v>140</v>
      </c>
      <c r="N1011" s="12">
        <f>COUNTIF(J$2:$J1011,J1011)/100</f>
        <v>0.03</v>
      </c>
      <c r="O1011" s="12">
        <f>SUM(tbl_geral[[#This Row],[Cod.Unico3]]+tbl_geral[[#This Row],[Cod.Unico4]])</f>
        <v>140.03</v>
      </c>
      <c r="P1011" s="12" t="str">
        <f>SUBSTITUTE(tbl_geral[[#This Row],[Cod.Unico5]],",",".")</f>
        <v>140.03</v>
      </c>
      <c r="Q1011" s="12" t="s">
        <v>177</v>
      </c>
    </row>
    <row r="1012" spans="1:17" x14ac:dyDescent="0.25">
      <c r="A1012" s="3" t="s">
        <v>1081</v>
      </c>
      <c r="B1012" s="4">
        <v>2</v>
      </c>
      <c r="C1012" s="3" t="s">
        <v>84</v>
      </c>
      <c r="D1012" s="4">
        <v>202</v>
      </c>
      <c r="E1012" s="3" t="s">
        <v>88</v>
      </c>
      <c r="F1012" s="3" t="s">
        <v>228</v>
      </c>
      <c r="G1012" s="3" t="s">
        <v>2434</v>
      </c>
      <c r="H1012" s="3" t="s">
        <v>13</v>
      </c>
      <c r="I1012" s="3" t="s">
        <v>1082</v>
      </c>
      <c r="J1012" s="7" t="str">
        <f>CONCATENATE(tbl_geral[[#This Row],[Máquina]],"_",tbl_geral[[#This Row],[Status]],)</f>
        <v>LAQU_START/STOP</v>
      </c>
      <c r="K1012" s="9">
        <f>COUNTIF($J$2:J1012,J1012)</f>
        <v>4</v>
      </c>
      <c r="L1012" s="7" t="str">
        <f>CONCATENATE(tbl_geral[[#This Row],[Cod.Unico]],"_",tbl_geral[[#This Row],[Numerador]])</f>
        <v>LAQU_START/STOP_4</v>
      </c>
      <c r="M1012" s="12">
        <f t="shared" si="15"/>
        <v>140</v>
      </c>
      <c r="N1012" s="12">
        <f>COUNTIF(J$2:$J1012,J1012)/100</f>
        <v>0.04</v>
      </c>
      <c r="O1012" s="12">
        <f>SUM(tbl_geral[[#This Row],[Cod.Unico3]]+tbl_geral[[#This Row],[Cod.Unico4]])</f>
        <v>140.04</v>
      </c>
      <c r="P1012" s="12" t="str">
        <f>SUBSTITUTE(tbl_geral[[#This Row],[Cod.Unico5]],",",".")</f>
        <v>140.04</v>
      </c>
      <c r="Q1012" s="12" t="s">
        <v>1453</v>
      </c>
    </row>
    <row r="1013" spans="1:17" x14ac:dyDescent="0.25">
      <c r="A1013" s="3" t="s">
        <v>1081</v>
      </c>
      <c r="B1013" s="4">
        <v>13</v>
      </c>
      <c r="C1013" s="3" t="s">
        <v>964</v>
      </c>
      <c r="D1013" s="4">
        <v>1301</v>
      </c>
      <c r="E1013" s="3" t="s">
        <v>964</v>
      </c>
      <c r="F1013" s="3" t="s">
        <v>228</v>
      </c>
      <c r="G1013" s="3" t="s">
        <v>2435</v>
      </c>
      <c r="H1013" s="3" t="s">
        <v>13</v>
      </c>
      <c r="I1013" s="3"/>
      <c r="J1013" s="7" t="str">
        <f>CONCATENATE(tbl_geral[[#This Row],[Máquina]],"_",tbl_geral[[#This Row],[Status]],)</f>
        <v>LAQU_START/STOP</v>
      </c>
      <c r="K1013" s="9">
        <f>COUNTIF($J$2:J1013,J1013)</f>
        <v>5</v>
      </c>
      <c r="L1013" s="7" t="str">
        <f>CONCATENATE(tbl_geral[[#This Row],[Cod.Unico]],"_",tbl_geral[[#This Row],[Numerador]])</f>
        <v>LAQU_START/STOP_5</v>
      </c>
      <c r="M1013" s="12">
        <f t="shared" si="15"/>
        <v>140</v>
      </c>
      <c r="N1013" s="12">
        <f>COUNTIF(J$2:$J1013,J1013)/100</f>
        <v>0.05</v>
      </c>
      <c r="O1013" s="12">
        <f>SUM(tbl_geral[[#This Row],[Cod.Unico3]]+tbl_geral[[#This Row],[Cod.Unico4]])</f>
        <v>140.05000000000001</v>
      </c>
      <c r="P1013" s="12" t="str">
        <f>SUBSTITUTE(tbl_geral[[#This Row],[Cod.Unico5]],",",".")</f>
        <v>140.05</v>
      </c>
      <c r="Q1013" s="12" t="s">
        <v>1454</v>
      </c>
    </row>
    <row r="1014" spans="1:17" x14ac:dyDescent="0.25">
      <c r="A1014" s="3" t="s">
        <v>1081</v>
      </c>
      <c r="B1014" s="4">
        <v>9</v>
      </c>
      <c r="C1014" s="3" t="s">
        <v>16</v>
      </c>
      <c r="D1014" s="4">
        <v>901</v>
      </c>
      <c r="E1014" s="3" t="s">
        <v>142</v>
      </c>
      <c r="F1014" s="3" t="s">
        <v>228</v>
      </c>
      <c r="G1014" s="3" t="s">
        <v>2436</v>
      </c>
      <c r="H1014" s="3" t="s">
        <v>13</v>
      </c>
      <c r="I1014" s="3" t="s">
        <v>1083</v>
      </c>
      <c r="J1014" s="7" t="str">
        <f>CONCATENATE(tbl_geral[[#This Row],[Máquina]],"_",tbl_geral[[#This Row],[Status]],)</f>
        <v>LAQU_START/STOP</v>
      </c>
      <c r="K1014" s="9">
        <f>COUNTIF($J$2:J1014,J1014)</f>
        <v>6</v>
      </c>
      <c r="L1014" s="7" t="str">
        <f>CONCATENATE(tbl_geral[[#This Row],[Cod.Unico]],"_",tbl_geral[[#This Row],[Numerador]])</f>
        <v>LAQU_START/STOP_6</v>
      </c>
      <c r="M1014" s="12">
        <f t="shared" si="15"/>
        <v>140</v>
      </c>
      <c r="N1014" s="12">
        <f>COUNTIF(J$2:$J1014,J1014)/100</f>
        <v>0.06</v>
      </c>
      <c r="O1014" s="12">
        <f>SUM(tbl_geral[[#This Row],[Cod.Unico3]]+tbl_geral[[#This Row],[Cod.Unico4]])</f>
        <v>140.06</v>
      </c>
      <c r="P1014" s="12" t="str">
        <f>SUBSTITUTE(tbl_geral[[#This Row],[Cod.Unico5]],",",".")</f>
        <v>140.06</v>
      </c>
      <c r="Q1014" s="12" t="s">
        <v>1455</v>
      </c>
    </row>
    <row r="1015" spans="1:17" x14ac:dyDescent="0.25">
      <c r="A1015" s="3" t="s">
        <v>1081</v>
      </c>
      <c r="B1015" s="4">
        <v>6</v>
      </c>
      <c r="C1015" s="3" t="s">
        <v>20</v>
      </c>
      <c r="D1015" s="4">
        <v>601</v>
      </c>
      <c r="E1015" s="3" t="s">
        <v>21</v>
      </c>
      <c r="F1015" s="3" t="s">
        <v>800</v>
      </c>
      <c r="G1015" s="3" t="s">
        <v>2437</v>
      </c>
      <c r="H1015" s="3" t="s">
        <v>1086</v>
      </c>
      <c r="I1015" s="3"/>
      <c r="J1015" s="7" t="str">
        <f>CONCATENATE(tbl_geral[[#This Row],[Máquina]],"_",tbl_geral[[#This Row],[Status]],)</f>
        <v>LAQU_SETUP</v>
      </c>
      <c r="K1015" s="9">
        <f>COUNTIF($J$2:J1015,J1015)</f>
        <v>1</v>
      </c>
      <c r="L1015" s="7" t="str">
        <f>CONCATENATE(tbl_geral[[#This Row],[Cod.Unico]],"_",tbl_geral[[#This Row],[Numerador]])</f>
        <v>LAQU_SETUP_1</v>
      </c>
      <c r="M1015" s="12">
        <f t="shared" si="15"/>
        <v>141</v>
      </c>
      <c r="N1015" s="12">
        <f>COUNTIF(J$2:$J1015,J1015)/100</f>
        <v>0.01</v>
      </c>
      <c r="O1015" s="12">
        <f>SUM(tbl_geral[[#This Row],[Cod.Unico3]]+tbl_geral[[#This Row],[Cod.Unico4]])</f>
        <v>141.01</v>
      </c>
      <c r="P1015" s="12" t="str">
        <f>SUBSTITUTE(tbl_geral[[#This Row],[Cod.Unico5]],",",".")</f>
        <v>141.01</v>
      </c>
      <c r="Q1015" s="12" t="s">
        <v>1085</v>
      </c>
    </row>
    <row r="1016" spans="1:17" x14ac:dyDescent="0.25">
      <c r="A1016" s="3" t="s">
        <v>1081</v>
      </c>
      <c r="B1016" s="4">
        <v>6</v>
      </c>
      <c r="C1016" s="3" t="s">
        <v>20</v>
      </c>
      <c r="D1016" s="4">
        <v>601</v>
      </c>
      <c r="E1016" s="3" t="s">
        <v>21</v>
      </c>
      <c r="F1016" s="3" t="s">
        <v>800</v>
      </c>
      <c r="G1016" s="3" t="s">
        <v>2438</v>
      </c>
      <c r="H1016" s="3" t="s">
        <v>1088</v>
      </c>
      <c r="I1016" s="3"/>
      <c r="J1016" s="7" t="str">
        <f>CONCATENATE(tbl_geral[[#This Row],[Máquina]],"_",tbl_geral[[#This Row],[Status]],)</f>
        <v>LAQU_SETUP</v>
      </c>
      <c r="K1016" s="9">
        <f>COUNTIF($J$2:J1016,J1016)</f>
        <v>2</v>
      </c>
      <c r="L1016" s="7" t="str">
        <f>CONCATENATE(tbl_geral[[#This Row],[Cod.Unico]],"_",tbl_geral[[#This Row],[Numerador]])</f>
        <v>LAQU_SETUP_2</v>
      </c>
      <c r="M1016" s="12">
        <f t="shared" si="15"/>
        <v>141</v>
      </c>
      <c r="N1016" s="12">
        <f>COUNTIF(J$2:$J1016,J1016)/100</f>
        <v>0.02</v>
      </c>
      <c r="O1016" s="12">
        <f>SUM(tbl_geral[[#This Row],[Cod.Unico3]]+tbl_geral[[#This Row],[Cod.Unico4]])</f>
        <v>141.02000000000001</v>
      </c>
      <c r="P1016" s="12" t="str">
        <f>SUBSTITUTE(tbl_geral[[#This Row],[Cod.Unico5]],",",".")</f>
        <v>141.02</v>
      </c>
      <c r="Q1016" s="12" t="s">
        <v>1087</v>
      </c>
    </row>
    <row r="1017" spans="1:17" x14ac:dyDescent="0.25">
      <c r="A1017" s="3" t="s">
        <v>1081</v>
      </c>
      <c r="B1017" s="4">
        <v>6</v>
      </c>
      <c r="C1017" s="3" t="s">
        <v>20</v>
      </c>
      <c r="D1017" s="4">
        <v>601</v>
      </c>
      <c r="E1017" s="3" t="s">
        <v>21</v>
      </c>
      <c r="F1017" s="3" t="s">
        <v>800</v>
      </c>
      <c r="G1017" s="3" t="s">
        <v>2439</v>
      </c>
      <c r="H1017" s="3" t="s">
        <v>1090</v>
      </c>
      <c r="I1017" s="3"/>
      <c r="J1017" s="7" t="str">
        <f>CONCATENATE(tbl_geral[[#This Row],[Máquina]],"_",tbl_geral[[#This Row],[Status]],)</f>
        <v>LAQU_SETUP</v>
      </c>
      <c r="K1017" s="9">
        <f>COUNTIF($J$2:J1017,J1017)</f>
        <v>3</v>
      </c>
      <c r="L1017" s="7" t="str">
        <f>CONCATENATE(tbl_geral[[#This Row],[Cod.Unico]],"_",tbl_geral[[#This Row],[Numerador]])</f>
        <v>LAQU_SETUP_3</v>
      </c>
      <c r="M1017" s="12">
        <f t="shared" si="15"/>
        <v>141</v>
      </c>
      <c r="N1017" s="12">
        <f>COUNTIF(J$2:$J1017,J1017)/100</f>
        <v>0.03</v>
      </c>
      <c r="O1017" s="12">
        <f>SUM(tbl_geral[[#This Row],[Cod.Unico3]]+tbl_geral[[#This Row],[Cod.Unico4]])</f>
        <v>141.03</v>
      </c>
      <c r="P1017" s="12" t="str">
        <f>SUBSTITUTE(tbl_geral[[#This Row],[Cod.Unico5]],",",".")</f>
        <v>141.03</v>
      </c>
      <c r="Q1017" s="12" t="s">
        <v>1089</v>
      </c>
    </row>
    <row r="1018" spans="1:17" x14ac:dyDescent="0.25">
      <c r="A1018" s="3" t="s">
        <v>1081</v>
      </c>
      <c r="B1018" s="4">
        <v>6</v>
      </c>
      <c r="C1018" s="3" t="s">
        <v>20</v>
      </c>
      <c r="D1018" s="4">
        <v>601</v>
      </c>
      <c r="E1018" s="3" t="s">
        <v>21</v>
      </c>
      <c r="F1018" s="3" t="s">
        <v>800</v>
      </c>
      <c r="G1018" s="3" t="s">
        <v>2440</v>
      </c>
      <c r="H1018" s="3" t="s">
        <v>1092</v>
      </c>
      <c r="I1018" s="3"/>
      <c r="J1018" s="7" t="str">
        <f>CONCATENATE(tbl_geral[[#This Row],[Máquina]],"_",tbl_geral[[#This Row],[Status]],)</f>
        <v>LAQU_SETUP</v>
      </c>
      <c r="K1018" s="9">
        <f>COUNTIF($J$2:J1018,J1018)</f>
        <v>4</v>
      </c>
      <c r="L1018" s="7" t="str">
        <f>CONCATENATE(tbl_geral[[#This Row],[Cod.Unico]],"_",tbl_geral[[#This Row],[Numerador]])</f>
        <v>LAQU_SETUP_4</v>
      </c>
      <c r="M1018" s="12">
        <f t="shared" si="15"/>
        <v>141</v>
      </c>
      <c r="N1018" s="12">
        <f>COUNTIF(J$2:$J1018,J1018)/100</f>
        <v>0.04</v>
      </c>
      <c r="O1018" s="12">
        <f>SUM(tbl_geral[[#This Row],[Cod.Unico3]]+tbl_geral[[#This Row],[Cod.Unico4]])</f>
        <v>141.04</v>
      </c>
      <c r="P1018" s="12" t="str">
        <f>SUBSTITUTE(tbl_geral[[#This Row],[Cod.Unico5]],",",".")</f>
        <v>141.04</v>
      </c>
      <c r="Q1018" s="12" t="s">
        <v>1091</v>
      </c>
    </row>
    <row r="1019" spans="1:17" x14ac:dyDescent="0.25">
      <c r="A1019" s="3" t="s">
        <v>1081</v>
      </c>
      <c r="B1019" s="4">
        <v>6</v>
      </c>
      <c r="C1019" s="3" t="s">
        <v>20</v>
      </c>
      <c r="D1019" s="4">
        <v>601</v>
      </c>
      <c r="E1019" s="3" t="s">
        <v>21</v>
      </c>
      <c r="F1019" s="3" t="s">
        <v>800</v>
      </c>
      <c r="G1019" s="3" t="s">
        <v>2441</v>
      </c>
      <c r="H1019" s="3" t="s">
        <v>1094</v>
      </c>
      <c r="I1019" s="3"/>
      <c r="J1019" s="7" t="str">
        <f>CONCATENATE(tbl_geral[[#This Row],[Máquina]],"_",tbl_geral[[#This Row],[Status]],)</f>
        <v>LAQU_SETUP</v>
      </c>
      <c r="K1019" s="9">
        <f>COUNTIF($J$2:J1019,J1019)</f>
        <v>5</v>
      </c>
      <c r="L1019" s="7" t="str">
        <f>CONCATENATE(tbl_geral[[#This Row],[Cod.Unico]],"_",tbl_geral[[#This Row],[Numerador]])</f>
        <v>LAQU_SETUP_5</v>
      </c>
      <c r="M1019" s="12">
        <f t="shared" si="15"/>
        <v>141</v>
      </c>
      <c r="N1019" s="12">
        <f>COUNTIF(J$2:$J1019,J1019)/100</f>
        <v>0.05</v>
      </c>
      <c r="O1019" s="12">
        <f>SUM(tbl_geral[[#This Row],[Cod.Unico3]]+tbl_geral[[#This Row],[Cod.Unico4]])</f>
        <v>141.05000000000001</v>
      </c>
      <c r="P1019" s="12" t="str">
        <f>SUBSTITUTE(tbl_geral[[#This Row],[Cod.Unico5]],",",".")</f>
        <v>141.05</v>
      </c>
      <c r="Q1019" s="12" t="s">
        <v>1093</v>
      </c>
    </row>
    <row r="1020" spans="1:17" x14ac:dyDescent="0.25">
      <c r="A1020" s="3" t="s">
        <v>1081</v>
      </c>
      <c r="B1020" s="4">
        <v>6</v>
      </c>
      <c r="C1020" s="3" t="s">
        <v>20</v>
      </c>
      <c r="D1020" s="4">
        <v>601</v>
      </c>
      <c r="E1020" s="3" t="s">
        <v>21</v>
      </c>
      <c r="F1020" s="3" t="s">
        <v>800</v>
      </c>
      <c r="G1020" s="3" t="s">
        <v>2442</v>
      </c>
      <c r="H1020" s="3" t="s">
        <v>1096</v>
      </c>
      <c r="I1020" s="3"/>
      <c r="J1020" s="7" t="str">
        <f>CONCATENATE(tbl_geral[[#This Row],[Máquina]],"_",tbl_geral[[#This Row],[Status]],)</f>
        <v>LAQU_SETUP</v>
      </c>
      <c r="K1020" s="9">
        <f>COUNTIF($J$2:J1020,J1020)</f>
        <v>6</v>
      </c>
      <c r="L1020" s="7" t="str">
        <f>CONCATENATE(tbl_geral[[#This Row],[Cod.Unico]],"_",tbl_geral[[#This Row],[Numerador]])</f>
        <v>LAQU_SETUP_6</v>
      </c>
      <c r="M1020" s="12">
        <f t="shared" si="15"/>
        <v>141</v>
      </c>
      <c r="N1020" s="12">
        <f>COUNTIF(J$2:$J1020,J1020)/100</f>
        <v>0.06</v>
      </c>
      <c r="O1020" s="12">
        <f>SUM(tbl_geral[[#This Row],[Cod.Unico3]]+tbl_geral[[#This Row],[Cod.Unico4]])</f>
        <v>141.06</v>
      </c>
      <c r="P1020" s="12" t="str">
        <f>SUBSTITUTE(tbl_geral[[#This Row],[Cod.Unico5]],",",".")</f>
        <v>141.06</v>
      </c>
      <c r="Q1020" s="12" t="s">
        <v>1095</v>
      </c>
    </row>
    <row r="1021" spans="1:17" x14ac:dyDescent="0.25">
      <c r="A1021" s="3" t="s">
        <v>1081</v>
      </c>
      <c r="B1021" s="4">
        <v>6</v>
      </c>
      <c r="C1021" s="3" t="s">
        <v>20</v>
      </c>
      <c r="D1021" s="4">
        <v>601</v>
      </c>
      <c r="E1021" s="3" t="s">
        <v>21</v>
      </c>
      <c r="F1021" s="3" t="s">
        <v>800</v>
      </c>
      <c r="G1021" s="3" t="s">
        <v>2443</v>
      </c>
      <c r="H1021" s="3" t="s">
        <v>1098</v>
      </c>
      <c r="I1021" s="3"/>
      <c r="J1021" s="7" t="str">
        <f>CONCATENATE(tbl_geral[[#This Row],[Máquina]],"_",tbl_geral[[#This Row],[Status]],)</f>
        <v>LAQU_SETUP</v>
      </c>
      <c r="K1021" s="9">
        <f>COUNTIF($J$2:J1021,J1021)</f>
        <v>7</v>
      </c>
      <c r="L1021" s="7" t="str">
        <f>CONCATENATE(tbl_geral[[#This Row],[Cod.Unico]],"_",tbl_geral[[#This Row],[Numerador]])</f>
        <v>LAQU_SETUP_7</v>
      </c>
      <c r="M1021" s="12">
        <f t="shared" si="15"/>
        <v>141</v>
      </c>
      <c r="N1021" s="12">
        <f>COUNTIF(J$2:$J1021,J1021)/100</f>
        <v>7.0000000000000007E-2</v>
      </c>
      <c r="O1021" s="12">
        <f>SUM(tbl_geral[[#This Row],[Cod.Unico3]]+tbl_geral[[#This Row],[Cod.Unico4]])</f>
        <v>141.07</v>
      </c>
      <c r="P1021" s="12" t="str">
        <f>SUBSTITUTE(tbl_geral[[#This Row],[Cod.Unico5]],",",".")</f>
        <v>141.07</v>
      </c>
      <c r="Q1021" s="12" t="s">
        <v>1097</v>
      </c>
    </row>
    <row r="1022" spans="1:17" x14ac:dyDescent="0.25">
      <c r="A1022" s="3" t="s">
        <v>1081</v>
      </c>
      <c r="B1022" s="4">
        <v>6</v>
      </c>
      <c r="C1022" s="3" t="s">
        <v>20</v>
      </c>
      <c r="D1022" s="4">
        <v>601</v>
      </c>
      <c r="E1022" s="3" t="s">
        <v>21</v>
      </c>
      <c r="F1022" s="3" t="s">
        <v>800</v>
      </c>
      <c r="G1022" s="3" t="s">
        <v>2444</v>
      </c>
      <c r="H1022" s="3" t="s">
        <v>1100</v>
      </c>
      <c r="I1022" s="3"/>
      <c r="J1022" s="7" t="str">
        <f>CONCATENATE(tbl_geral[[#This Row],[Máquina]],"_",tbl_geral[[#This Row],[Status]],)</f>
        <v>LAQU_SETUP</v>
      </c>
      <c r="K1022" s="9">
        <f>COUNTIF($J$2:J1022,J1022)</f>
        <v>8</v>
      </c>
      <c r="L1022" s="7" t="str">
        <f>CONCATENATE(tbl_geral[[#This Row],[Cod.Unico]],"_",tbl_geral[[#This Row],[Numerador]])</f>
        <v>LAQU_SETUP_8</v>
      </c>
      <c r="M1022" s="12">
        <f t="shared" si="15"/>
        <v>141</v>
      </c>
      <c r="N1022" s="12">
        <f>COUNTIF(J$2:$J1022,J1022)/100</f>
        <v>0.08</v>
      </c>
      <c r="O1022" s="12">
        <f>SUM(tbl_geral[[#This Row],[Cod.Unico3]]+tbl_geral[[#This Row],[Cod.Unico4]])</f>
        <v>141.08000000000001</v>
      </c>
      <c r="P1022" s="12" t="str">
        <f>SUBSTITUTE(tbl_geral[[#This Row],[Cod.Unico5]],",",".")</f>
        <v>141.08</v>
      </c>
      <c r="Q1022" s="12" t="s">
        <v>1099</v>
      </c>
    </row>
    <row r="1023" spans="1:17" x14ac:dyDescent="0.25">
      <c r="A1023" s="3" t="s">
        <v>1081</v>
      </c>
      <c r="B1023" s="4">
        <v>6</v>
      </c>
      <c r="C1023" s="3" t="s">
        <v>20</v>
      </c>
      <c r="D1023" s="4">
        <v>601</v>
      </c>
      <c r="E1023" s="3" t="s">
        <v>21</v>
      </c>
      <c r="F1023" s="3" t="s">
        <v>800</v>
      </c>
      <c r="G1023" s="3" t="s">
        <v>2445</v>
      </c>
      <c r="H1023" s="3" t="s">
        <v>13</v>
      </c>
      <c r="I1023" s="3"/>
      <c r="J1023" s="7" t="str">
        <f>CONCATENATE(tbl_geral[[#This Row],[Máquina]],"_",tbl_geral[[#This Row],[Status]],)</f>
        <v>LAQU_SETUP</v>
      </c>
      <c r="K1023" s="9">
        <f>COUNTIF($J$2:J1023,J1023)</f>
        <v>9</v>
      </c>
      <c r="L1023" s="7" t="str">
        <f>CONCATENATE(tbl_geral[[#This Row],[Cod.Unico]],"_",tbl_geral[[#This Row],[Numerador]])</f>
        <v>LAQU_SETUP_9</v>
      </c>
      <c r="M1023" s="12">
        <f t="shared" si="15"/>
        <v>141</v>
      </c>
      <c r="N1023" s="12">
        <f>COUNTIF(J$2:$J1023,J1023)/100</f>
        <v>0.09</v>
      </c>
      <c r="O1023" s="12">
        <f>SUM(tbl_geral[[#This Row],[Cod.Unico3]]+tbl_geral[[#This Row],[Cod.Unico4]])</f>
        <v>141.09</v>
      </c>
      <c r="P1023" s="12" t="str">
        <f>SUBSTITUTE(tbl_geral[[#This Row],[Cod.Unico5]],",",".")</f>
        <v>141.09</v>
      </c>
      <c r="Q1023" s="12" t="s">
        <v>995</v>
      </c>
    </row>
    <row r="1024" spans="1:17" x14ac:dyDescent="0.25">
      <c r="A1024" s="3" t="s">
        <v>1081</v>
      </c>
      <c r="B1024" s="4">
        <v>6</v>
      </c>
      <c r="C1024" s="3" t="s">
        <v>20</v>
      </c>
      <c r="D1024" s="4">
        <v>601</v>
      </c>
      <c r="E1024" s="3" t="s">
        <v>21</v>
      </c>
      <c r="F1024" s="3" t="s">
        <v>800</v>
      </c>
      <c r="G1024" s="3" t="s">
        <v>3128</v>
      </c>
      <c r="H1024" s="3" t="s">
        <v>13</v>
      </c>
      <c r="I1024" s="3"/>
      <c r="J1024" s="7" t="str">
        <f>CONCATENATE(tbl_geral[[#This Row],[Máquina]],"_",tbl_geral[[#This Row],[Status]],)</f>
        <v>LAQU_SETUP</v>
      </c>
      <c r="K1024" s="9">
        <f>COUNTIF($J$2:J1024,J1024)</f>
        <v>10</v>
      </c>
      <c r="L1024" s="7" t="str">
        <f>CONCATENATE(tbl_geral[[#This Row],[Cod.Unico]],"_",tbl_geral[[#This Row],[Numerador]])</f>
        <v>LAQU_SETUP_10</v>
      </c>
      <c r="M1024" s="12">
        <f t="shared" si="15"/>
        <v>141</v>
      </c>
      <c r="N1024" s="12">
        <f>COUNTIF(J$2:$J1024,J1024)/100</f>
        <v>0.1</v>
      </c>
      <c r="O1024" s="12">
        <f>SUM(tbl_geral[[#This Row],[Cod.Unico3]]+tbl_geral[[#This Row],[Cod.Unico4]])</f>
        <v>141.1</v>
      </c>
      <c r="P1024" s="12" t="str">
        <f>SUBSTITUTE(tbl_geral[[#This Row],[Cod.Unico5]],",",".")</f>
        <v>141.1</v>
      </c>
      <c r="Q1024" s="12" t="s">
        <v>1101</v>
      </c>
    </row>
    <row r="1025" spans="1:17" x14ac:dyDescent="0.25">
      <c r="A1025" s="3" t="s">
        <v>1081</v>
      </c>
      <c r="B1025" s="4">
        <v>6</v>
      </c>
      <c r="C1025" s="3" t="s">
        <v>20</v>
      </c>
      <c r="D1025" s="4">
        <v>601</v>
      </c>
      <c r="E1025" s="3" t="s">
        <v>21</v>
      </c>
      <c r="F1025" s="3" t="s">
        <v>800</v>
      </c>
      <c r="G1025" s="3" t="s">
        <v>2446</v>
      </c>
      <c r="H1025" s="3" t="s">
        <v>13</v>
      </c>
      <c r="I1025" s="3"/>
      <c r="J1025" s="7" t="str">
        <f>CONCATENATE(tbl_geral[[#This Row],[Máquina]],"_",tbl_geral[[#This Row],[Status]],)</f>
        <v>LAQU_SETUP</v>
      </c>
      <c r="K1025" s="9">
        <f>COUNTIF($J$2:J1025,J1025)</f>
        <v>11</v>
      </c>
      <c r="L1025" s="7" t="str">
        <f>CONCATENATE(tbl_geral[[#This Row],[Cod.Unico]],"_",tbl_geral[[#This Row],[Numerador]])</f>
        <v>LAQU_SETUP_11</v>
      </c>
      <c r="M1025" s="12">
        <f t="shared" si="15"/>
        <v>141</v>
      </c>
      <c r="N1025" s="12">
        <f>COUNTIF(J$2:$J1025,J1025)/100</f>
        <v>0.11</v>
      </c>
      <c r="O1025" s="12">
        <f>SUM(tbl_geral[[#This Row],[Cod.Unico3]]+tbl_geral[[#This Row],[Cod.Unico4]])</f>
        <v>141.11000000000001</v>
      </c>
      <c r="P1025" s="12" t="str">
        <f>SUBSTITUTE(tbl_geral[[#This Row],[Cod.Unico5]],",",".")</f>
        <v>141.11</v>
      </c>
      <c r="Q1025" s="12" t="s">
        <v>1102</v>
      </c>
    </row>
    <row r="1026" spans="1:17" x14ac:dyDescent="0.25">
      <c r="A1026" s="3" t="s">
        <v>1081</v>
      </c>
      <c r="B1026" s="4">
        <v>6</v>
      </c>
      <c r="C1026" s="3" t="s">
        <v>20</v>
      </c>
      <c r="D1026" s="4">
        <v>601</v>
      </c>
      <c r="E1026" s="3" t="s">
        <v>21</v>
      </c>
      <c r="F1026" s="3" t="s">
        <v>800</v>
      </c>
      <c r="G1026" s="3" t="s">
        <v>2447</v>
      </c>
      <c r="H1026" s="3" t="s">
        <v>13</v>
      </c>
      <c r="I1026" s="3"/>
      <c r="J1026" s="7" t="str">
        <f>CONCATENATE(tbl_geral[[#This Row],[Máquina]],"_",tbl_geral[[#This Row],[Status]],)</f>
        <v>LAQU_SETUP</v>
      </c>
      <c r="K1026" s="9">
        <f>COUNTIF($J$2:J1026,J1026)</f>
        <v>12</v>
      </c>
      <c r="L1026" s="7" t="str">
        <f>CONCATENATE(tbl_geral[[#This Row],[Cod.Unico]],"_",tbl_geral[[#This Row],[Numerador]])</f>
        <v>LAQU_SETUP_12</v>
      </c>
      <c r="M1026" s="12">
        <f t="shared" si="15"/>
        <v>141</v>
      </c>
      <c r="N1026" s="12">
        <f>COUNTIF(J$2:$J1026,J1026)/100</f>
        <v>0.12</v>
      </c>
      <c r="O1026" s="12">
        <f>SUM(tbl_geral[[#This Row],[Cod.Unico3]]+tbl_geral[[#This Row],[Cod.Unico4]])</f>
        <v>141.12</v>
      </c>
      <c r="P1026" s="12" t="str">
        <f>SUBSTITUTE(tbl_geral[[#This Row],[Cod.Unico5]],",",".")</f>
        <v>141.12</v>
      </c>
      <c r="Q1026" s="12" t="s">
        <v>1103</v>
      </c>
    </row>
    <row r="1027" spans="1:17" x14ac:dyDescent="0.25">
      <c r="A1027" s="3" t="s">
        <v>1081</v>
      </c>
      <c r="B1027" s="4">
        <v>3</v>
      </c>
      <c r="C1027" s="3" t="s">
        <v>56</v>
      </c>
      <c r="D1027" s="4">
        <v>301</v>
      </c>
      <c r="E1027" s="3" t="s">
        <v>57</v>
      </c>
      <c r="F1027" s="3" t="s">
        <v>58</v>
      </c>
      <c r="G1027" s="3" t="s">
        <v>2448</v>
      </c>
      <c r="H1027" s="3" t="s">
        <v>13</v>
      </c>
      <c r="I1027" s="3"/>
      <c r="J1027" s="7" t="str">
        <f>CONCATENATE(tbl_geral[[#This Row],[Máquina]],"_",tbl_geral[[#This Row],[Status]],)</f>
        <v>LAQU_DESENVOLVIMENTO</v>
      </c>
      <c r="K1027" s="9">
        <f>COUNTIF($J$2:J1027,J1027)</f>
        <v>1</v>
      </c>
      <c r="L1027" s="7" t="str">
        <f>CONCATENATE(tbl_geral[[#This Row],[Cod.Unico]],"_",tbl_geral[[#This Row],[Numerador]])</f>
        <v>LAQU_DESENVOLVIMENTO_1</v>
      </c>
      <c r="M1027" s="12">
        <f t="shared" si="15"/>
        <v>142</v>
      </c>
      <c r="N1027" s="12">
        <f>COUNTIF(J$2:$J1027,J1027)/100</f>
        <v>0.01</v>
      </c>
      <c r="O1027" s="12">
        <f>SUM(tbl_geral[[#This Row],[Cod.Unico3]]+tbl_geral[[#This Row],[Cod.Unico4]])</f>
        <v>142.01</v>
      </c>
      <c r="P1027" s="12" t="str">
        <f>SUBSTITUTE(tbl_geral[[#This Row],[Cod.Unico5]],",",".")</f>
        <v>142.01</v>
      </c>
      <c r="Q1027" s="12" t="s">
        <v>1104</v>
      </c>
    </row>
    <row r="1028" spans="1:17" x14ac:dyDescent="0.25">
      <c r="A1028" s="3" t="s">
        <v>1081</v>
      </c>
      <c r="B1028" s="4">
        <v>3</v>
      </c>
      <c r="C1028" s="3" t="s">
        <v>56</v>
      </c>
      <c r="D1028" s="4">
        <v>301</v>
      </c>
      <c r="E1028" s="3" t="s">
        <v>57</v>
      </c>
      <c r="F1028" s="3" t="s">
        <v>58</v>
      </c>
      <c r="G1028" s="3" t="s">
        <v>2449</v>
      </c>
      <c r="H1028" s="3" t="s">
        <v>13</v>
      </c>
      <c r="I1028" s="3"/>
      <c r="J1028" s="7" t="str">
        <f>CONCATENATE(tbl_geral[[#This Row],[Máquina]],"_",tbl_geral[[#This Row],[Status]],)</f>
        <v>LAQU_DESENVOLVIMENTO</v>
      </c>
      <c r="K1028" s="9">
        <f>COUNTIF($J$2:J1028,J1028)</f>
        <v>2</v>
      </c>
      <c r="L1028" s="7" t="str">
        <f>CONCATENATE(tbl_geral[[#This Row],[Cod.Unico]],"_",tbl_geral[[#This Row],[Numerador]])</f>
        <v>LAQU_DESENVOLVIMENTO_2</v>
      </c>
      <c r="M1028" s="12">
        <f t="shared" ref="M1028:M1091" si="16">IF(J1028=J1027,M1027,M1027+1)</f>
        <v>142</v>
      </c>
      <c r="N1028" s="12">
        <f>COUNTIF(J$2:$J1028,J1028)/100</f>
        <v>0.02</v>
      </c>
      <c r="O1028" s="12">
        <f>SUM(tbl_geral[[#This Row],[Cod.Unico3]]+tbl_geral[[#This Row],[Cod.Unico4]])</f>
        <v>142.02000000000001</v>
      </c>
      <c r="P1028" s="12" t="str">
        <f>SUBSTITUTE(tbl_geral[[#This Row],[Cod.Unico5]],",",".")</f>
        <v>142.02</v>
      </c>
      <c r="Q1028" s="12" t="s">
        <v>1105</v>
      </c>
    </row>
    <row r="1029" spans="1:17" x14ac:dyDescent="0.25">
      <c r="A1029" s="3" t="s">
        <v>1081</v>
      </c>
      <c r="B1029" s="4">
        <v>3</v>
      </c>
      <c r="C1029" s="3" t="s">
        <v>56</v>
      </c>
      <c r="D1029" s="4">
        <v>301</v>
      </c>
      <c r="E1029" s="3" t="s">
        <v>57</v>
      </c>
      <c r="F1029" s="3" t="s">
        <v>58</v>
      </c>
      <c r="G1029" s="3" t="s">
        <v>2450</v>
      </c>
      <c r="H1029" s="3" t="s">
        <v>13</v>
      </c>
      <c r="I1029" s="3"/>
      <c r="J1029" s="7" t="str">
        <f>CONCATENATE(tbl_geral[[#This Row],[Máquina]],"_",tbl_geral[[#This Row],[Status]],)</f>
        <v>LAQU_DESENVOLVIMENTO</v>
      </c>
      <c r="K1029" s="9">
        <f>COUNTIF($J$2:J1029,J1029)</f>
        <v>3</v>
      </c>
      <c r="L1029" s="7" t="str">
        <f>CONCATENATE(tbl_geral[[#This Row],[Cod.Unico]],"_",tbl_geral[[#This Row],[Numerador]])</f>
        <v>LAQU_DESENVOLVIMENTO_3</v>
      </c>
      <c r="M1029" s="12">
        <f t="shared" si="16"/>
        <v>142</v>
      </c>
      <c r="N1029" s="12">
        <f>COUNTIF(J$2:$J1029,J1029)/100</f>
        <v>0.03</v>
      </c>
      <c r="O1029" s="12">
        <f>SUM(tbl_geral[[#This Row],[Cod.Unico3]]+tbl_geral[[#This Row],[Cod.Unico4]])</f>
        <v>142.03</v>
      </c>
      <c r="P1029" s="12" t="str">
        <f>SUBSTITUTE(tbl_geral[[#This Row],[Cod.Unico5]],",",".")</f>
        <v>142.03</v>
      </c>
      <c r="Q1029" s="12" t="s">
        <v>255</v>
      </c>
    </row>
    <row r="1030" spans="1:17" x14ac:dyDescent="0.25">
      <c r="A1030" s="3" t="s">
        <v>1081</v>
      </c>
      <c r="B1030" s="4">
        <v>3</v>
      </c>
      <c r="C1030" s="3" t="s">
        <v>56</v>
      </c>
      <c r="D1030" s="4">
        <v>301</v>
      </c>
      <c r="E1030" s="3" t="s">
        <v>57</v>
      </c>
      <c r="F1030" s="3" t="s">
        <v>58</v>
      </c>
      <c r="G1030" s="3" t="s">
        <v>2451</v>
      </c>
      <c r="H1030" s="3" t="s">
        <v>13</v>
      </c>
      <c r="I1030" s="3"/>
      <c r="J1030" s="7" t="str">
        <f>CONCATENATE(tbl_geral[[#This Row],[Máquina]],"_",tbl_geral[[#This Row],[Status]],)</f>
        <v>LAQU_DESENVOLVIMENTO</v>
      </c>
      <c r="K1030" s="9">
        <f>COUNTIF($J$2:J1030,J1030)</f>
        <v>4</v>
      </c>
      <c r="L1030" s="7" t="str">
        <f>CONCATENATE(tbl_geral[[#This Row],[Cod.Unico]],"_",tbl_geral[[#This Row],[Numerador]])</f>
        <v>LAQU_DESENVOLVIMENTO_4</v>
      </c>
      <c r="M1030" s="12">
        <f t="shared" si="16"/>
        <v>142</v>
      </c>
      <c r="N1030" s="12">
        <f>COUNTIF(J$2:$J1030,J1030)/100</f>
        <v>0.04</v>
      </c>
      <c r="O1030" s="12">
        <f>SUM(tbl_geral[[#This Row],[Cod.Unico3]]+tbl_geral[[#This Row],[Cod.Unico4]])</f>
        <v>142.04</v>
      </c>
      <c r="P1030" s="12" t="str">
        <f>SUBSTITUTE(tbl_geral[[#This Row],[Cod.Unico5]],",",".")</f>
        <v>142.04</v>
      </c>
      <c r="Q1030" s="12" t="s">
        <v>1106</v>
      </c>
    </row>
    <row r="1031" spans="1:17" x14ac:dyDescent="0.25">
      <c r="A1031" s="3" t="s">
        <v>1081</v>
      </c>
      <c r="B1031" s="4">
        <v>3</v>
      </c>
      <c r="C1031" s="3" t="s">
        <v>56</v>
      </c>
      <c r="D1031" s="4">
        <v>301</v>
      </c>
      <c r="E1031" s="3" t="s">
        <v>57</v>
      </c>
      <c r="F1031" s="3" t="s">
        <v>58</v>
      </c>
      <c r="G1031" s="3" t="s">
        <v>2452</v>
      </c>
      <c r="H1031" s="3" t="s">
        <v>13</v>
      </c>
      <c r="I1031" s="3"/>
      <c r="J1031" s="7" t="str">
        <f>CONCATENATE(tbl_geral[[#This Row],[Máquina]],"_",tbl_geral[[#This Row],[Status]],)</f>
        <v>LAQU_DESENVOLVIMENTO</v>
      </c>
      <c r="K1031" s="9">
        <f>COUNTIF($J$2:J1031,J1031)</f>
        <v>5</v>
      </c>
      <c r="L1031" s="7" t="str">
        <f>CONCATENATE(tbl_geral[[#This Row],[Cod.Unico]],"_",tbl_geral[[#This Row],[Numerador]])</f>
        <v>LAQU_DESENVOLVIMENTO_5</v>
      </c>
      <c r="M1031" s="12">
        <f t="shared" si="16"/>
        <v>142</v>
      </c>
      <c r="N1031" s="12">
        <f>COUNTIF(J$2:$J1031,J1031)/100</f>
        <v>0.05</v>
      </c>
      <c r="O1031" s="12">
        <f>SUM(tbl_geral[[#This Row],[Cod.Unico3]]+tbl_geral[[#This Row],[Cod.Unico4]])</f>
        <v>142.05000000000001</v>
      </c>
      <c r="P1031" s="12" t="str">
        <f>SUBSTITUTE(tbl_geral[[#This Row],[Cod.Unico5]],",",".")</f>
        <v>142.05</v>
      </c>
      <c r="Q1031" s="12" t="s">
        <v>1107</v>
      </c>
    </row>
    <row r="1032" spans="1:17" x14ac:dyDescent="0.25">
      <c r="A1032" s="3" t="s">
        <v>1081</v>
      </c>
      <c r="B1032" s="4">
        <v>3</v>
      </c>
      <c r="C1032" s="3" t="s">
        <v>56</v>
      </c>
      <c r="D1032" s="4">
        <v>301</v>
      </c>
      <c r="E1032" s="3" t="s">
        <v>57</v>
      </c>
      <c r="F1032" s="3" t="s">
        <v>58</v>
      </c>
      <c r="G1032" s="3" t="s">
        <v>2453</v>
      </c>
      <c r="H1032" s="3" t="s">
        <v>13</v>
      </c>
      <c r="I1032" s="3"/>
      <c r="J1032" s="7" t="str">
        <f>CONCATENATE(tbl_geral[[#This Row],[Máquina]],"_",tbl_geral[[#This Row],[Status]],)</f>
        <v>LAQU_DESENVOLVIMENTO</v>
      </c>
      <c r="K1032" s="9">
        <f>COUNTIF($J$2:J1032,J1032)</f>
        <v>6</v>
      </c>
      <c r="L1032" s="7" t="str">
        <f>CONCATENATE(tbl_geral[[#This Row],[Cod.Unico]],"_",tbl_geral[[#This Row],[Numerador]])</f>
        <v>LAQU_DESENVOLVIMENTO_6</v>
      </c>
      <c r="M1032" s="12">
        <f t="shared" si="16"/>
        <v>142</v>
      </c>
      <c r="N1032" s="12">
        <f>COUNTIF(J$2:$J1032,J1032)/100</f>
        <v>0.06</v>
      </c>
      <c r="O1032" s="12">
        <f>SUM(tbl_geral[[#This Row],[Cod.Unico3]]+tbl_geral[[#This Row],[Cod.Unico4]])</f>
        <v>142.06</v>
      </c>
      <c r="P1032" s="12" t="str">
        <f>SUBSTITUTE(tbl_geral[[#This Row],[Cod.Unico5]],",",".")</f>
        <v>142.06</v>
      </c>
      <c r="Q1032" s="12" t="s">
        <v>1108</v>
      </c>
    </row>
    <row r="1033" spans="1:17" x14ac:dyDescent="0.25">
      <c r="A1033" s="3" t="s">
        <v>1081</v>
      </c>
      <c r="B1033" s="4">
        <v>3</v>
      </c>
      <c r="C1033" s="3" t="s">
        <v>56</v>
      </c>
      <c r="D1033" s="4">
        <v>301</v>
      </c>
      <c r="E1033" s="3" t="s">
        <v>57</v>
      </c>
      <c r="F1033" s="3" t="s">
        <v>58</v>
      </c>
      <c r="G1033" s="3" t="s">
        <v>2454</v>
      </c>
      <c r="H1033" s="3" t="s">
        <v>13</v>
      </c>
      <c r="I1033" s="3"/>
      <c r="J1033" s="7" t="str">
        <f>CONCATENATE(tbl_geral[[#This Row],[Máquina]],"_",tbl_geral[[#This Row],[Status]],)</f>
        <v>LAQU_DESENVOLVIMENTO</v>
      </c>
      <c r="K1033" s="9">
        <f>COUNTIF($J$2:J1033,J1033)</f>
        <v>7</v>
      </c>
      <c r="L1033" s="7" t="str">
        <f>CONCATENATE(tbl_geral[[#This Row],[Cod.Unico]],"_",tbl_geral[[#This Row],[Numerador]])</f>
        <v>LAQU_DESENVOLVIMENTO_7</v>
      </c>
      <c r="M1033" s="12">
        <f t="shared" si="16"/>
        <v>142</v>
      </c>
      <c r="N1033" s="12">
        <f>COUNTIF(J$2:$J1033,J1033)/100</f>
        <v>7.0000000000000007E-2</v>
      </c>
      <c r="O1033" s="12">
        <f>SUM(tbl_geral[[#This Row],[Cod.Unico3]]+tbl_geral[[#This Row],[Cod.Unico4]])</f>
        <v>142.07</v>
      </c>
      <c r="P1033" s="12" t="str">
        <f>SUBSTITUTE(tbl_geral[[#This Row],[Cod.Unico5]],",",".")</f>
        <v>142.07</v>
      </c>
      <c r="Q1033" s="12" t="s">
        <v>1109</v>
      </c>
    </row>
    <row r="1034" spans="1:17" x14ac:dyDescent="0.25">
      <c r="A1034" s="3" t="s">
        <v>1081</v>
      </c>
      <c r="B1034" s="4">
        <v>3</v>
      </c>
      <c r="C1034" s="3" t="s">
        <v>56</v>
      </c>
      <c r="D1034" s="4">
        <v>301</v>
      </c>
      <c r="E1034" s="3" t="s">
        <v>57</v>
      </c>
      <c r="F1034" s="3" t="s">
        <v>58</v>
      </c>
      <c r="G1034" s="3" t="s">
        <v>2455</v>
      </c>
      <c r="H1034" s="3" t="s">
        <v>13</v>
      </c>
      <c r="I1034" s="3"/>
      <c r="J1034" s="7" t="str">
        <f>CONCATENATE(tbl_geral[[#This Row],[Máquina]],"_",tbl_geral[[#This Row],[Status]],)</f>
        <v>LAQU_DESENVOLVIMENTO</v>
      </c>
      <c r="K1034" s="9">
        <f>COUNTIF($J$2:J1034,J1034)</f>
        <v>8</v>
      </c>
      <c r="L1034" s="7" t="str">
        <f>CONCATENATE(tbl_geral[[#This Row],[Cod.Unico]],"_",tbl_geral[[#This Row],[Numerador]])</f>
        <v>LAQU_DESENVOLVIMENTO_8</v>
      </c>
      <c r="M1034" s="12">
        <f t="shared" si="16"/>
        <v>142</v>
      </c>
      <c r="N1034" s="12">
        <f>COUNTIF(J$2:$J1034,J1034)/100</f>
        <v>0.08</v>
      </c>
      <c r="O1034" s="12">
        <f>SUM(tbl_geral[[#This Row],[Cod.Unico3]]+tbl_geral[[#This Row],[Cod.Unico4]])</f>
        <v>142.08000000000001</v>
      </c>
      <c r="P1034" s="12" t="str">
        <f>SUBSTITUTE(tbl_geral[[#This Row],[Cod.Unico5]],",",".")</f>
        <v>142.08</v>
      </c>
      <c r="Q1034" s="12" t="s">
        <v>1110</v>
      </c>
    </row>
    <row r="1035" spans="1:17" x14ac:dyDescent="0.25">
      <c r="A1035" s="3" t="s">
        <v>1081</v>
      </c>
      <c r="B1035" s="4">
        <v>3</v>
      </c>
      <c r="C1035" s="3" t="s">
        <v>56</v>
      </c>
      <c r="D1035" s="4">
        <v>301</v>
      </c>
      <c r="E1035" s="3" t="s">
        <v>57</v>
      </c>
      <c r="F1035" s="3" t="s">
        <v>58</v>
      </c>
      <c r="G1035" s="3" t="s">
        <v>2456</v>
      </c>
      <c r="H1035" s="3" t="s">
        <v>13</v>
      </c>
      <c r="I1035" s="3"/>
      <c r="J1035" s="7" t="str">
        <f>CONCATENATE(tbl_geral[[#This Row],[Máquina]],"_",tbl_geral[[#This Row],[Status]],)</f>
        <v>LAQU_DESENVOLVIMENTO</v>
      </c>
      <c r="K1035" s="9">
        <f>COUNTIF($J$2:J1035,J1035)</f>
        <v>9</v>
      </c>
      <c r="L1035" s="7" t="str">
        <f>CONCATENATE(tbl_geral[[#This Row],[Cod.Unico]],"_",tbl_geral[[#This Row],[Numerador]])</f>
        <v>LAQU_DESENVOLVIMENTO_9</v>
      </c>
      <c r="M1035" s="12">
        <f t="shared" si="16"/>
        <v>142</v>
      </c>
      <c r="N1035" s="12">
        <f>COUNTIF(J$2:$J1035,J1035)/100</f>
        <v>0.09</v>
      </c>
      <c r="O1035" s="12">
        <f>SUM(tbl_geral[[#This Row],[Cod.Unico3]]+tbl_geral[[#This Row],[Cod.Unico4]])</f>
        <v>142.09</v>
      </c>
      <c r="P1035" s="12" t="str">
        <f>SUBSTITUTE(tbl_geral[[#This Row],[Cod.Unico5]],",",".")</f>
        <v>142.09</v>
      </c>
      <c r="Q1035" s="12" t="s">
        <v>1111</v>
      </c>
    </row>
    <row r="1036" spans="1:17" x14ac:dyDescent="0.25">
      <c r="A1036" s="3" t="s">
        <v>1081</v>
      </c>
      <c r="B1036" s="4">
        <v>3</v>
      </c>
      <c r="C1036" s="3" t="s">
        <v>56</v>
      </c>
      <c r="D1036" s="4">
        <v>301</v>
      </c>
      <c r="E1036" s="3" t="s">
        <v>57</v>
      </c>
      <c r="F1036" s="3" t="s">
        <v>58</v>
      </c>
      <c r="G1036" s="3" t="s">
        <v>3129</v>
      </c>
      <c r="H1036" s="3" t="s">
        <v>13</v>
      </c>
      <c r="I1036" s="3"/>
      <c r="J1036" s="7" t="str">
        <f>CONCATENATE(tbl_geral[[#This Row],[Máquina]],"_",tbl_geral[[#This Row],[Status]],)</f>
        <v>LAQU_DESENVOLVIMENTO</v>
      </c>
      <c r="K1036" s="9">
        <f>COUNTIF($J$2:J1036,J1036)</f>
        <v>10</v>
      </c>
      <c r="L1036" s="7" t="str">
        <f>CONCATENATE(tbl_geral[[#This Row],[Cod.Unico]],"_",tbl_geral[[#This Row],[Numerador]])</f>
        <v>LAQU_DESENVOLVIMENTO_10</v>
      </c>
      <c r="M1036" s="12">
        <f t="shared" si="16"/>
        <v>142</v>
      </c>
      <c r="N1036" s="12">
        <f>COUNTIF(J$2:$J1036,J1036)/100</f>
        <v>0.1</v>
      </c>
      <c r="O1036" s="12">
        <f>SUM(tbl_geral[[#This Row],[Cod.Unico3]]+tbl_geral[[#This Row],[Cod.Unico4]])</f>
        <v>142.1</v>
      </c>
      <c r="P1036" s="12" t="str">
        <f>SUBSTITUTE(tbl_geral[[#This Row],[Cod.Unico5]],",",".")</f>
        <v>142.1</v>
      </c>
      <c r="Q1036" s="12" t="s">
        <v>1112</v>
      </c>
    </row>
    <row r="1037" spans="1:17" x14ac:dyDescent="0.25">
      <c r="A1037" s="3" t="s">
        <v>1081</v>
      </c>
      <c r="B1037" s="4">
        <v>3</v>
      </c>
      <c r="C1037" s="3" t="s">
        <v>56</v>
      </c>
      <c r="D1037" s="4">
        <v>301</v>
      </c>
      <c r="E1037" s="3" t="s">
        <v>57</v>
      </c>
      <c r="F1037" s="3" t="s">
        <v>58</v>
      </c>
      <c r="G1037" s="3" t="s">
        <v>2457</v>
      </c>
      <c r="H1037" s="3" t="s">
        <v>13</v>
      </c>
      <c r="I1037" s="3"/>
      <c r="J1037" s="7" t="str">
        <f>CONCATENATE(tbl_geral[[#This Row],[Máquina]],"_",tbl_geral[[#This Row],[Status]],)</f>
        <v>LAQU_DESENVOLVIMENTO</v>
      </c>
      <c r="K1037" s="9">
        <f>COUNTIF($J$2:J1037,J1037)</f>
        <v>11</v>
      </c>
      <c r="L1037" s="7" t="str">
        <f>CONCATENATE(tbl_geral[[#This Row],[Cod.Unico]],"_",tbl_geral[[#This Row],[Numerador]])</f>
        <v>LAQU_DESENVOLVIMENTO_11</v>
      </c>
      <c r="M1037" s="12">
        <f t="shared" si="16"/>
        <v>142</v>
      </c>
      <c r="N1037" s="12">
        <f>COUNTIF(J$2:$J1037,J1037)/100</f>
        <v>0.11</v>
      </c>
      <c r="O1037" s="12">
        <f>SUM(tbl_geral[[#This Row],[Cod.Unico3]]+tbl_geral[[#This Row],[Cod.Unico4]])</f>
        <v>142.11000000000001</v>
      </c>
      <c r="P1037" s="12" t="str">
        <f>SUBSTITUTE(tbl_geral[[#This Row],[Cod.Unico5]],",",".")</f>
        <v>142.11</v>
      </c>
      <c r="Q1037" s="12" t="s">
        <v>1011</v>
      </c>
    </row>
    <row r="1038" spans="1:17" x14ac:dyDescent="0.25">
      <c r="A1038" s="3" t="s">
        <v>1081</v>
      </c>
      <c r="B1038" s="4">
        <v>3</v>
      </c>
      <c r="C1038" s="3" t="s">
        <v>56</v>
      </c>
      <c r="D1038" s="4">
        <v>301</v>
      </c>
      <c r="E1038" s="3" t="s">
        <v>57</v>
      </c>
      <c r="F1038" s="3" t="s">
        <v>58</v>
      </c>
      <c r="G1038" s="3" t="s">
        <v>2458</v>
      </c>
      <c r="H1038" s="3" t="s">
        <v>13</v>
      </c>
      <c r="I1038" s="3"/>
      <c r="J1038" s="7" t="str">
        <f>CONCATENATE(tbl_geral[[#This Row],[Máquina]],"_",tbl_geral[[#This Row],[Status]],)</f>
        <v>LAQU_DESENVOLVIMENTO</v>
      </c>
      <c r="K1038" s="9">
        <f>COUNTIF($J$2:J1038,J1038)</f>
        <v>12</v>
      </c>
      <c r="L1038" s="7" t="str">
        <f>CONCATENATE(tbl_geral[[#This Row],[Cod.Unico]],"_",tbl_geral[[#This Row],[Numerador]])</f>
        <v>LAQU_DESENVOLVIMENTO_12</v>
      </c>
      <c r="M1038" s="12">
        <f t="shared" si="16"/>
        <v>142</v>
      </c>
      <c r="N1038" s="12">
        <f>COUNTIF(J$2:$J1038,J1038)/100</f>
        <v>0.12</v>
      </c>
      <c r="O1038" s="12">
        <f>SUM(tbl_geral[[#This Row],[Cod.Unico3]]+tbl_geral[[#This Row],[Cod.Unico4]])</f>
        <v>142.12</v>
      </c>
      <c r="P1038" s="12" t="str">
        <f>SUBSTITUTE(tbl_geral[[#This Row],[Cod.Unico5]],",",".")</f>
        <v>142.12</v>
      </c>
      <c r="Q1038" s="12" t="s">
        <v>1013</v>
      </c>
    </row>
    <row r="1039" spans="1:17" x14ac:dyDescent="0.25">
      <c r="A1039" s="3" t="s">
        <v>1081</v>
      </c>
      <c r="B1039" s="4">
        <v>4</v>
      </c>
      <c r="C1039" s="3" t="s">
        <v>61</v>
      </c>
      <c r="D1039" s="4">
        <v>401</v>
      </c>
      <c r="E1039" s="3" t="s">
        <v>62</v>
      </c>
      <c r="F1039" s="3" t="s">
        <v>63</v>
      </c>
      <c r="G1039" s="3" t="s">
        <v>2459</v>
      </c>
      <c r="H1039" s="3" t="s">
        <v>13</v>
      </c>
      <c r="I1039" s="3"/>
      <c r="J1039" s="7" t="str">
        <f>CONCATENATE(tbl_geral[[#This Row],[Máquina]],"_",tbl_geral[[#This Row],[Status]],)</f>
        <v>LAQU_PCP</v>
      </c>
      <c r="K1039" s="9">
        <f>COUNTIF($J$2:J1039,J1039)</f>
        <v>1</v>
      </c>
      <c r="L1039" s="7" t="str">
        <f>CONCATENATE(tbl_geral[[#This Row],[Cod.Unico]],"_",tbl_geral[[#This Row],[Numerador]])</f>
        <v>LAQU_PCP_1</v>
      </c>
      <c r="M1039" s="12">
        <f t="shared" si="16"/>
        <v>143</v>
      </c>
      <c r="N1039" s="12">
        <f>COUNTIF(J$2:$J1039,J1039)/100</f>
        <v>0.01</v>
      </c>
      <c r="O1039" s="12">
        <f>SUM(tbl_geral[[#This Row],[Cod.Unico3]]+tbl_geral[[#This Row],[Cod.Unico4]])</f>
        <v>143.01</v>
      </c>
      <c r="P1039" s="12" t="str">
        <f>SUBSTITUTE(tbl_geral[[#This Row],[Cod.Unico5]],",",".")</f>
        <v>143.01</v>
      </c>
      <c r="Q1039" s="12" t="s">
        <v>1014</v>
      </c>
    </row>
    <row r="1040" spans="1:17" x14ac:dyDescent="0.25">
      <c r="A1040" s="3" t="s">
        <v>1081</v>
      </c>
      <c r="B1040" s="4">
        <v>4</v>
      </c>
      <c r="C1040" s="3" t="s">
        <v>61</v>
      </c>
      <c r="D1040" s="4">
        <v>401</v>
      </c>
      <c r="E1040" s="3" t="s">
        <v>62</v>
      </c>
      <c r="F1040" s="3" t="s">
        <v>63</v>
      </c>
      <c r="G1040" s="3" t="s">
        <v>2460</v>
      </c>
      <c r="H1040" s="3" t="s">
        <v>13</v>
      </c>
      <c r="I1040" s="3"/>
      <c r="J1040" s="7" t="str">
        <f>CONCATENATE(tbl_geral[[#This Row],[Máquina]],"_",tbl_geral[[#This Row],[Status]],)</f>
        <v>LAQU_PCP</v>
      </c>
      <c r="K1040" s="9">
        <f>COUNTIF($J$2:J1040,J1040)</f>
        <v>2</v>
      </c>
      <c r="L1040" s="7" t="str">
        <f>CONCATENATE(tbl_geral[[#This Row],[Cod.Unico]],"_",tbl_geral[[#This Row],[Numerador]])</f>
        <v>LAQU_PCP_2</v>
      </c>
      <c r="M1040" s="12">
        <f t="shared" si="16"/>
        <v>143</v>
      </c>
      <c r="N1040" s="12">
        <f>COUNTIF(J$2:$J1040,J1040)/100</f>
        <v>0.02</v>
      </c>
      <c r="O1040" s="12">
        <f>SUM(tbl_geral[[#This Row],[Cod.Unico3]]+tbl_geral[[#This Row],[Cod.Unico4]])</f>
        <v>143.02000000000001</v>
      </c>
      <c r="P1040" s="12" t="str">
        <f>SUBSTITUTE(tbl_geral[[#This Row],[Cod.Unico5]],",",".")</f>
        <v>143.02</v>
      </c>
      <c r="Q1040" s="12" t="s">
        <v>262</v>
      </c>
    </row>
    <row r="1041" spans="1:17" x14ac:dyDescent="0.25">
      <c r="A1041" s="3" t="s">
        <v>1081</v>
      </c>
      <c r="B1041" s="4">
        <v>4</v>
      </c>
      <c r="C1041" s="3" t="s">
        <v>61</v>
      </c>
      <c r="D1041" s="4">
        <v>402</v>
      </c>
      <c r="E1041" s="3" t="s">
        <v>66</v>
      </c>
      <c r="F1041" s="3" t="s">
        <v>63</v>
      </c>
      <c r="G1041" s="3" t="s">
        <v>2461</v>
      </c>
      <c r="H1041" s="3" t="s">
        <v>13</v>
      </c>
      <c r="I1041" s="3"/>
      <c r="J1041" s="7" t="str">
        <f>CONCATENATE(tbl_geral[[#This Row],[Máquina]],"_",tbl_geral[[#This Row],[Status]],)</f>
        <v>LAQU_PCP</v>
      </c>
      <c r="K1041" s="9">
        <f>COUNTIF($J$2:J1041,J1041)</f>
        <v>3</v>
      </c>
      <c r="L1041" s="7" t="str">
        <f>CONCATENATE(tbl_geral[[#This Row],[Cod.Unico]],"_",tbl_geral[[#This Row],[Numerador]])</f>
        <v>LAQU_PCP_3</v>
      </c>
      <c r="M1041" s="12">
        <f t="shared" si="16"/>
        <v>143</v>
      </c>
      <c r="N1041" s="12">
        <f>COUNTIF(J$2:$J1041,J1041)/100</f>
        <v>0.03</v>
      </c>
      <c r="O1041" s="12">
        <f>SUM(tbl_geral[[#This Row],[Cod.Unico3]]+tbl_geral[[#This Row],[Cod.Unico4]])</f>
        <v>143.03</v>
      </c>
      <c r="P1041" s="12" t="str">
        <f>SUBSTITUTE(tbl_geral[[#This Row],[Cod.Unico5]],",",".")</f>
        <v>143.03</v>
      </c>
      <c r="Q1041" s="12" t="s">
        <v>263</v>
      </c>
    </row>
    <row r="1042" spans="1:17" x14ac:dyDescent="0.25">
      <c r="A1042" s="3" t="s">
        <v>1081</v>
      </c>
      <c r="B1042" s="4">
        <v>4</v>
      </c>
      <c r="C1042" s="3" t="s">
        <v>61</v>
      </c>
      <c r="D1042" s="4">
        <v>401</v>
      </c>
      <c r="E1042" s="3" t="s">
        <v>62</v>
      </c>
      <c r="F1042" s="3" t="s">
        <v>63</v>
      </c>
      <c r="G1042" s="3" t="s">
        <v>2462</v>
      </c>
      <c r="H1042" s="3" t="s">
        <v>13</v>
      </c>
      <c r="I1042" s="3"/>
      <c r="J1042" s="7" t="str">
        <f>CONCATENATE(tbl_geral[[#This Row],[Máquina]],"_",tbl_geral[[#This Row],[Status]],)</f>
        <v>LAQU_PCP</v>
      </c>
      <c r="K1042" s="9">
        <f>COUNTIF($J$2:J1042,J1042)</f>
        <v>4</v>
      </c>
      <c r="L1042" s="7" t="str">
        <f>CONCATENATE(tbl_geral[[#This Row],[Cod.Unico]],"_",tbl_geral[[#This Row],[Numerador]])</f>
        <v>LAQU_PCP_4</v>
      </c>
      <c r="M1042" s="12">
        <f t="shared" si="16"/>
        <v>143</v>
      </c>
      <c r="N1042" s="12">
        <f>COUNTIF(J$2:$J1042,J1042)/100</f>
        <v>0.04</v>
      </c>
      <c r="O1042" s="12">
        <f>SUM(tbl_geral[[#This Row],[Cod.Unico3]]+tbl_geral[[#This Row],[Cod.Unico4]])</f>
        <v>143.04</v>
      </c>
      <c r="P1042" s="12" t="str">
        <f>SUBSTITUTE(tbl_geral[[#This Row],[Cod.Unico5]],",",".")</f>
        <v>143.04</v>
      </c>
      <c r="Q1042" s="12" t="s">
        <v>264</v>
      </c>
    </row>
    <row r="1043" spans="1:17" x14ac:dyDescent="0.25">
      <c r="A1043" s="3" t="s">
        <v>1081</v>
      </c>
      <c r="B1043" s="4">
        <v>6</v>
      </c>
      <c r="C1043" s="3" t="s">
        <v>20</v>
      </c>
      <c r="D1043" s="4">
        <v>601</v>
      </c>
      <c r="E1043" s="3" t="s">
        <v>21</v>
      </c>
      <c r="F1043" s="3" t="s">
        <v>63</v>
      </c>
      <c r="G1043" s="3" t="s">
        <v>2463</v>
      </c>
      <c r="H1043" s="3" t="s">
        <v>13</v>
      </c>
      <c r="I1043" s="3"/>
      <c r="J1043" s="7" t="str">
        <f>CONCATENATE(tbl_geral[[#This Row],[Máquina]],"_",tbl_geral[[#This Row],[Status]],)</f>
        <v>LAQU_PCP</v>
      </c>
      <c r="K1043" s="9">
        <f>COUNTIF($J$2:J1043,J1043)</f>
        <v>5</v>
      </c>
      <c r="L1043" s="7" t="str">
        <f>CONCATENATE(tbl_geral[[#This Row],[Cod.Unico]],"_",tbl_geral[[#This Row],[Numerador]])</f>
        <v>LAQU_PCP_5</v>
      </c>
      <c r="M1043" s="12">
        <f t="shared" si="16"/>
        <v>143</v>
      </c>
      <c r="N1043" s="12">
        <f>COUNTIF(J$2:$J1043,J1043)/100</f>
        <v>0.05</v>
      </c>
      <c r="O1043" s="12">
        <f>SUM(tbl_geral[[#This Row],[Cod.Unico3]]+tbl_geral[[#This Row],[Cod.Unico4]])</f>
        <v>143.05000000000001</v>
      </c>
      <c r="P1043" s="12" t="str">
        <f>SUBSTITUTE(tbl_geral[[#This Row],[Cod.Unico5]],",",".")</f>
        <v>143.05</v>
      </c>
      <c r="Q1043" s="12" t="s">
        <v>1015</v>
      </c>
    </row>
    <row r="1044" spans="1:17" x14ac:dyDescent="0.25">
      <c r="A1044" s="3" t="s">
        <v>1081</v>
      </c>
      <c r="B1044" s="4">
        <v>6</v>
      </c>
      <c r="C1044" s="3" t="s">
        <v>20</v>
      </c>
      <c r="D1044" s="4">
        <v>601</v>
      </c>
      <c r="E1044" s="3" t="s">
        <v>21</v>
      </c>
      <c r="F1044" s="3" t="s">
        <v>63</v>
      </c>
      <c r="G1044" s="3" t="s">
        <v>2464</v>
      </c>
      <c r="H1044" s="3" t="s">
        <v>13</v>
      </c>
      <c r="I1044" s="3"/>
      <c r="J1044" s="7" t="str">
        <f>CONCATENATE(tbl_geral[[#This Row],[Máquina]],"_",tbl_geral[[#This Row],[Status]],)</f>
        <v>LAQU_PCP</v>
      </c>
      <c r="K1044" s="9">
        <f>COUNTIF($J$2:J1044,J1044)</f>
        <v>6</v>
      </c>
      <c r="L1044" s="7" t="str">
        <f>CONCATENATE(tbl_geral[[#This Row],[Cod.Unico]],"_",tbl_geral[[#This Row],[Numerador]])</f>
        <v>LAQU_PCP_6</v>
      </c>
      <c r="M1044" s="12">
        <f t="shared" si="16"/>
        <v>143</v>
      </c>
      <c r="N1044" s="12">
        <f>COUNTIF(J$2:$J1044,J1044)/100</f>
        <v>0.06</v>
      </c>
      <c r="O1044" s="12">
        <f>SUM(tbl_geral[[#This Row],[Cod.Unico3]]+tbl_geral[[#This Row],[Cod.Unico4]])</f>
        <v>143.06</v>
      </c>
      <c r="P1044" s="12" t="str">
        <f>SUBSTITUTE(tbl_geral[[#This Row],[Cod.Unico5]],",",".")</f>
        <v>143.06</v>
      </c>
      <c r="Q1044" s="12" t="s">
        <v>1016</v>
      </c>
    </row>
    <row r="1045" spans="1:17" x14ac:dyDescent="0.25">
      <c r="A1045" s="3" t="s">
        <v>1081</v>
      </c>
      <c r="B1045" s="4">
        <v>10</v>
      </c>
      <c r="C1045" s="3" t="s">
        <v>440</v>
      </c>
      <c r="D1045" s="4">
        <v>1001</v>
      </c>
      <c r="E1045" s="3" t="s">
        <v>441</v>
      </c>
      <c r="F1045" s="3" t="s">
        <v>63</v>
      </c>
      <c r="G1045" s="3" t="s">
        <v>2465</v>
      </c>
      <c r="H1045" s="3" t="s">
        <v>13</v>
      </c>
      <c r="I1045" s="3"/>
      <c r="J1045" s="7" t="str">
        <f>CONCATENATE(tbl_geral[[#This Row],[Máquina]],"_",tbl_geral[[#This Row],[Status]],)</f>
        <v>LAQU_PCP</v>
      </c>
      <c r="K1045" s="9">
        <f>COUNTIF($J$2:J1045,J1045)</f>
        <v>7</v>
      </c>
      <c r="L1045" s="7" t="str">
        <f>CONCATENATE(tbl_geral[[#This Row],[Cod.Unico]],"_",tbl_geral[[#This Row],[Numerador]])</f>
        <v>LAQU_PCP_7</v>
      </c>
      <c r="M1045" s="12">
        <f t="shared" si="16"/>
        <v>143</v>
      </c>
      <c r="N1045" s="12">
        <f>COUNTIF(J$2:$J1045,J1045)/100</f>
        <v>7.0000000000000007E-2</v>
      </c>
      <c r="O1045" s="12">
        <f>SUM(tbl_geral[[#This Row],[Cod.Unico3]]+tbl_geral[[#This Row],[Cod.Unico4]])</f>
        <v>143.07</v>
      </c>
      <c r="P1045" s="12" t="str">
        <f>SUBSTITUTE(tbl_geral[[#This Row],[Cod.Unico5]],",",".")</f>
        <v>143.07</v>
      </c>
      <c r="Q1045" s="12" t="s">
        <v>1113</v>
      </c>
    </row>
    <row r="1046" spans="1:17" x14ac:dyDescent="0.25">
      <c r="A1046" s="3" t="s">
        <v>1081</v>
      </c>
      <c r="B1046" s="4">
        <v>5</v>
      </c>
      <c r="C1046" s="3" t="s">
        <v>71</v>
      </c>
      <c r="D1046" s="4">
        <v>502</v>
      </c>
      <c r="E1046" s="3" t="s">
        <v>72</v>
      </c>
      <c r="F1046" s="3" t="s">
        <v>73</v>
      </c>
      <c r="G1046" s="3" t="s">
        <v>2466</v>
      </c>
      <c r="H1046" s="3" t="s">
        <v>54</v>
      </c>
      <c r="I1046" s="3"/>
      <c r="J1046" s="7" t="str">
        <f>CONCATENATE(tbl_geral[[#This Row],[Máquina]],"_",tbl_geral[[#This Row],[Status]],)</f>
        <v>LAQU_EMPILHADEIRA</v>
      </c>
      <c r="K1046" s="9">
        <f>COUNTIF($J$2:J1046,J1046)</f>
        <v>1</v>
      </c>
      <c r="L1046" s="7" t="str">
        <f>CONCATENATE(tbl_geral[[#This Row],[Cod.Unico]],"_",tbl_geral[[#This Row],[Numerador]])</f>
        <v>LAQU_EMPILHADEIRA_1</v>
      </c>
      <c r="M1046" s="12">
        <f t="shared" si="16"/>
        <v>144</v>
      </c>
      <c r="N1046" s="12">
        <f>COUNTIF(J$2:$J1046,J1046)/100</f>
        <v>0.01</v>
      </c>
      <c r="O1046" s="12">
        <f>SUM(tbl_geral[[#This Row],[Cod.Unico3]]+tbl_geral[[#This Row],[Cod.Unico4]])</f>
        <v>144.01</v>
      </c>
      <c r="P1046" s="12" t="str">
        <f>SUBSTITUTE(tbl_geral[[#This Row],[Cod.Unico5]],",",".")</f>
        <v>144.01</v>
      </c>
      <c r="Q1046" s="12" t="s">
        <v>74</v>
      </c>
    </row>
    <row r="1047" spans="1:17" x14ac:dyDescent="0.25">
      <c r="A1047" s="3" t="s">
        <v>1081</v>
      </c>
      <c r="B1047" s="4">
        <v>5</v>
      </c>
      <c r="C1047" s="3" t="s">
        <v>71</v>
      </c>
      <c r="D1047" s="4">
        <v>501</v>
      </c>
      <c r="E1047" s="3" t="s">
        <v>75</v>
      </c>
      <c r="F1047" s="3" t="s">
        <v>73</v>
      </c>
      <c r="G1047" s="3" t="s">
        <v>2467</v>
      </c>
      <c r="H1047" s="3" t="s">
        <v>54</v>
      </c>
      <c r="I1047" s="3"/>
      <c r="J1047" s="7" t="str">
        <f>CONCATENATE(tbl_geral[[#This Row],[Máquina]],"_",tbl_geral[[#This Row],[Status]],)</f>
        <v>LAQU_EMPILHADEIRA</v>
      </c>
      <c r="K1047" s="9">
        <f>COUNTIF($J$2:J1047,J1047)</f>
        <v>2</v>
      </c>
      <c r="L1047" s="7" t="str">
        <f>CONCATENATE(tbl_geral[[#This Row],[Cod.Unico]],"_",tbl_geral[[#This Row],[Numerador]])</f>
        <v>LAQU_EMPILHADEIRA_2</v>
      </c>
      <c r="M1047" s="12">
        <f t="shared" si="16"/>
        <v>144</v>
      </c>
      <c r="N1047" s="12">
        <f>COUNTIF(J$2:$J1047,J1047)/100</f>
        <v>0.02</v>
      </c>
      <c r="O1047" s="12">
        <f>SUM(tbl_geral[[#This Row],[Cod.Unico3]]+tbl_geral[[#This Row],[Cod.Unico4]])</f>
        <v>144.02000000000001</v>
      </c>
      <c r="P1047" s="12" t="str">
        <f>SUBSTITUTE(tbl_geral[[#This Row],[Cod.Unico5]],",",".")</f>
        <v>144.02</v>
      </c>
      <c r="Q1047" s="12" t="s">
        <v>76</v>
      </c>
    </row>
    <row r="1048" spans="1:17" x14ac:dyDescent="0.25">
      <c r="A1048" s="3" t="s">
        <v>1081</v>
      </c>
      <c r="B1048" s="4">
        <v>8</v>
      </c>
      <c r="C1048" s="3" t="s">
        <v>10</v>
      </c>
      <c r="D1048" s="4">
        <v>808</v>
      </c>
      <c r="E1048" s="3" t="s">
        <v>80</v>
      </c>
      <c r="F1048" s="3" t="s">
        <v>81</v>
      </c>
      <c r="G1048" s="3" t="s">
        <v>2468</v>
      </c>
      <c r="H1048" s="3" t="s">
        <v>13</v>
      </c>
      <c r="I1048" s="3"/>
      <c r="J1048" s="7" t="str">
        <f>CONCATENATE(tbl_geral[[#This Row],[Máquina]],"_",tbl_geral[[#This Row],[Status]],)</f>
        <v>LAQU_SENSOR PCF</v>
      </c>
      <c r="K1048" s="9">
        <f>COUNTIF($J$2:J1048,J1048)</f>
        <v>1</v>
      </c>
      <c r="L1048" s="7" t="str">
        <f>CONCATENATE(tbl_geral[[#This Row],[Cod.Unico]],"_",tbl_geral[[#This Row],[Numerador]])</f>
        <v>LAQU_SENSOR PCF_1</v>
      </c>
      <c r="M1048" s="12">
        <f t="shared" si="16"/>
        <v>145</v>
      </c>
      <c r="N1048" s="12">
        <f>COUNTIF(J$2:$J1048,J1048)/100</f>
        <v>0.01</v>
      </c>
      <c r="O1048" s="12">
        <f>SUM(tbl_geral[[#This Row],[Cod.Unico3]]+tbl_geral[[#This Row],[Cod.Unico4]])</f>
        <v>145.01</v>
      </c>
      <c r="P1048" s="12" t="str">
        <f>SUBSTITUTE(tbl_geral[[#This Row],[Cod.Unico5]],",",".")</f>
        <v>145.01</v>
      </c>
      <c r="Q1048" s="12" t="s">
        <v>82</v>
      </c>
    </row>
    <row r="1049" spans="1:17" x14ac:dyDescent="0.25">
      <c r="A1049" s="3" t="s">
        <v>1081</v>
      </c>
      <c r="B1049" s="4">
        <v>2</v>
      </c>
      <c r="C1049" s="3" t="s">
        <v>84</v>
      </c>
      <c r="D1049" s="4">
        <v>203</v>
      </c>
      <c r="E1049" s="3" t="s">
        <v>85</v>
      </c>
      <c r="F1049" s="3" t="s">
        <v>81</v>
      </c>
      <c r="G1049" s="3" t="s">
        <v>2469</v>
      </c>
      <c r="H1049" s="3" t="s">
        <v>13</v>
      </c>
      <c r="I1049" s="3"/>
      <c r="J1049" s="7" t="str">
        <f>CONCATENATE(tbl_geral[[#This Row],[Máquina]],"_",tbl_geral[[#This Row],[Status]],)</f>
        <v>LAQU_SENSOR PCF</v>
      </c>
      <c r="K1049" s="9">
        <f>COUNTIF($J$2:J1049,J1049)</f>
        <v>2</v>
      </c>
      <c r="L1049" s="7" t="str">
        <f>CONCATENATE(tbl_geral[[#This Row],[Cod.Unico]],"_",tbl_geral[[#This Row],[Numerador]])</f>
        <v>LAQU_SENSOR PCF_2</v>
      </c>
      <c r="M1049" s="12">
        <f t="shared" si="16"/>
        <v>145</v>
      </c>
      <c r="N1049" s="12">
        <f>COUNTIF(J$2:$J1049,J1049)/100</f>
        <v>0.02</v>
      </c>
      <c r="O1049" s="12">
        <f>SUM(tbl_geral[[#This Row],[Cod.Unico3]]+tbl_geral[[#This Row],[Cod.Unico4]])</f>
        <v>145.02000000000001</v>
      </c>
      <c r="P1049" s="12" t="str">
        <f>SUBSTITUTE(tbl_geral[[#This Row],[Cod.Unico5]],",",".")</f>
        <v>145.02</v>
      </c>
      <c r="Q1049" s="12" t="s">
        <v>86</v>
      </c>
    </row>
    <row r="1050" spans="1:17" x14ac:dyDescent="0.25">
      <c r="A1050" s="3" t="s">
        <v>1081</v>
      </c>
      <c r="B1050" s="4">
        <v>2</v>
      </c>
      <c r="C1050" s="3" t="s">
        <v>84</v>
      </c>
      <c r="D1050" s="4">
        <v>202</v>
      </c>
      <c r="E1050" s="3" t="s">
        <v>88</v>
      </c>
      <c r="F1050" s="3" t="s">
        <v>81</v>
      </c>
      <c r="G1050" s="3" t="s">
        <v>2470</v>
      </c>
      <c r="H1050" s="3" t="s">
        <v>13</v>
      </c>
      <c r="I1050" s="3"/>
      <c r="J1050" s="7" t="str">
        <f>CONCATENATE(tbl_geral[[#This Row],[Máquina]],"_",tbl_geral[[#This Row],[Status]],)</f>
        <v>LAQU_SENSOR PCF</v>
      </c>
      <c r="K1050" s="9">
        <f>COUNTIF($J$2:J1050,J1050)</f>
        <v>3</v>
      </c>
      <c r="L1050" s="7" t="str">
        <f>CONCATENATE(tbl_geral[[#This Row],[Cod.Unico]],"_",tbl_geral[[#This Row],[Numerador]])</f>
        <v>LAQU_SENSOR PCF_3</v>
      </c>
      <c r="M1050" s="12">
        <f t="shared" si="16"/>
        <v>145</v>
      </c>
      <c r="N1050" s="12">
        <f>COUNTIF(J$2:$J1050,J1050)/100</f>
        <v>0.03</v>
      </c>
      <c r="O1050" s="12">
        <f>SUM(tbl_geral[[#This Row],[Cod.Unico3]]+tbl_geral[[#This Row],[Cod.Unico4]])</f>
        <v>145.03</v>
      </c>
      <c r="P1050" s="12" t="str">
        <f>SUBSTITUTE(tbl_geral[[#This Row],[Cod.Unico5]],",",".")</f>
        <v>145.03</v>
      </c>
      <c r="Q1050" s="12" t="s">
        <v>89</v>
      </c>
    </row>
    <row r="1051" spans="1:17" x14ac:dyDescent="0.25">
      <c r="A1051" s="3" t="s">
        <v>1081</v>
      </c>
      <c r="B1051" s="4">
        <v>8</v>
      </c>
      <c r="C1051" s="3" t="s">
        <v>10</v>
      </c>
      <c r="D1051" s="4">
        <v>808</v>
      </c>
      <c r="E1051" s="3" t="s">
        <v>80</v>
      </c>
      <c r="F1051" s="3" t="s">
        <v>199</v>
      </c>
      <c r="G1051" s="3" t="s">
        <v>2471</v>
      </c>
      <c r="H1051" s="3" t="s">
        <v>13</v>
      </c>
      <c r="I1051" s="3"/>
      <c r="J1051" s="7" t="str">
        <f>CONCATENATE(tbl_geral[[#This Row],[Máquina]],"_",tbl_geral[[#This Row],[Status]],)</f>
        <v>LAQU_SISTEMA PCF</v>
      </c>
      <c r="K1051" s="9">
        <f>COUNTIF($J$2:J1051,J1051)</f>
        <v>1</v>
      </c>
      <c r="L1051" s="7" t="str">
        <f>CONCATENATE(tbl_geral[[#This Row],[Cod.Unico]],"_",tbl_geral[[#This Row],[Numerador]])</f>
        <v>LAQU_SISTEMA PCF_1</v>
      </c>
      <c r="M1051" s="12">
        <f t="shared" si="16"/>
        <v>146</v>
      </c>
      <c r="N1051" s="12">
        <f>COUNTIF(J$2:$J1051,J1051)/100</f>
        <v>0.01</v>
      </c>
      <c r="O1051" s="12">
        <f>SUM(tbl_geral[[#This Row],[Cod.Unico3]]+tbl_geral[[#This Row],[Cod.Unico4]])</f>
        <v>146.01</v>
      </c>
      <c r="P1051" s="12" t="str">
        <f>SUBSTITUTE(tbl_geral[[#This Row],[Cod.Unico5]],",",".")</f>
        <v>146.01</v>
      </c>
      <c r="Q1051" s="12" t="s">
        <v>91</v>
      </c>
    </row>
    <row r="1052" spans="1:17" x14ac:dyDescent="0.25">
      <c r="A1052" s="3" t="s">
        <v>1081</v>
      </c>
      <c r="B1052" s="4">
        <v>6</v>
      </c>
      <c r="C1052" s="3" t="s">
        <v>20</v>
      </c>
      <c r="D1052" s="4">
        <v>601</v>
      </c>
      <c r="E1052" s="3" t="s">
        <v>21</v>
      </c>
      <c r="F1052" s="3" t="s">
        <v>199</v>
      </c>
      <c r="G1052" s="3" t="s">
        <v>2472</v>
      </c>
      <c r="H1052" s="3" t="s">
        <v>13</v>
      </c>
      <c r="I1052" s="3"/>
      <c r="J1052" s="7" t="str">
        <f>CONCATENATE(tbl_geral[[#This Row],[Máquina]],"_",tbl_geral[[#This Row],[Status]],)</f>
        <v>LAQU_SISTEMA PCF</v>
      </c>
      <c r="K1052" s="9">
        <f>COUNTIF($J$2:J1052,J1052)</f>
        <v>2</v>
      </c>
      <c r="L1052" s="7" t="str">
        <f>CONCATENATE(tbl_geral[[#This Row],[Cod.Unico]],"_",tbl_geral[[#This Row],[Numerador]])</f>
        <v>LAQU_SISTEMA PCF_2</v>
      </c>
      <c r="M1052" s="12">
        <f t="shared" si="16"/>
        <v>146</v>
      </c>
      <c r="N1052" s="12">
        <f>COUNTIF(J$2:$J1052,J1052)/100</f>
        <v>0.02</v>
      </c>
      <c r="O1052" s="12">
        <f>SUM(tbl_geral[[#This Row],[Cod.Unico3]]+tbl_geral[[#This Row],[Cod.Unico4]])</f>
        <v>146.02000000000001</v>
      </c>
      <c r="P1052" s="12" t="str">
        <f>SUBSTITUTE(tbl_geral[[#This Row],[Cod.Unico5]],",",".")</f>
        <v>146.02</v>
      </c>
      <c r="Q1052" s="12" t="s">
        <v>92</v>
      </c>
    </row>
    <row r="1053" spans="1:17" x14ac:dyDescent="0.25">
      <c r="A1053" s="3" t="s">
        <v>1081</v>
      </c>
      <c r="B1053" s="4">
        <v>14</v>
      </c>
      <c r="C1053" s="3" t="s">
        <v>96</v>
      </c>
      <c r="D1053" s="4">
        <v>1401</v>
      </c>
      <c r="E1053" s="3" t="s">
        <v>97</v>
      </c>
      <c r="F1053" s="3" t="s">
        <v>98</v>
      </c>
      <c r="G1053" s="3" t="s">
        <v>2473</v>
      </c>
      <c r="H1053" s="3" t="s">
        <v>13</v>
      </c>
      <c r="I1053" s="3"/>
      <c r="J1053" s="7" t="str">
        <f>CONCATENATE(tbl_geral[[#This Row],[Máquina]],"_",tbl_geral[[#This Row],[Status]],)</f>
        <v>LAQU_PARADA</v>
      </c>
      <c r="K1053" s="9">
        <f>COUNTIF($J$2:J1053,J1053)</f>
        <v>1</v>
      </c>
      <c r="L1053" s="7" t="str">
        <f>CONCATENATE(tbl_geral[[#This Row],[Cod.Unico]],"_",tbl_geral[[#This Row],[Numerador]])</f>
        <v>LAQU_PARADA_1</v>
      </c>
      <c r="M1053" s="12">
        <f t="shared" si="16"/>
        <v>147</v>
      </c>
      <c r="N1053" s="12">
        <f>COUNTIF(J$2:$J1053,J1053)/100</f>
        <v>0.01</v>
      </c>
      <c r="O1053" s="12">
        <f>SUM(tbl_geral[[#This Row],[Cod.Unico3]]+tbl_geral[[#This Row],[Cod.Unico4]])</f>
        <v>147.01</v>
      </c>
      <c r="P1053" s="12" t="str">
        <f>SUBSTITUTE(tbl_geral[[#This Row],[Cod.Unico5]],",",".")</f>
        <v>147.01</v>
      </c>
      <c r="Q1053" s="12" t="s">
        <v>99</v>
      </c>
    </row>
    <row r="1054" spans="1:17" x14ac:dyDescent="0.25">
      <c r="A1054" s="3" t="s">
        <v>1081</v>
      </c>
      <c r="B1054" s="4">
        <v>2</v>
      </c>
      <c r="C1054" s="3" t="s">
        <v>84</v>
      </c>
      <c r="D1054" s="4">
        <v>201</v>
      </c>
      <c r="E1054" s="3" t="s">
        <v>100</v>
      </c>
      <c r="F1054" s="3" t="s">
        <v>98</v>
      </c>
      <c r="G1054" s="3" t="s">
        <v>2474</v>
      </c>
      <c r="H1054" s="3" t="s">
        <v>13</v>
      </c>
      <c r="I1054" s="3"/>
      <c r="J1054" s="7" t="str">
        <f>CONCATENATE(tbl_geral[[#This Row],[Máquina]],"_",tbl_geral[[#This Row],[Status]],)</f>
        <v>LAQU_PARADA</v>
      </c>
      <c r="K1054" s="9">
        <f>COUNTIF($J$2:J1054,J1054)</f>
        <v>2</v>
      </c>
      <c r="L1054" s="7" t="str">
        <f>CONCATENATE(tbl_geral[[#This Row],[Cod.Unico]],"_",tbl_geral[[#This Row],[Numerador]])</f>
        <v>LAQU_PARADA_2</v>
      </c>
      <c r="M1054" s="12">
        <f t="shared" si="16"/>
        <v>147</v>
      </c>
      <c r="N1054" s="12">
        <f>COUNTIF(J$2:$J1054,J1054)/100</f>
        <v>0.02</v>
      </c>
      <c r="O1054" s="12">
        <f>SUM(tbl_geral[[#This Row],[Cod.Unico3]]+tbl_geral[[#This Row],[Cod.Unico4]])</f>
        <v>147.02000000000001</v>
      </c>
      <c r="P1054" s="12" t="str">
        <f>SUBSTITUTE(tbl_geral[[#This Row],[Cod.Unico5]],",",".")</f>
        <v>147.02</v>
      </c>
      <c r="Q1054" s="12" t="s">
        <v>101</v>
      </c>
    </row>
    <row r="1055" spans="1:17" x14ac:dyDescent="0.25">
      <c r="A1055" s="3" t="s">
        <v>1081</v>
      </c>
      <c r="B1055" s="4">
        <v>2</v>
      </c>
      <c r="C1055" s="3" t="s">
        <v>84</v>
      </c>
      <c r="D1055" s="4">
        <v>203</v>
      </c>
      <c r="E1055" s="3" t="s">
        <v>85</v>
      </c>
      <c r="F1055" s="3" t="s">
        <v>1017</v>
      </c>
      <c r="G1055" s="3" t="s">
        <v>2475</v>
      </c>
      <c r="H1055" s="3" t="s">
        <v>13</v>
      </c>
      <c r="I1055" s="3" t="s">
        <v>1082</v>
      </c>
      <c r="J1055" s="7" t="str">
        <f>CONCATENATE(tbl_geral[[#This Row],[Máquina]],"_",tbl_geral[[#This Row],[Status]],)</f>
        <v>LAQU_DESBOBINADEIRA</v>
      </c>
      <c r="K1055" s="9">
        <f>COUNTIF($J$2:J1055,J1055)</f>
        <v>1</v>
      </c>
      <c r="L1055" s="7" t="str">
        <f>CONCATENATE(tbl_geral[[#This Row],[Cod.Unico]],"_",tbl_geral[[#This Row],[Numerador]])</f>
        <v>LAQU_DESBOBINADEIRA_1</v>
      </c>
      <c r="M1055" s="12">
        <f t="shared" si="16"/>
        <v>148</v>
      </c>
      <c r="N1055" s="12">
        <f>COUNTIF(J$2:$J1055,J1055)/100</f>
        <v>0.01</v>
      </c>
      <c r="O1055" s="12">
        <f>SUM(tbl_geral[[#This Row],[Cod.Unico3]]+tbl_geral[[#This Row],[Cod.Unico4]])</f>
        <v>148.01</v>
      </c>
      <c r="P1055" s="12" t="str">
        <f>SUBSTITUTE(tbl_geral[[#This Row],[Cod.Unico5]],",",".")</f>
        <v>148.01</v>
      </c>
      <c r="Q1055" s="12" t="s">
        <v>1018</v>
      </c>
    </row>
    <row r="1056" spans="1:17" x14ac:dyDescent="0.25">
      <c r="A1056" s="3" t="s">
        <v>1081</v>
      </c>
      <c r="B1056" s="4">
        <v>2</v>
      </c>
      <c r="C1056" s="3" t="s">
        <v>84</v>
      </c>
      <c r="D1056" s="4">
        <v>203</v>
      </c>
      <c r="E1056" s="3" t="s">
        <v>85</v>
      </c>
      <c r="F1056" s="3" t="s">
        <v>1017</v>
      </c>
      <c r="G1056" s="3" t="s">
        <v>2476</v>
      </c>
      <c r="H1056" s="3" t="s">
        <v>13</v>
      </c>
      <c r="I1056" s="3" t="s">
        <v>1082</v>
      </c>
      <c r="J1056" s="7" t="str">
        <f>CONCATENATE(tbl_geral[[#This Row],[Máquina]],"_",tbl_geral[[#This Row],[Status]],)</f>
        <v>LAQU_DESBOBINADEIRA</v>
      </c>
      <c r="K1056" s="9">
        <f>COUNTIF($J$2:J1056,J1056)</f>
        <v>2</v>
      </c>
      <c r="L1056" s="7" t="str">
        <f>CONCATENATE(tbl_geral[[#This Row],[Cod.Unico]],"_",tbl_geral[[#This Row],[Numerador]])</f>
        <v>LAQU_DESBOBINADEIRA_2</v>
      </c>
      <c r="M1056" s="12">
        <f t="shared" si="16"/>
        <v>148</v>
      </c>
      <c r="N1056" s="12">
        <f>COUNTIF(J$2:$J1056,J1056)/100</f>
        <v>0.02</v>
      </c>
      <c r="O1056" s="12">
        <f>SUM(tbl_geral[[#This Row],[Cod.Unico3]]+tbl_geral[[#This Row],[Cod.Unico4]])</f>
        <v>148.02000000000001</v>
      </c>
      <c r="P1056" s="12" t="str">
        <f>SUBSTITUTE(tbl_geral[[#This Row],[Cod.Unico5]],",",".")</f>
        <v>148.02</v>
      </c>
      <c r="Q1056" s="12" t="s">
        <v>1019</v>
      </c>
    </row>
    <row r="1057" spans="1:17" x14ac:dyDescent="0.25">
      <c r="A1057" s="3" t="s">
        <v>1081</v>
      </c>
      <c r="B1057" s="4">
        <v>2</v>
      </c>
      <c r="C1057" s="3" t="s">
        <v>84</v>
      </c>
      <c r="D1057" s="4">
        <v>203</v>
      </c>
      <c r="E1057" s="3" t="s">
        <v>85</v>
      </c>
      <c r="F1057" s="3" t="s">
        <v>1017</v>
      </c>
      <c r="G1057" s="3" t="s">
        <v>2477</v>
      </c>
      <c r="H1057" s="3" t="s">
        <v>13</v>
      </c>
      <c r="I1057" s="3" t="s">
        <v>1082</v>
      </c>
      <c r="J1057" s="7" t="str">
        <f>CONCATENATE(tbl_geral[[#This Row],[Máquina]],"_",tbl_geral[[#This Row],[Status]],)</f>
        <v>LAQU_DESBOBINADEIRA</v>
      </c>
      <c r="K1057" s="9">
        <f>COUNTIF($J$2:J1057,J1057)</f>
        <v>3</v>
      </c>
      <c r="L1057" s="7" t="str">
        <f>CONCATENATE(tbl_geral[[#This Row],[Cod.Unico]],"_",tbl_geral[[#This Row],[Numerador]])</f>
        <v>LAQU_DESBOBINADEIRA_3</v>
      </c>
      <c r="M1057" s="12">
        <f t="shared" si="16"/>
        <v>148</v>
      </c>
      <c r="N1057" s="12">
        <f>COUNTIF(J$2:$J1057,J1057)/100</f>
        <v>0.03</v>
      </c>
      <c r="O1057" s="12">
        <f>SUM(tbl_geral[[#This Row],[Cod.Unico3]]+tbl_geral[[#This Row],[Cod.Unico4]])</f>
        <v>148.03</v>
      </c>
      <c r="P1057" s="12" t="str">
        <f>SUBSTITUTE(tbl_geral[[#This Row],[Cod.Unico5]],",",".")</f>
        <v>148.03</v>
      </c>
      <c r="Q1057" s="12" t="s">
        <v>1020</v>
      </c>
    </row>
    <row r="1058" spans="1:17" x14ac:dyDescent="0.25">
      <c r="A1058" s="3" t="s">
        <v>1081</v>
      </c>
      <c r="B1058" s="4">
        <v>2</v>
      </c>
      <c r="C1058" s="3" t="s">
        <v>84</v>
      </c>
      <c r="D1058" s="4">
        <v>202</v>
      </c>
      <c r="E1058" s="3" t="s">
        <v>88</v>
      </c>
      <c r="F1058" s="3" t="s">
        <v>1017</v>
      </c>
      <c r="G1058" s="3" t="s">
        <v>2478</v>
      </c>
      <c r="H1058" s="3" t="s">
        <v>13</v>
      </c>
      <c r="I1058" s="3" t="s">
        <v>1082</v>
      </c>
      <c r="J1058" s="7" t="str">
        <f>CONCATENATE(tbl_geral[[#This Row],[Máquina]],"_",tbl_geral[[#This Row],[Status]],)</f>
        <v>LAQU_DESBOBINADEIRA</v>
      </c>
      <c r="K1058" s="9">
        <f>COUNTIF($J$2:J1058,J1058)</f>
        <v>4</v>
      </c>
      <c r="L1058" s="7" t="str">
        <f>CONCATENATE(tbl_geral[[#This Row],[Cod.Unico]],"_",tbl_geral[[#This Row],[Numerador]])</f>
        <v>LAQU_DESBOBINADEIRA_4</v>
      </c>
      <c r="M1058" s="12">
        <f t="shared" si="16"/>
        <v>148</v>
      </c>
      <c r="N1058" s="12">
        <f>COUNTIF(J$2:$J1058,J1058)/100</f>
        <v>0.04</v>
      </c>
      <c r="O1058" s="12">
        <f>SUM(tbl_geral[[#This Row],[Cod.Unico3]]+tbl_geral[[#This Row],[Cod.Unico4]])</f>
        <v>148.04</v>
      </c>
      <c r="P1058" s="12" t="str">
        <f>SUBSTITUTE(tbl_geral[[#This Row],[Cod.Unico5]],",",".")</f>
        <v>148.04</v>
      </c>
      <c r="Q1058" s="12" t="s">
        <v>1114</v>
      </c>
    </row>
    <row r="1059" spans="1:17" x14ac:dyDescent="0.25">
      <c r="A1059" s="3" t="s">
        <v>1081</v>
      </c>
      <c r="B1059" s="4">
        <v>2</v>
      </c>
      <c r="C1059" s="3" t="s">
        <v>84</v>
      </c>
      <c r="D1059" s="4">
        <v>203</v>
      </c>
      <c r="E1059" s="3" t="s">
        <v>85</v>
      </c>
      <c r="F1059" s="3" t="s">
        <v>1017</v>
      </c>
      <c r="G1059" s="3" t="s">
        <v>2479</v>
      </c>
      <c r="H1059" s="3" t="s">
        <v>13</v>
      </c>
      <c r="I1059" s="3" t="s">
        <v>1082</v>
      </c>
      <c r="J1059" s="7" t="str">
        <f>CONCATENATE(tbl_geral[[#This Row],[Máquina]],"_",tbl_geral[[#This Row],[Status]],)</f>
        <v>LAQU_DESBOBINADEIRA</v>
      </c>
      <c r="K1059" s="9">
        <f>COUNTIF($J$2:J1059,J1059)</f>
        <v>5</v>
      </c>
      <c r="L1059" s="7" t="str">
        <f>CONCATENATE(tbl_geral[[#This Row],[Cod.Unico]],"_",tbl_geral[[#This Row],[Numerador]])</f>
        <v>LAQU_DESBOBINADEIRA_5</v>
      </c>
      <c r="M1059" s="12">
        <f t="shared" si="16"/>
        <v>148</v>
      </c>
      <c r="N1059" s="12">
        <f>COUNTIF(J$2:$J1059,J1059)/100</f>
        <v>0.05</v>
      </c>
      <c r="O1059" s="12">
        <f>SUM(tbl_geral[[#This Row],[Cod.Unico3]]+tbl_geral[[#This Row],[Cod.Unico4]])</f>
        <v>148.05000000000001</v>
      </c>
      <c r="P1059" s="12" t="str">
        <f>SUBSTITUTE(tbl_geral[[#This Row],[Cod.Unico5]],",",".")</f>
        <v>148.05</v>
      </c>
      <c r="Q1059" s="12" t="s">
        <v>1115</v>
      </c>
    </row>
    <row r="1060" spans="1:17" x14ac:dyDescent="0.25">
      <c r="A1060" s="3" t="s">
        <v>1081</v>
      </c>
      <c r="B1060" s="4">
        <v>2</v>
      </c>
      <c r="C1060" s="3" t="s">
        <v>84</v>
      </c>
      <c r="D1060" s="4">
        <v>203</v>
      </c>
      <c r="E1060" s="3" t="s">
        <v>85</v>
      </c>
      <c r="F1060" s="3" t="s">
        <v>1017</v>
      </c>
      <c r="G1060" s="3" t="s">
        <v>2480</v>
      </c>
      <c r="H1060" s="3" t="s">
        <v>13</v>
      </c>
      <c r="I1060" s="3" t="s">
        <v>1082</v>
      </c>
      <c r="J1060" s="7" t="str">
        <f>CONCATENATE(tbl_geral[[#This Row],[Máquina]],"_",tbl_geral[[#This Row],[Status]],)</f>
        <v>LAQU_DESBOBINADEIRA</v>
      </c>
      <c r="K1060" s="9">
        <f>COUNTIF($J$2:J1060,J1060)</f>
        <v>6</v>
      </c>
      <c r="L1060" s="7" t="str">
        <f>CONCATENATE(tbl_geral[[#This Row],[Cod.Unico]],"_",tbl_geral[[#This Row],[Numerador]])</f>
        <v>LAQU_DESBOBINADEIRA_6</v>
      </c>
      <c r="M1060" s="12">
        <f t="shared" si="16"/>
        <v>148</v>
      </c>
      <c r="N1060" s="12">
        <f>COUNTIF(J$2:$J1060,J1060)/100</f>
        <v>0.06</v>
      </c>
      <c r="O1060" s="12">
        <f>SUM(tbl_geral[[#This Row],[Cod.Unico3]]+tbl_geral[[#This Row],[Cod.Unico4]])</f>
        <v>148.06</v>
      </c>
      <c r="P1060" s="12" t="str">
        <f>SUBSTITUTE(tbl_geral[[#This Row],[Cod.Unico5]],",",".")</f>
        <v>148.06</v>
      </c>
      <c r="Q1060" s="12" t="s">
        <v>1116</v>
      </c>
    </row>
    <row r="1061" spans="1:17" x14ac:dyDescent="0.25">
      <c r="A1061" s="3" t="s">
        <v>1081</v>
      </c>
      <c r="B1061" s="4">
        <v>2</v>
      </c>
      <c r="C1061" s="3" t="s">
        <v>84</v>
      </c>
      <c r="D1061" s="4">
        <v>203</v>
      </c>
      <c r="E1061" s="3" t="s">
        <v>85</v>
      </c>
      <c r="F1061" s="3" t="s">
        <v>1017</v>
      </c>
      <c r="G1061" s="3" t="s">
        <v>2481</v>
      </c>
      <c r="H1061" s="3" t="s">
        <v>13</v>
      </c>
      <c r="I1061" s="3" t="s">
        <v>1082</v>
      </c>
      <c r="J1061" s="7" t="str">
        <f>CONCATENATE(tbl_geral[[#This Row],[Máquina]],"_",tbl_geral[[#This Row],[Status]],)</f>
        <v>LAQU_DESBOBINADEIRA</v>
      </c>
      <c r="K1061" s="9">
        <f>COUNTIF($J$2:J1061,J1061)</f>
        <v>7</v>
      </c>
      <c r="L1061" s="7" t="str">
        <f>CONCATENATE(tbl_geral[[#This Row],[Cod.Unico]],"_",tbl_geral[[#This Row],[Numerador]])</f>
        <v>LAQU_DESBOBINADEIRA_7</v>
      </c>
      <c r="M1061" s="12">
        <f t="shared" si="16"/>
        <v>148</v>
      </c>
      <c r="N1061" s="12">
        <f>COUNTIF(J$2:$J1061,J1061)/100</f>
        <v>7.0000000000000007E-2</v>
      </c>
      <c r="O1061" s="12">
        <f>SUM(tbl_geral[[#This Row],[Cod.Unico3]]+tbl_geral[[#This Row],[Cod.Unico4]])</f>
        <v>148.07</v>
      </c>
      <c r="P1061" s="12" t="str">
        <f>SUBSTITUTE(tbl_geral[[#This Row],[Cod.Unico5]],",",".")</f>
        <v>148.07</v>
      </c>
      <c r="Q1061" s="12" t="s">
        <v>1023</v>
      </c>
    </row>
    <row r="1062" spans="1:17" x14ac:dyDescent="0.25">
      <c r="A1062" s="3" t="s">
        <v>1081</v>
      </c>
      <c r="B1062" s="4">
        <v>2</v>
      </c>
      <c r="C1062" s="3" t="s">
        <v>84</v>
      </c>
      <c r="D1062" s="4">
        <v>203</v>
      </c>
      <c r="E1062" s="3" t="s">
        <v>85</v>
      </c>
      <c r="F1062" s="3" t="s">
        <v>1017</v>
      </c>
      <c r="G1062" s="3" t="s">
        <v>2482</v>
      </c>
      <c r="H1062" s="3" t="s">
        <v>13</v>
      </c>
      <c r="I1062" s="3" t="s">
        <v>1082</v>
      </c>
      <c r="J1062" s="7" t="str">
        <f>CONCATENATE(tbl_geral[[#This Row],[Máquina]],"_",tbl_geral[[#This Row],[Status]],)</f>
        <v>LAQU_DESBOBINADEIRA</v>
      </c>
      <c r="K1062" s="9">
        <f>COUNTIF($J$2:J1062,J1062)</f>
        <v>8</v>
      </c>
      <c r="L1062" s="7" t="str">
        <f>CONCATENATE(tbl_geral[[#This Row],[Cod.Unico]],"_",tbl_geral[[#This Row],[Numerador]])</f>
        <v>LAQU_DESBOBINADEIRA_8</v>
      </c>
      <c r="M1062" s="12">
        <f t="shared" si="16"/>
        <v>148</v>
      </c>
      <c r="N1062" s="12">
        <f>COUNTIF(J$2:$J1062,J1062)/100</f>
        <v>0.08</v>
      </c>
      <c r="O1062" s="12">
        <f>SUM(tbl_geral[[#This Row],[Cod.Unico3]]+tbl_geral[[#This Row],[Cod.Unico4]])</f>
        <v>148.08000000000001</v>
      </c>
      <c r="P1062" s="12" t="str">
        <f>SUBSTITUTE(tbl_geral[[#This Row],[Cod.Unico5]],",",".")</f>
        <v>148.08</v>
      </c>
      <c r="Q1062" s="12" t="s">
        <v>1024</v>
      </c>
    </row>
    <row r="1063" spans="1:17" x14ac:dyDescent="0.25">
      <c r="A1063" s="3" t="s">
        <v>1081</v>
      </c>
      <c r="B1063" s="4">
        <v>2</v>
      </c>
      <c r="C1063" s="3" t="s">
        <v>84</v>
      </c>
      <c r="D1063" s="4">
        <v>203</v>
      </c>
      <c r="E1063" s="3" t="s">
        <v>85</v>
      </c>
      <c r="F1063" s="3" t="s">
        <v>1017</v>
      </c>
      <c r="G1063" s="3" t="s">
        <v>2483</v>
      </c>
      <c r="H1063" s="3" t="s">
        <v>13</v>
      </c>
      <c r="I1063" s="3" t="s">
        <v>1082</v>
      </c>
      <c r="J1063" s="7" t="str">
        <f>CONCATENATE(tbl_geral[[#This Row],[Máquina]],"_",tbl_geral[[#This Row],[Status]],)</f>
        <v>LAQU_DESBOBINADEIRA</v>
      </c>
      <c r="K1063" s="9">
        <f>COUNTIF($J$2:J1063,J1063)</f>
        <v>9</v>
      </c>
      <c r="L1063" s="7" t="str">
        <f>CONCATENATE(tbl_geral[[#This Row],[Cod.Unico]],"_",tbl_geral[[#This Row],[Numerador]])</f>
        <v>LAQU_DESBOBINADEIRA_9</v>
      </c>
      <c r="M1063" s="12">
        <f t="shared" si="16"/>
        <v>148</v>
      </c>
      <c r="N1063" s="12">
        <f>COUNTIF(J$2:$J1063,J1063)/100</f>
        <v>0.09</v>
      </c>
      <c r="O1063" s="12">
        <f>SUM(tbl_geral[[#This Row],[Cod.Unico3]]+tbl_geral[[#This Row],[Cod.Unico4]])</f>
        <v>148.09</v>
      </c>
      <c r="P1063" s="12" t="str">
        <f>SUBSTITUTE(tbl_geral[[#This Row],[Cod.Unico5]],",",".")</f>
        <v>148.09</v>
      </c>
      <c r="Q1063" s="12" t="s">
        <v>1025</v>
      </c>
    </row>
    <row r="1064" spans="1:17" x14ac:dyDescent="0.25">
      <c r="A1064" s="3" t="s">
        <v>1081</v>
      </c>
      <c r="B1064" s="4">
        <v>7</v>
      </c>
      <c r="C1064" s="3" t="s">
        <v>431</v>
      </c>
      <c r="D1064" s="4">
        <v>702</v>
      </c>
      <c r="E1064" s="3" t="s">
        <v>432</v>
      </c>
      <c r="F1064" s="3" t="s">
        <v>1017</v>
      </c>
      <c r="G1064" s="3" t="s">
        <v>3130</v>
      </c>
      <c r="H1064" s="3" t="s">
        <v>13</v>
      </c>
      <c r="I1064" s="3" t="s">
        <v>1082</v>
      </c>
      <c r="J1064" s="7" t="str">
        <f>CONCATENATE(tbl_geral[[#This Row],[Máquina]],"_",tbl_geral[[#This Row],[Status]],)</f>
        <v>LAQU_DESBOBINADEIRA</v>
      </c>
      <c r="K1064" s="9">
        <f>COUNTIF($J$2:J1064,J1064)</f>
        <v>10</v>
      </c>
      <c r="L1064" s="7" t="str">
        <f>CONCATENATE(tbl_geral[[#This Row],[Cod.Unico]],"_",tbl_geral[[#This Row],[Numerador]])</f>
        <v>LAQU_DESBOBINADEIRA_10</v>
      </c>
      <c r="M1064" s="12">
        <f t="shared" si="16"/>
        <v>148</v>
      </c>
      <c r="N1064" s="12">
        <f>COUNTIF(J$2:$J1064,J1064)/100</f>
        <v>0.1</v>
      </c>
      <c r="O1064" s="12">
        <f>SUM(tbl_geral[[#This Row],[Cod.Unico3]]+tbl_geral[[#This Row],[Cod.Unico4]])</f>
        <v>148.1</v>
      </c>
      <c r="P1064" s="12" t="str">
        <f>SUBSTITUTE(tbl_geral[[#This Row],[Cod.Unico5]],",",".")</f>
        <v>148.1</v>
      </c>
      <c r="Q1064" s="12" t="s">
        <v>1026</v>
      </c>
    </row>
    <row r="1065" spans="1:17" x14ac:dyDescent="0.25">
      <c r="A1065" s="3" t="s">
        <v>1081</v>
      </c>
      <c r="B1065" s="4">
        <v>3</v>
      </c>
      <c r="C1065" s="3" t="s">
        <v>56</v>
      </c>
      <c r="D1065" s="4">
        <v>303</v>
      </c>
      <c r="E1065" s="3" t="s">
        <v>108</v>
      </c>
      <c r="F1065" s="3" t="s">
        <v>1017</v>
      </c>
      <c r="G1065" s="3" t="s">
        <v>2484</v>
      </c>
      <c r="H1065" s="3" t="s">
        <v>13</v>
      </c>
      <c r="I1065" s="3" t="s">
        <v>1082</v>
      </c>
      <c r="J1065" s="7" t="str">
        <f>CONCATENATE(tbl_geral[[#This Row],[Máquina]],"_",tbl_geral[[#This Row],[Status]],)</f>
        <v>LAQU_DESBOBINADEIRA</v>
      </c>
      <c r="K1065" s="9">
        <f>COUNTIF($J$2:J1065,J1065)</f>
        <v>11</v>
      </c>
      <c r="L1065" s="7" t="str">
        <f>CONCATENATE(tbl_geral[[#This Row],[Cod.Unico]],"_",tbl_geral[[#This Row],[Numerador]])</f>
        <v>LAQU_DESBOBINADEIRA_11</v>
      </c>
      <c r="M1065" s="12">
        <f t="shared" si="16"/>
        <v>148</v>
      </c>
      <c r="N1065" s="12">
        <f>COUNTIF(J$2:$J1065,J1065)/100</f>
        <v>0.11</v>
      </c>
      <c r="O1065" s="12">
        <f>SUM(tbl_geral[[#This Row],[Cod.Unico3]]+tbl_geral[[#This Row],[Cod.Unico4]])</f>
        <v>148.11000000000001</v>
      </c>
      <c r="P1065" s="12" t="str">
        <f>SUBSTITUTE(tbl_geral[[#This Row],[Cod.Unico5]],",",".")</f>
        <v>148.11</v>
      </c>
      <c r="Q1065" s="12" t="s">
        <v>1027</v>
      </c>
    </row>
    <row r="1066" spans="1:17" x14ac:dyDescent="0.25">
      <c r="A1066" s="3" t="s">
        <v>1081</v>
      </c>
      <c r="B1066" s="4">
        <v>3</v>
      </c>
      <c r="C1066" s="3" t="s">
        <v>56</v>
      </c>
      <c r="D1066" s="4">
        <v>303</v>
      </c>
      <c r="E1066" s="3" t="s">
        <v>108</v>
      </c>
      <c r="F1066" s="3" t="s">
        <v>1017</v>
      </c>
      <c r="G1066" s="3" t="s">
        <v>2485</v>
      </c>
      <c r="H1066" s="3" t="s">
        <v>13</v>
      </c>
      <c r="I1066" s="3" t="s">
        <v>1082</v>
      </c>
      <c r="J1066" s="7" t="str">
        <f>CONCATENATE(tbl_geral[[#This Row],[Máquina]],"_",tbl_geral[[#This Row],[Status]],)</f>
        <v>LAQU_DESBOBINADEIRA</v>
      </c>
      <c r="K1066" s="9">
        <f>COUNTIF($J$2:J1066,J1066)</f>
        <v>12</v>
      </c>
      <c r="L1066" s="7" t="str">
        <f>CONCATENATE(tbl_geral[[#This Row],[Cod.Unico]],"_",tbl_geral[[#This Row],[Numerador]])</f>
        <v>LAQU_DESBOBINADEIRA_12</v>
      </c>
      <c r="M1066" s="12">
        <f t="shared" si="16"/>
        <v>148</v>
      </c>
      <c r="N1066" s="12">
        <f>COUNTIF(J$2:$J1066,J1066)/100</f>
        <v>0.12</v>
      </c>
      <c r="O1066" s="12">
        <f>SUM(tbl_geral[[#This Row],[Cod.Unico3]]+tbl_geral[[#This Row],[Cod.Unico4]])</f>
        <v>148.12</v>
      </c>
      <c r="P1066" s="12" t="str">
        <f>SUBSTITUTE(tbl_geral[[#This Row],[Cod.Unico5]],",",".")</f>
        <v>148.12</v>
      </c>
      <c r="Q1066" s="12" t="s">
        <v>1028</v>
      </c>
    </row>
    <row r="1067" spans="1:17" x14ac:dyDescent="0.25">
      <c r="A1067" s="3" t="s">
        <v>1081</v>
      </c>
      <c r="B1067" s="4">
        <v>3</v>
      </c>
      <c r="C1067" s="3" t="s">
        <v>56</v>
      </c>
      <c r="D1067" s="4">
        <v>303</v>
      </c>
      <c r="E1067" s="3" t="s">
        <v>108</v>
      </c>
      <c r="F1067" s="3" t="s">
        <v>1017</v>
      </c>
      <c r="G1067" s="3" t="s">
        <v>2486</v>
      </c>
      <c r="H1067" s="3" t="s">
        <v>13</v>
      </c>
      <c r="I1067" s="3" t="s">
        <v>1082</v>
      </c>
      <c r="J1067" s="7" t="str">
        <f>CONCATENATE(tbl_geral[[#This Row],[Máquina]],"_",tbl_geral[[#This Row],[Status]],)</f>
        <v>LAQU_DESBOBINADEIRA</v>
      </c>
      <c r="K1067" s="9">
        <f>COUNTIF($J$2:J1067,J1067)</f>
        <v>13</v>
      </c>
      <c r="L1067" s="7" t="str">
        <f>CONCATENATE(tbl_geral[[#This Row],[Cod.Unico]],"_",tbl_geral[[#This Row],[Numerador]])</f>
        <v>LAQU_DESBOBINADEIRA_13</v>
      </c>
      <c r="M1067" s="12">
        <f t="shared" si="16"/>
        <v>148</v>
      </c>
      <c r="N1067" s="12">
        <f>COUNTIF(J$2:$J1067,J1067)/100</f>
        <v>0.13</v>
      </c>
      <c r="O1067" s="12">
        <f>SUM(tbl_geral[[#This Row],[Cod.Unico3]]+tbl_geral[[#This Row],[Cod.Unico4]])</f>
        <v>148.13</v>
      </c>
      <c r="P1067" s="12" t="str">
        <f>SUBSTITUTE(tbl_geral[[#This Row],[Cod.Unico5]],",",".")</f>
        <v>148.13</v>
      </c>
      <c r="Q1067" s="12" t="s">
        <v>1117</v>
      </c>
    </row>
    <row r="1068" spans="1:17" x14ac:dyDescent="0.25">
      <c r="A1068" s="3" t="s">
        <v>1081</v>
      </c>
      <c r="B1068" s="4">
        <v>3</v>
      </c>
      <c r="C1068" s="3" t="s">
        <v>56</v>
      </c>
      <c r="D1068" s="4">
        <v>303</v>
      </c>
      <c r="E1068" s="3" t="s">
        <v>108</v>
      </c>
      <c r="F1068" s="3" t="s">
        <v>1017</v>
      </c>
      <c r="G1068" s="3" t="s">
        <v>2487</v>
      </c>
      <c r="H1068" s="3" t="s">
        <v>13</v>
      </c>
      <c r="I1068" s="3" t="s">
        <v>1082</v>
      </c>
      <c r="J1068" s="7" t="str">
        <f>CONCATENATE(tbl_geral[[#This Row],[Máquina]],"_",tbl_geral[[#This Row],[Status]],)</f>
        <v>LAQU_DESBOBINADEIRA</v>
      </c>
      <c r="K1068" s="9">
        <f>COUNTIF($J$2:J1068,J1068)</f>
        <v>14</v>
      </c>
      <c r="L1068" s="7" t="str">
        <f>CONCATENATE(tbl_geral[[#This Row],[Cod.Unico]],"_",tbl_geral[[#This Row],[Numerador]])</f>
        <v>LAQU_DESBOBINADEIRA_14</v>
      </c>
      <c r="M1068" s="12">
        <f t="shared" si="16"/>
        <v>148</v>
      </c>
      <c r="N1068" s="12">
        <f>COUNTIF(J$2:$J1068,J1068)/100</f>
        <v>0.14000000000000001</v>
      </c>
      <c r="O1068" s="12">
        <f>SUM(tbl_geral[[#This Row],[Cod.Unico3]]+tbl_geral[[#This Row],[Cod.Unico4]])</f>
        <v>148.13999999999999</v>
      </c>
      <c r="P1068" s="12" t="str">
        <f>SUBSTITUTE(tbl_geral[[#This Row],[Cod.Unico5]],",",".")</f>
        <v>148.14</v>
      </c>
      <c r="Q1068" s="12" t="s">
        <v>1029</v>
      </c>
    </row>
    <row r="1069" spans="1:17" x14ac:dyDescent="0.25">
      <c r="A1069" s="3" t="s">
        <v>1081</v>
      </c>
      <c r="B1069" s="4">
        <v>8</v>
      </c>
      <c r="C1069" s="3" t="s">
        <v>10</v>
      </c>
      <c r="D1069" s="4">
        <v>818</v>
      </c>
      <c r="E1069" s="3" t="s">
        <v>148</v>
      </c>
      <c r="F1069" s="3" t="s">
        <v>1017</v>
      </c>
      <c r="G1069" s="3" t="s">
        <v>2488</v>
      </c>
      <c r="H1069" s="3" t="s">
        <v>13</v>
      </c>
      <c r="I1069" s="3" t="s">
        <v>1082</v>
      </c>
      <c r="J1069" s="7" t="str">
        <f>CONCATENATE(tbl_geral[[#This Row],[Máquina]],"_",tbl_geral[[#This Row],[Status]],)</f>
        <v>LAQU_DESBOBINADEIRA</v>
      </c>
      <c r="K1069" s="9">
        <f>COUNTIF($J$2:J1069,J1069)</f>
        <v>15</v>
      </c>
      <c r="L1069" s="7" t="str">
        <f>CONCATENATE(tbl_geral[[#This Row],[Cod.Unico]],"_",tbl_geral[[#This Row],[Numerador]])</f>
        <v>LAQU_DESBOBINADEIRA_15</v>
      </c>
      <c r="M1069" s="12">
        <f t="shared" si="16"/>
        <v>148</v>
      </c>
      <c r="N1069" s="12">
        <f>COUNTIF(J$2:$J1069,J1069)/100</f>
        <v>0.15</v>
      </c>
      <c r="O1069" s="12">
        <f>SUM(tbl_geral[[#This Row],[Cod.Unico3]]+tbl_geral[[#This Row],[Cod.Unico4]])</f>
        <v>148.15</v>
      </c>
      <c r="P1069" s="12" t="str">
        <f>SUBSTITUTE(tbl_geral[[#This Row],[Cod.Unico5]],",",".")</f>
        <v>148.15</v>
      </c>
      <c r="Q1069" s="12" t="s">
        <v>1118</v>
      </c>
    </row>
    <row r="1070" spans="1:17" x14ac:dyDescent="0.25">
      <c r="A1070" s="3" t="s">
        <v>1081</v>
      </c>
      <c r="B1070" s="4">
        <v>2</v>
      </c>
      <c r="C1070" s="3" t="s">
        <v>84</v>
      </c>
      <c r="D1070" s="4">
        <v>203</v>
      </c>
      <c r="E1070" s="3" t="s">
        <v>85</v>
      </c>
      <c r="F1070" s="3" t="s">
        <v>1119</v>
      </c>
      <c r="G1070" s="3" t="s">
        <v>2489</v>
      </c>
      <c r="H1070" s="3" t="s">
        <v>13</v>
      </c>
      <c r="I1070" s="3" t="s">
        <v>1082</v>
      </c>
      <c r="J1070" s="7" t="str">
        <f>CONCATENATE(tbl_geral[[#This Row],[Máquina]],"_",tbl_geral[[#This Row],[Status]],)</f>
        <v>LAQU_ENVERNIZAMENTO</v>
      </c>
      <c r="K1070" s="9">
        <f>COUNTIF($J$2:J1070,J1070)</f>
        <v>1</v>
      </c>
      <c r="L1070" s="7" t="str">
        <f>CONCATENATE(tbl_geral[[#This Row],[Cod.Unico]],"_",tbl_geral[[#This Row],[Numerador]])</f>
        <v>LAQU_ENVERNIZAMENTO_1</v>
      </c>
      <c r="M1070" s="12">
        <f t="shared" si="16"/>
        <v>149</v>
      </c>
      <c r="N1070" s="12">
        <f>COUNTIF(J$2:$J1070,J1070)/100</f>
        <v>0.01</v>
      </c>
      <c r="O1070" s="12">
        <f>SUM(tbl_geral[[#This Row],[Cod.Unico3]]+tbl_geral[[#This Row],[Cod.Unico4]])</f>
        <v>149.01</v>
      </c>
      <c r="P1070" s="12" t="str">
        <f>SUBSTITUTE(tbl_geral[[#This Row],[Cod.Unico5]],",",".")</f>
        <v>149.01</v>
      </c>
      <c r="Q1070" s="12" t="s">
        <v>1120</v>
      </c>
    </row>
    <row r="1071" spans="1:17" x14ac:dyDescent="0.25">
      <c r="A1071" s="3" t="s">
        <v>1081</v>
      </c>
      <c r="B1071" s="4">
        <v>2</v>
      </c>
      <c r="C1071" s="3" t="s">
        <v>84</v>
      </c>
      <c r="D1071" s="4">
        <v>203</v>
      </c>
      <c r="E1071" s="3" t="s">
        <v>85</v>
      </c>
      <c r="F1071" s="3" t="s">
        <v>1119</v>
      </c>
      <c r="G1071" s="3" t="s">
        <v>2490</v>
      </c>
      <c r="H1071" s="3" t="s">
        <v>13</v>
      </c>
      <c r="I1071" s="3" t="s">
        <v>1082</v>
      </c>
      <c r="J1071" s="7" t="str">
        <f>CONCATENATE(tbl_geral[[#This Row],[Máquina]],"_",tbl_geral[[#This Row],[Status]],)</f>
        <v>LAQU_ENVERNIZAMENTO</v>
      </c>
      <c r="K1071" s="9">
        <f>COUNTIF($J$2:J1071,J1071)</f>
        <v>2</v>
      </c>
      <c r="L1071" s="7" t="str">
        <f>CONCATENATE(tbl_geral[[#This Row],[Cod.Unico]],"_",tbl_geral[[#This Row],[Numerador]])</f>
        <v>LAQU_ENVERNIZAMENTO_2</v>
      </c>
      <c r="M1071" s="12">
        <f t="shared" si="16"/>
        <v>149</v>
      </c>
      <c r="N1071" s="12">
        <f>COUNTIF(J$2:$J1071,J1071)/100</f>
        <v>0.02</v>
      </c>
      <c r="O1071" s="12">
        <f>SUM(tbl_geral[[#This Row],[Cod.Unico3]]+tbl_geral[[#This Row],[Cod.Unico4]])</f>
        <v>149.02000000000001</v>
      </c>
      <c r="P1071" s="12" t="str">
        <f>SUBSTITUTE(tbl_geral[[#This Row],[Cod.Unico5]],",",".")</f>
        <v>149.02</v>
      </c>
      <c r="Q1071" s="12" t="s">
        <v>1121</v>
      </c>
    </row>
    <row r="1072" spans="1:17" x14ac:dyDescent="0.25">
      <c r="A1072" s="3" t="s">
        <v>1081</v>
      </c>
      <c r="B1072" s="4">
        <v>2</v>
      </c>
      <c r="C1072" s="3" t="s">
        <v>84</v>
      </c>
      <c r="D1072" s="4">
        <v>203</v>
      </c>
      <c r="E1072" s="3" t="s">
        <v>85</v>
      </c>
      <c r="F1072" s="3" t="s">
        <v>1119</v>
      </c>
      <c r="G1072" s="3" t="s">
        <v>2491</v>
      </c>
      <c r="H1072" s="3" t="s">
        <v>13</v>
      </c>
      <c r="I1072" s="3" t="s">
        <v>1082</v>
      </c>
      <c r="J1072" s="7" t="str">
        <f>CONCATENATE(tbl_geral[[#This Row],[Máquina]],"_",tbl_geral[[#This Row],[Status]],)</f>
        <v>LAQU_ENVERNIZAMENTO</v>
      </c>
      <c r="K1072" s="9">
        <f>COUNTIF($J$2:J1072,J1072)</f>
        <v>3</v>
      </c>
      <c r="L1072" s="7" t="str">
        <f>CONCATENATE(tbl_geral[[#This Row],[Cod.Unico]],"_",tbl_geral[[#This Row],[Numerador]])</f>
        <v>LAQU_ENVERNIZAMENTO_3</v>
      </c>
      <c r="M1072" s="12">
        <f t="shared" si="16"/>
        <v>149</v>
      </c>
      <c r="N1072" s="12">
        <f>COUNTIF(J$2:$J1072,J1072)/100</f>
        <v>0.03</v>
      </c>
      <c r="O1072" s="12">
        <f>SUM(tbl_geral[[#This Row],[Cod.Unico3]]+tbl_geral[[#This Row],[Cod.Unico4]])</f>
        <v>149.03</v>
      </c>
      <c r="P1072" s="12" t="str">
        <f>SUBSTITUTE(tbl_geral[[#This Row],[Cod.Unico5]],",",".")</f>
        <v>149.03</v>
      </c>
      <c r="Q1072" s="12" t="s">
        <v>1122</v>
      </c>
    </row>
    <row r="1073" spans="1:17" x14ac:dyDescent="0.25">
      <c r="A1073" s="3" t="s">
        <v>1081</v>
      </c>
      <c r="B1073" s="4">
        <v>2</v>
      </c>
      <c r="C1073" s="3" t="s">
        <v>84</v>
      </c>
      <c r="D1073" s="4">
        <v>203</v>
      </c>
      <c r="E1073" s="3" t="s">
        <v>85</v>
      </c>
      <c r="F1073" s="3" t="s">
        <v>1119</v>
      </c>
      <c r="G1073" s="3" t="s">
        <v>2492</v>
      </c>
      <c r="H1073" s="3" t="s">
        <v>13</v>
      </c>
      <c r="I1073" s="3" t="s">
        <v>1082</v>
      </c>
      <c r="J1073" s="7" t="str">
        <f>CONCATENATE(tbl_geral[[#This Row],[Máquina]],"_",tbl_geral[[#This Row],[Status]],)</f>
        <v>LAQU_ENVERNIZAMENTO</v>
      </c>
      <c r="K1073" s="9">
        <f>COUNTIF($J$2:J1073,J1073)</f>
        <v>4</v>
      </c>
      <c r="L1073" s="7" t="str">
        <f>CONCATENATE(tbl_geral[[#This Row],[Cod.Unico]],"_",tbl_geral[[#This Row],[Numerador]])</f>
        <v>LAQU_ENVERNIZAMENTO_4</v>
      </c>
      <c r="M1073" s="12">
        <f t="shared" si="16"/>
        <v>149</v>
      </c>
      <c r="N1073" s="12">
        <f>COUNTIF(J$2:$J1073,J1073)/100</f>
        <v>0.04</v>
      </c>
      <c r="O1073" s="12">
        <f>SUM(tbl_geral[[#This Row],[Cod.Unico3]]+tbl_geral[[#This Row],[Cod.Unico4]])</f>
        <v>149.04</v>
      </c>
      <c r="P1073" s="12" t="str">
        <f>SUBSTITUTE(tbl_geral[[#This Row],[Cod.Unico5]],",",".")</f>
        <v>149.04</v>
      </c>
      <c r="Q1073" s="12" t="s">
        <v>1123</v>
      </c>
    </row>
    <row r="1074" spans="1:17" x14ac:dyDescent="0.25">
      <c r="A1074" s="3" t="s">
        <v>1081</v>
      </c>
      <c r="B1074" s="4">
        <v>2</v>
      </c>
      <c r="C1074" s="3" t="s">
        <v>84</v>
      </c>
      <c r="D1074" s="4">
        <v>203</v>
      </c>
      <c r="E1074" s="3" t="s">
        <v>85</v>
      </c>
      <c r="F1074" s="3" t="s">
        <v>1119</v>
      </c>
      <c r="G1074" s="3" t="s">
        <v>2493</v>
      </c>
      <c r="H1074" s="3" t="s">
        <v>13</v>
      </c>
      <c r="I1074" s="3" t="s">
        <v>1082</v>
      </c>
      <c r="J1074" s="7" t="str">
        <f>CONCATENATE(tbl_geral[[#This Row],[Máquina]],"_",tbl_geral[[#This Row],[Status]],)</f>
        <v>LAQU_ENVERNIZAMENTO</v>
      </c>
      <c r="K1074" s="9">
        <f>COUNTIF($J$2:J1074,J1074)</f>
        <v>5</v>
      </c>
      <c r="L1074" s="7" t="str">
        <f>CONCATENATE(tbl_geral[[#This Row],[Cod.Unico]],"_",tbl_geral[[#This Row],[Numerador]])</f>
        <v>LAQU_ENVERNIZAMENTO_5</v>
      </c>
      <c r="M1074" s="12">
        <f t="shared" si="16"/>
        <v>149</v>
      </c>
      <c r="N1074" s="12">
        <f>COUNTIF(J$2:$J1074,J1074)/100</f>
        <v>0.05</v>
      </c>
      <c r="O1074" s="12">
        <f>SUM(tbl_geral[[#This Row],[Cod.Unico3]]+tbl_geral[[#This Row],[Cod.Unico4]])</f>
        <v>149.05000000000001</v>
      </c>
      <c r="P1074" s="12" t="str">
        <f>SUBSTITUTE(tbl_geral[[#This Row],[Cod.Unico5]],",",".")</f>
        <v>149.05</v>
      </c>
      <c r="Q1074" s="12" t="s">
        <v>1124</v>
      </c>
    </row>
    <row r="1075" spans="1:17" x14ac:dyDescent="0.25">
      <c r="A1075" s="3" t="s">
        <v>1081</v>
      </c>
      <c r="B1075" s="4">
        <v>2</v>
      </c>
      <c r="C1075" s="3" t="s">
        <v>84</v>
      </c>
      <c r="D1075" s="4">
        <v>203</v>
      </c>
      <c r="E1075" s="3" t="s">
        <v>85</v>
      </c>
      <c r="F1075" s="3" t="s">
        <v>1119</v>
      </c>
      <c r="G1075" s="3" t="s">
        <v>2494</v>
      </c>
      <c r="H1075" s="3" t="s">
        <v>13</v>
      </c>
      <c r="I1075" s="3" t="s">
        <v>1082</v>
      </c>
      <c r="J1075" s="7" t="str">
        <f>CONCATENATE(tbl_geral[[#This Row],[Máquina]],"_",tbl_geral[[#This Row],[Status]],)</f>
        <v>LAQU_ENVERNIZAMENTO</v>
      </c>
      <c r="K1075" s="9">
        <f>COUNTIF($J$2:J1075,J1075)</f>
        <v>6</v>
      </c>
      <c r="L1075" s="7" t="str">
        <f>CONCATENATE(tbl_geral[[#This Row],[Cod.Unico]],"_",tbl_geral[[#This Row],[Numerador]])</f>
        <v>LAQU_ENVERNIZAMENTO_6</v>
      </c>
      <c r="M1075" s="12">
        <f t="shared" si="16"/>
        <v>149</v>
      </c>
      <c r="N1075" s="12">
        <f>COUNTIF(J$2:$J1075,J1075)/100</f>
        <v>0.06</v>
      </c>
      <c r="O1075" s="12">
        <f>SUM(tbl_geral[[#This Row],[Cod.Unico3]]+tbl_geral[[#This Row],[Cod.Unico4]])</f>
        <v>149.06</v>
      </c>
      <c r="P1075" s="12" t="str">
        <f>SUBSTITUTE(tbl_geral[[#This Row],[Cod.Unico5]],",",".")</f>
        <v>149.06</v>
      </c>
      <c r="Q1075" s="12" t="s">
        <v>1125</v>
      </c>
    </row>
    <row r="1076" spans="1:17" x14ac:dyDescent="0.25">
      <c r="A1076" s="3" t="s">
        <v>1081</v>
      </c>
      <c r="B1076" s="4">
        <v>2</v>
      </c>
      <c r="C1076" s="3" t="s">
        <v>84</v>
      </c>
      <c r="D1076" s="4">
        <v>203</v>
      </c>
      <c r="E1076" s="3" t="s">
        <v>85</v>
      </c>
      <c r="F1076" s="3" t="s">
        <v>1119</v>
      </c>
      <c r="G1076" s="3" t="s">
        <v>2495</v>
      </c>
      <c r="H1076" s="3" t="s">
        <v>13</v>
      </c>
      <c r="I1076" s="3" t="s">
        <v>1082</v>
      </c>
      <c r="J1076" s="7" t="str">
        <f>CONCATENATE(tbl_geral[[#This Row],[Máquina]],"_",tbl_geral[[#This Row],[Status]],)</f>
        <v>LAQU_ENVERNIZAMENTO</v>
      </c>
      <c r="K1076" s="9">
        <f>COUNTIF($J$2:J1076,J1076)</f>
        <v>7</v>
      </c>
      <c r="L1076" s="7" t="str">
        <f>CONCATENATE(tbl_geral[[#This Row],[Cod.Unico]],"_",tbl_geral[[#This Row],[Numerador]])</f>
        <v>LAQU_ENVERNIZAMENTO_7</v>
      </c>
      <c r="M1076" s="12">
        <f t="shared" si="16"/>
        <v>149</v>
      </c>
      <c r="N1076" s="12">
        <f>COUNTIF(J$2:$J1076,J1076)/100</f>
        <v>7.0000000000000007E-2</v>
      </c>
      <c r="O1076" s="12">
        <f>SUM(tbl_geral[[#This Row],[Cod.Unico3]]+tbl_geral[[#This Row],[Cod.Unico4]])</f>
        <v>149.07</v>
      </c>
      <c r="P1076" s="12" t="str">
        <f>SUBSTITUTE(tbl_geral[[#This Row],[Cod.Unico5]],",",".")</f>
        <v>149.07</v>
      </c>
      <c r="Q1076" s="12" t="s">
        <v>1126</v>
      </c>
    </row>
    <row r="1077" spans="1:17" x14ac:dyDescent="0.25">
      <c r="A1077" s="3" t="s">
        <v>1081</v>
      </c>
      <c r="B1077" s="4">
        <v>2</v>
      </c>
      <c r="C1077" s="3" t="s">
        <v>84</v>
      </c>
      <c r="D1077" s="4">
        <v>203</v>
      </c>
      <c r="E1077" s="3" t="s">
        <v>85</v>
      </c>
      <c r="F1077" s="3" t="s">
        <v>1119</v>
      </c>
      <c r="G1077" s="3" t="s">
        <v>2496</v>
      </c>
      <c r="H1077" s="3" t="s">
        <v>13</v>
      </c>
      <c r="I1077" s="3" t="s">
        <v>1082</v>
      </c>
      <c r="J1077" s="7" t="str">
        <f>CONCATENATE(tbl_geral[[#This Row],[Máquina]],"_",tbl_geral[[#This Row],[Status]],)</f>
        <v>LAQU_ENVERNIZAMENTO</v>
      </c>
      <c r="K1077" s="9">
        <f>COUNTIF($J$2:J1077,J1077)</f>
        <v>8</v>
      </c>
      <c r="L1077" s="7" t="str">
        <f>CONCATENATE(tbl_geral[[#This Row],[Cod.Unico]],"_",tbl_geral[[#This Row],[Numerador]])</f>
        <v>LAQU_ENVERNIZAMENTO_8</v>
      </c>
      <c r="M1077" s="12">
        <f t="shared" si="16"/>
        <v>149</v>
      </c>
      <c r="N1077" s="12">
        <f>COUNTIF(J$2:$J1077,J1077)/100</f>
        <v>0.08</v>
      </c>
      <c r="O1077" s="12">
        <f>SUM(tbl_geral[[#This Row],[Cod.Unico3]]+tbl_geral[[#This Row],[Cod.Unico4]])</f>
        <v>149.08000000000001</v>
      </c>
      <c r="P1077" s="12" t="str">
        <f>SUBSTITUTE(tbl_geral[[#This Row],[Cod.Unico5]],",",".")</f>
        <v>149.08</v>
      </c>
      <c r="Q1077" s="12" t="s">
        <v>1127</v>
      </c>
    </row>
    <row r="1078" spans="1:17" x14ac:dyDescent="0.25">
      <c r="A1078" s="3" t="s">
        <v>1081</v>
      </c>
      <c r="B1078" s="4">
        <v>8</v>
      </c>
      <c r="C1078" s="3" t="s">
        <v>10</v>
      </c>
      <c r="D1078" s="4">
        <v>818</v>
      </c>
      <c r="E1078" s="3" t="s">
        <v>148</v>
      </c>
      <c r="F1078" s="3" t="s">
        <v>1119</v>
      </c>
      <c r="G1078" s="3" t="s">
        <v>2497</v>
      </c>
      <c r="H1078" s="3" t="s">
        <v>13</v>
      </c>
      <c r="I1078" s="3" t="s">
        <v>1082</v>
      </c>
      <c r="J1078" s="7" t="str">
        <f>CONCATENATE(tbl_geral[[#This Row],[Máquina]],"_",tbl_geral[[#This Row],[Status]],)</f>
        <v>LAQU_ENVERNIZAMENTO</v>
      </c>
      <c r="K1078" s="9">
        <f>COUNTIF($J$2:J1078,J1078)</f>
        <v>9</v>
      </c>
      <c r="L1078" s="7" t="str">
        <f>CONCATENATE(tbl_geral[[#This Row],[Cod.Unico]],"_",tbl_geral[[#This Row],[Numerador]])</f>
        <v>LAQU_ENVERNIZAMENTO_9</v>
      </c>
      <c r="M1078" s="12">
        <f t="shared" si="16"/>
        <v>149</v>
      </c>
      <c r="N1078" s="12">
        <f>COUNTIF(J$2:$J1078,J1078)/100</f>
        <v>0.09</v>
      </c>
      <c r="O1078" s="12">
        <f>SUM(tbl_geral[[#This Row],[Cod.Unico3]]+tbl_geral[[#This Row],[Cod.Unico4]])</f>
        <v>149.09</v>
      </c>
      <c r="P1078" s="12" t="str">
        <f>SUBSTITUTE(tbl_geral[[#This Row],[Cod.Unico5]],",",".")</f>
        <v>149.09</v>
      </c>
      <c r="Q1078" s="12" t="s">
        <v>1128</v>
      </c>
    </row>
    <row r="1079" spans="1:17" x14ac:dyDescent="0.25">
      <c r="A1079" s="3" t="s">
        <v>1081</v>
      </c>
      <c r="B1079" s="4">
        <v>8</v>
      </c>
      <c r="C1079" s="3" t="s">
        <v>10</v>
      </c>
      <c r="D1079" s="4">
        <v>809</v>
      </c>
      <c r="E1079" s="3" t="s">
        <v>119</v>
      </c>
      <c r="F1079" s="3" t="s">
        <v>1119</v>
      </c>
      <c r="G1079" s="3" t="s">
        <v>3131</v>
      </c>
      <c r="H1079" s="3" t="s">
        <v>13</v>
      </c>
      <c r="I1079" s="3" t="s">
        <v>1082</v>
      </c>
      <c r="J1079" s="7" t="str">
        <f>CONCATENATE(tbl_geral[[#This Row],[Máquina]],"_",tbl_geral[[#This Row],[Status]],)</f>
        <v>LAQU_ENVERNIZAMENTO</v>
      </c>
      <c r="K1079" s="9">
        <f>COUNTIF($J$2:J1079,J1079)</f>
        <v>10</v>
      </c>
      <c r="L1079" s="7" t="str">
        <f>CONCATENATE(tbl_geral[[#This Row],[Cod.Unico]],"_",tbl_geral[[#This Row],[Numerador]])</f>
        <v>LAQU_ENVERNIZAMENTO_10</v>
      </c>
      <c r="M1079" s="12">
        <f t="shared" si="16"/>
        <v>149</v>
      </c>
      <c r="N1079" s="12">
        <f>COUNTIF(J$2:$J1079,J1079)/100</f>
        <v>0.1</v>
      </c>
      <c r="O1079" s="12">
        <f>SUM(tbl_geral[[#This Row],[Cod.Unico3]]+tbl_geral[[#This Row],[Cod.Unico4]])</f>
        <v>149.1</v>
      </c>
      <c r="P1079" s="12" t="str">
        <f>SUBSTITUTE(tbl_geral[[#This Row],[Cod.Unico5]],",",".")</f>
        <v>149.1</v>
      </c>
      <c r="Q1079" s="12" t="s">
        <v>1129</v>
      </c>
    </row>
    <row r="1080" spans="1:17" x14ac:dyDescent="0.25">
      <c r="A1080" s="3" t="s">
        <v>1081</v>
      </c>
      <c r="B1080" s="4">
        <v>8</v>
      </c>
      <c r="C1080" s="3" t="s">
        <v>10</v>
      </c>
      <c r="D1080" s="4">
        <v>809</v>
      </c>
      <c r="E1080" s="3" t="s">
        <v>119</v>
      </c>
      <c r="F1080" s="3" t="s">
        <v>1119</v>
      </c>
      <c r="G1080" s="3" t="s">
        <v>2498</v>
      </c>
      <c r="H1080" s="3" t="s">
        <v>13</v>
      </c>
      <c r="I1080" s="3" t="s">
        <v>1082</v>
      </c>
      <c r="J1080" s="7" t="str">
        <f>CONCATENATE(tbl_geral[[#This Row],[Máquina]],"_",tbl_geral[[#This Row],[Status]],)</f>
        <v>LAQU_ENVERNIZAMENTO</v>
      </c>
      <c r="K1080" s="9">
        <f>COUNTIF($J$2:J1080,J1080)</f>
        <v>11</v>
      </c>
      <c r="L1080" s="7" t="str">
        <f>CONCATENATE(tbl_geral[[#This Row],[Cod.Unico]],"_",tbl_geral[[#This Row],[Numerador]])</f>
        <v>LAQU_ENVERNIZAMENTO_11</v>
      </c>
      <c r="M1080" s="12">
        <f t="shared" si="16"/>
        <v>149</v>
      </c>
      <c r="N1080" s="12">
        <f>COUNTIF(J$2:$J1080,J1080)/100</f>
        <v>0.11</v>
      </c>
      <c r="O1080" s="12">
        <f>SUM(tbl_geral[[#This Row],[Cod.Unico3]]+tbl_geral[[#This Row],[Cod.Unico4]])</f>
        <v>149.11000000000001</v>
      </c>
      <c r="P1080" s="12" t="str">
        <f>SUBSTITUTE(tbl_geral[[#This Row],[Cod.Unico5]],",",".")</f>
        <v>149.11</v>
      </c>
      <c r="Q1080" s="12" t="s">
        <v>1130</v>
      </c>
    </row>
    <row r="1081" spans="1:17" x14ac:dyDescent="0.25">
      <c r="A1081" s="3" t="s">
        <v>1081</v>
      </c>
      <c r="B1081" s="4">
        <v>2</v>
      </c>
      <c r="C1081" s="3" t="s">
        <v>84</v>
      </c>
      <c r="D1081" s="4">
        <v>203</v>
      </c>
      <c r="E1081" s="3" t="s">
        <v>85</v>
      </c>
      <c r="F1081" s="3" t="s">
        <v>1119</v>
      </c>
      <c r="G1081" s="3" t="s">
        <v>2499</v>
      </c>
      <c r="H1081" s="3" t="s">
        <v>13</v>
      </c>
      <c r="I1081" s="3" t="s">
        <v>1082</v>
      </c>
      <c r="J1081" s="7" t="str">
        <f>CONCATENATE(tbl_geral[[#This Row],[Máquina]],"_",tbl_geral[[#This Row],[Status]],)</f>
        <v>LAQU_ENVERNIZAMENTO</v>
      </c>
      <c r="K1081" s="9">
        <f>COUNTIF($J$2:J1081,J1081)</f>
        <v>12</v>
      </c>
      <c r="L1081" s="7" t="str">
        <f>CONCATENATE(tbl_geral[[#This Row],[Cod.Unico]],"_",tbl_geral[[#This Row],[Numerador]])</f>
        <v>LAQU_ENVERNIZAMENTO_12</v>
      </c>
      <c r="M1081" s="12">
        <f t="shared" si="16"/>
        <v>149</v>
      </c>
      <c r="N1081" s="12">
        <f>COUNTIF(J$2:$J1081,J1081)/100</f>
        <v>0.12</v>
      </c>
      <c r="O1081" s="12">
        <f>SUM(tbl_geral[[#This Row],[Cod.Unico3]]+tbl_geral[[#This Row],[Cod.Unico4]])</f>
        <v>149.12</v>
      </c>
      <c r="P1081" s="12" t="str">
        <f>SUBSTITUTE(tbl_geral[[#This Row],[Cod.Unico5]],",",".")</f>
        <v>149.12</v>
      </c>
      <c r="Q1081" s="12" t="s">
        <v>1131</v>
      </c>
    </row>
    <row r="1082" spans="1:17" x14ac:dyDescent="0.25">
      <c r="A1082" s="3" t="s">
        <v>1081</v>
      </c>
      <c r="B1082" s="4">
        <v>2</v>
      </c>
      <c r="C1082" s="3" t="s">
        <v>84</v>
      </c>
      <c r="D1082" s="4">
        <v>202</v>
      </c>
      <c r="E1082" s="3" t="s">
        <v>88</v>
      </c>
      <c r="F1082" s="3" t="s">
        <v>1119</v>
      </c>
      <c r="G1082" s="3" t="s">
        <v>2500</v>
      </c>
      <c r="H1082" s="3" t="s">
        <v>13</v>
      </c>
      <c r="I1082" s="3" t="s">
        <v>1082</v>
      </c>
      <c r="J1082" s="7" t="str">
        <f>CONCATENATE(tbl_geral[[#This Row],[Máquina]],"_",tbl_geral[[#This Row],[Status]],)</f>
        <v>LAQU_ENVERNIZAMENTO</v>
      </c>
      <c r="K1082" s="9">
        <f>COUNTIF($J$2:J1082,J1082)</f>
        <v>13</v>
      </c>
      <c r="L1082" s="7" t="str">
        <f>CONCATENATE(tbl_geral[[#This Row],[Cod.Unico]],"_",tbl_geral[[#This Row],[Numerador]])</f>
        <v>LAQU_ENVERNIZAMENTO_13</v>
      </c>
      <c r="M1082" s="12">
        <f t="shared" si="16"/>
        <v>149</v>
      </c>
      <c r="N1082" s="12">
        <f>COUNTIF(J$2:$J1082,J1082)/100</f>
        <v>0.13</v>
      </c>
      <c r="O1082" s="12">
        <f>SUM(tbl_geral[[#This Row],[Cod.Unico3]]+tbl_geral[[#This Row],[Cod.Unico4]])</f>
        <v>149.13</v>
      </c>
      <c r="P1082" s="12" t="str">
        <f>SUBSTITUTE(tbl_geral[[#This Row],[Cod.Unico5]],",",".")</f>
        <v>149.13</v>
      </c>
      <c r="Q1082" s="12" t="s">
        <v>1132</v>
      </c>
    </row>
    <row r="1083" spans="1:17" x14ac:dyDescent="0.25">
      <c r="A1083" s="3" t="s">
        <v>1081</v>
      </c>
      <c r="B1083" s="4">
        <v>8</v>
      </c>
      <c r="C1083" s="3" t="s">
        <v>10</v>
      </c>
      <c r="D1083" s="4">
        <v>809</v>
      </c>
      <c r="E1083" s="3" t="s">
        <v>119</v>
      </c>
      <c r="F1083" s="3" t="s">
        <v>1119</v>
      </c>
      <c r="G1083" s="3" t="s">
        <v>2501</v>
      </c>
      <c r="H1083" s="3" t="s">
        <v>13</v>
      </c>
      <c r="I1083" s="3" t="s">
        <v>1082</v>
      </c>
      <c r="J1083" s="7" t="str">
        <f>CONCATENATE(tbl_geral[[#This Row],[Máquina]],"_",tbl_geral[[#This Row],[Status]],)</f>
        <v>LAQU_ENVERNIZAMENTO</v>
      </c>
      <c r="K1083" s="9">
        <f>COUNTIF($J$2:J1083,J1083)</f>
        <v>14</v>
      </c>
      <c r="L1083" s="7" t="str">
        <f>CONCATENATE(tbl_geral[[#This Row],[Cod.Unico]],"_",tbl_geral[[#This Row],[Numerador]])</f>
        <v>LAQU_ENVERNIZAMENTO_14</v>
      </c>
      <c r="M1083" s="12">
        <f t="shared" si="16"/>
        <v>149</v>
      </c>
      <c r="N1083" s="12">
        <f>COUNTIF(J$2:$J1083,J1083)/100</f>
        <v>0.14000000000000001</v>
      </c>
      <c r="O1083" s="12">
        <f>SUM(tbl_geral[[#This Row],[Cod.Unico3]]+tbl_geral[[#This Row],[Cod.Unico4]])</f>
        <v>149.13999999999999</v>
      </c>
      <c r="P1083" s="12" t="str">
        <f>SUBSTITUTE(tbl_geral[[#This Row],[Cod.Unico5]],",",".")</f>
        <v>149.14</v>
      </c>
      <c r="Q1083" s="12" t="s">
        <v>1133</v>
      </c>
    </row>
    <row r="1084" spans="1:17" x14ac:dyDescent="0.25">
      <c r="A1084" s="3" t="s">
        <v>1081</v>
      </c>
      <c r="B1084" s="4">
        <v>3</v>
      </c>
      <c r="C1084" s="3" t="s">
        <v>56</v>
      </c>
      <c r="D1084" s="4">
        <v>303</v>
      </c>
      <c r="E1084" s="3" t="s">
        <v>108</v>
      </c>
      <c r="F1084" s="3" t="s">
        <v>1119</v>
      </c>
      <c r="G1084" s="3" t="s">
        <v>2502</v>
      </c>
      <c r="H1084" s="3" t="s">
        <v>13</v>
      </c>
      <c r="I1084" s="3" t="s">
        <v>1082</v>
      </c>
      <c r="J1084" s="7" t="str">
        <f>CONCATENATE(tbl_geral[[#This Row],[Máquina]],"_",tbl_geral[[#This Row],[Status]],)</f>
        <v>LAQU_ENVERNIZAMENTO</v>
      </c>
      <c r="K1084" s="9">
        <f>COUNTIF($J$2:J1084,J1084)</f>
        <v>15</v>
      </c>
      <c r="L1084" s="7" t="str">
        <f>CONCATENATE(tbl_geral[[#This Row],[Cod.Unico]],"_",tbl_geral[[#This Row],[Numerador]])</f>
        <v>LAQU_ENVERNIZAMENTO_15</v>
      </c>
      <c r="M1084" s="12">
        <f t="shared" si="16"/>
        <v>149</v>
      </c>
      <c r="N1084" s="12">
        <f>COUNTIF(J$2:$J1084,J1084)/100</f>
        <v>0.15</v>
      </c>
      <c r="O1084" s="12">
        <f>SUM(tbl_geral[[#This Row],[Cod.Unico3]]+tbl_geral[[#This Row],[Cod.Unico4]])</f>
        <v>149.15</v>
      </c>
      <c r="P1084" s="12" t="str">
        <f>SUBSTITUTE(tbl_geral[[#This Row],[Cod.Unico5]],",",".")</f>
        <v>149.15</v>
      </c>
      <c r="Q1084" s="12" t="s">
        <v>1134</v>
      </c>
    </row>
    <row r="1085" spans="1:17" x14ac:dyDescent="0.25">
      <c r="A1085" s="3" t="s">
        <v>1081</v>
      </c>
      <c r="B1085" s="4">
        <v>8</v>
      </c>
      <c r="C1085" s="3" t="s">
        <v>10</v>
      </c>
      <c r="D1085" s="4">
        <v>1603</v>
      </c>
      <c r="E1085" s="3" t="s">
        <v>1135</v>
      </c>
      <c r="F1085" s="3" t="s">
        <v>1119</v>
      </c>
      <c r="G1085" s="3" t="s">
        <v>2503</v>
      </c>
      <c r="H1085" s="3" t="s">
        <v>13</v>
      </c>
      <c r="I1085" s="3" t="s">
        <v>1082</v>
      </c>
      <c r="J1085" s="7" t="str">
        <f>CONCATENATE(tbl_geral[[#This Row],[Máquina]],"_",tbl_geral[[#This Row],[Status]],)</f>
        <v>LAQU_ENVERNIZAMENTO</v>
      </c>
      <c r="K1085" s="9">
        <f>COUNTIF($J$2:J1085,J1085)</f>
        <v>16</v>
      </c>
      <c r="L1085" s="7" t="str">
        <f>CONCATENATE(tbl_geral[[#This Row],[Cod.Unico]],"_",tbl_geral[[#This Row],[Numerador]])</f>
        <v>LAQU_ENVERNIZAMENTO_16</v>
      </c>
      <c r="M1085" s="12">
        <f t="shared" si="16"/>
        <v>149</v>
      </c>
      <c r="N1085" s="12">
        <f>COUNTIF(J$2:$J1085,J1085)/100</f>
        <v>0.16</v>
      </c>
      <c r="O1085" s="12">
        <f>SUM(tbl_geral[[#This Row],[Cod.Unico3]]+tbl_geral[[#This Row],[Cod.Unico4]])</f>
        <v>149.16</v>
      </c>
      <c r="P1085" s="12" t="str">
        <f>SUBSTITUTE(tbl_geral[[#This Row],[Cod.Unico5]],",",".")</f>
        <v>149.16</v>
      </c>
      <c r="Q1085" s="12" t="s">
        <v>1136</v>
      </c>
    </row>
    <row r="1086" spans="1:17" x14ac:dyDescent="0.25">
      <c r="A1086" s="3" t="s">
        <v>1081</v>
      </c>
      <c r="B1086" s="4">
        <v>8</v>
      </c>
      <c r="C1086" s="3" t="s">
        <v>10</v>
      </c>
      <c r="D1086" s="4">
        <v>817</v>
      </c>
      <c r="E1086" s="3" t="s">
        <v>271</v>
      </c>
      <c r="F1086" s="3" t="s">
        <v>1119</v>
      </c>
      <c r="G1086" s="3" t="s">
        <v>2504</v>
      </c>
      <c r="H1086" s="3" t="s">
        <v>13</v>
      </c>
      <c r="I1086" s="3" t="s">
        <v>1082</v>
      </c>
      <c r="J1086" s="7" t="str">
        <f>CONCATENATE(tbl_geral[[#This Row],[Máquina]],"_",tbl_geral[[#This Row],[Status]],)</f>
        <v>LAQU_ENVERNIZAMENTO</v>
      </c>
      <c r="K1086" s="9">
        <f>COUNTIF($J$2:J1086,J1086)</f>
        <v>17</v>
      </c>
      <c r="L1086" s="7" t="str">
        <f>CONCATENATE(tbl_geral[[#This Row],[Cod.Unico]],"_",tbl_geral[[#This Row],[Numerador]])</f>
        <v>LAQU_ENVERNIZAMENTO_17</v>
      </c>
      <c r="M1086" s="12">
        <f t="shared" si="16"/>
        <v>149</v>
      </c>
      <c r="N1086" s="12">
        <f>COUNTIF(J$2:$J1086,J1086)/100</f>
        <v>0.17</v>
      </c>
      <c r="O1086" s="12">
        <f>SUM(tbl_geral[[#This Row],[Cod.Unico3]]+tbl_geral[[#This Row],[Cod.Unico4]])</f>
        <v>149.16999999999999</v>
      </c>
      <c r="P1086" s="12" t="str">
        <f>SUBSTITUTE(tbl_geral[[#This Row],[Cod.Unico5]],",",".")</f>
        <v>149.17</v>
      </c>
      <c r="Q1086" s="12" t="s">
        <v>1137</v>
      </c>
    </row>
    <row r="1087" spans="1:17" x14ac:dyDescent="0.25">
      <c r="A1087" s="3" t="s">
        <v>1081</v>
      </c>
      <c r="B1087" s="4">
        <v>2</v>
      </c>
      <c r="C1087" s="3" t="s">
        <v>84</v>
      </c>
      <c r="D1087" s="4">
        <v>202</v>
      </c>
      <c r="E1087" s="3" t="s">
        <v>88</v>
      </c>
      <c r="F1087" s="3" t="s">
        <v>1119</v>
      </c>
      <c r="G1087" s="3" t="s">
        <v>2505</v>
      </c>
      <c r="H1087" s="3" t="s">
        <v>13</v>
      </c>
      <c r="I1087" s="3" t="s">
        <v>1082</v>
      </c>
      <c r="J1087" s="7" t="str">
        <f>CONCATENATE(tbl_geral[[#This Row],[Máquina]],"_",tbl_geral[[#This Row],[Status]],)</f>
        <v>LAQU_ENVERNIZAMENTO</v>
      </c>
      <c r="K1087" s="9">
        <f>COUNTIF($J$2:J1087,J1087)</f>
        <v>18</v>
      </c>
      <c r="L1087" s="7" t="str">
        <f>CONCATENATE(tbl_geral[[#This Row],[Cod.Unico]],"_",tbl_geral[[#This Row],[Numerador]])</f>
        <v>LAQU_ENVERNIZAMENTO_18</v>
      </c>
      <c r="M1087" s="12">
        <f t="shared" si="16"/>
        <v>149</v>
      </c>
      <c r="N1087" s="12">
        <f>COUNTIF(J$2:$J1087,J1087)/100</f>
        <v>0.18</v>
      </c>
      <c r="O1087" s="12">
        <f>SUM(tbl_geral[[#This Row],[Cod.Unico3]]+tbl_geral[[#This Row],[Cod.Unico4]])</f>
        <v>149.18</v>
      </c>
      <c r="P1087" s="12" t="str">
        <f>SUBSTITUTE(tbl_geral[[#This Row],[Cod.Unico5]],",",".")</f>
        <v>149.18</v>
      </c>
      <c r="Q1087" s="12" t="s">
        <v>1138</v>
      </c>
    </row>
    <row r="1088" spans="1:17" x14ac:dyDescent="0.25">
      <c r="A1088" s="3" t="s">
        <v>1081</v>
      </c>
      <c r="B1088" s="4">
        <v>8</v>
      </c>
      <c r="C1088" s="3" t="s">
        <v>10</v>
      </c>
      <c r="D1088" s="4">
        <v>827</v>
      </c>
      <c r="E1088" s="3" t="s">
        <v>1139</v>
      </c>
      <c r="F1088" s="3" t="s">
        <v>1119</v>
      </c>
      <c r="G1088" s="3" t="s">
        <v>2506</v>
      </c>
      <c r="H1088" s="3" t="s">
        <v>13</v>
      </c>
      <c r="I1088" s="3" t="s">
        <v>1082</v>
      </c>
      <c r="J1088" s="7" t="str">
        <f>CONCATENATE(tbl_geral[[#This Row],[Máquina]],"_",tbl_geral[[#This Row],[Status]],)</f>
        <v>LAQU_ENVERNIZAMENTO</v>
      </c>
      <c r="K1088" s="9">
        <f>COUNTIF($J$2:J1088,J1088)</f>
        <v>19</v>
      </c>
      <c r="L1088" s="7" t="str">
        <f>CONCATENATE(tbl_geral[[#This Row],[Cod.Unico]],"_",tbl_geral[[#This Row],[Numerador]])</f>
        <v>LAQU_ENVERNIZAMENTO_19</v>
      </c>
      <c r="M1088" s="12">
        <f t="shared" si="16"/>
        <v>149</v>
      </c>
      <c r="N1088" s="12">
        <f>COUNTIF(J$2:$J1088,J1088)/100</f>
        <v>0.19</v>
      </c>
      <c r="O1088" s="12">
        <f>SUM(tbl_geral[[#This Row],[Cod.Unico3]]+tbl_geral[[#This Row],[Cod.Unico4]])</f>
        <v>149.19</v>
      </c>
      <c r="P1088" s="12" t="str">
        <f>SUBSTITUTE(tbl_geral[[#This Row],[Cod.Unico5]],",",".")</f>
        <v>149.19</v>
      </c>
      <c r="Q1088" s="12" t="s">
        <v>1140</v>
      </c>
    </row>
    <row r="1089" spans="1:17" x14ac:dyDescent="0.25">
      <c r="A1089" s="3" t="s">
        <v>1081</v>
      </c>
      <c r="B1089" s="4">
        <v>7</v>
      </c>
      <c r="C1089" s="3" t="s">
        <v>431</v>
      </c>
      <c r="D1089" s="4">
        <v>701</v>
      </c>
      <c r="E1089" s="3" t="s">
        <v>1045</v>
      </c>
      <c r="F1089" s="3" t="s">
        <v>1046</v>
      </c>
      <c r="G1089" s="3" t="s">
        <v>2507</v>
      </c>
      <c r="H1089" s="3" t="s">
        <v>13</v>
      </c>
      <c r="I1089" s="3"/>
      <c r="J1089" s="7" t="str">
        <f>CONCATENATE(tbl_geral[[#This Row],[Máquina]],"_",tbl_geral[[#This Row],[Status]],)</f>
        <v>LAQU_ESTAÇÃO DE SECAGEM</v>
      </c>
      <c r="K1089" s="9">
        <f>COUNTIF($J$2:J1089,J1089)</f>
        <v>1</v>
      </c>
      <c r="L1089" s="7" t="str">
        <f>CONCATENATE(tbl_geral[[#This Row],[Cod.Unico]],"_",tbl_geral[[#This Row],[Numerador]])</f>
        <v>LAQU_ESTAÇÃO DE SECAGEM_1</v>
      </c>
      <c r="M1089" s="12">
        <f t="shared" si="16"/>
        <v>150</v>
      </c>
      <c r="N1089" s="12">
        <f>COUNTIF(J$2:$J1089,J1089)/100</f>
        <v>0.01</v>
      </c>
      <c r="O1089" s="12">
        <f>SUM(tbl_geral[[#This Row],[Cod.Unico3]]+tbl_geral[[#This Row],[Cod.Unico4]])</f>
        <v>150.01</v>
      </c>
      <c r="P1089" s="12" t="str">
        <f>SUBSTITUTE(tbl_geral[[#This Row],[Cod.Unico5]],",",".")</f>
        <v>150.01</v>
      </c>
      <c r="Q1089" s="12" t="s">
        <v>1047</v>
      </c>
    </row>
    <row r="1090" spans="1:17" x14ac:dyDescent="0.25">
      <c r="A1090" s="3" t="s">
        <v>1081</v>
      </c>
      <c r="B1090" s="4">
        <v>2</v>
      </c>
      <c r="C1090" s="3" t="s">
        <v>84</v>
      </c>
      <c r="D1090" s="4">
        <v>202</v>
      </c>
      <c r="E1090" s="3" t="s">
        <v>88</v>
      </c>
      <c r="F1090" s="3" t="s">
        <v>1046</v>
      </c>
      <c r="G1090" s="3" t="s">
        <v>2508</v>
      </c>
      <c r="H1090" s="3" t="s">
        <v>13</v>
      </c>
      <c r="I1090" s="3"/>
      <c r="J1090" s="7" t="str">
        <f>CONCATENATE(tbl_geral[[#This Row],[Máquina]],"_",tbl_geral[[#This Row],[Status]],)</f>
        <v>LAQU_ESTAÇÃO DE SECAGEM</v>
      </c>
      <c r="K1090" s="9">
        <f>COUNTIF($J$2:J1090,J1090)</f>
        <v>2</v>
      </c>
      <c r="L1090" s="7" t="str">
        <f>CONCATENATE(tbl_geral[[#This Row],[Cod.Unico]],"_",tbl_geral[[#This Row],[Numerador]])</f>
        <v>LAQU_ESTAÇÃO DE SECAGEM_2</v>
      </c>
      <c r="M1090" s="12">
        <f t="shared" si="16"/>
        <v>150</v>
      </c>
      <c r="N1090" s="12">
        <f>COUNTIF(J$2:$J1090,J1090)/100</f>
        <v>0.02</v>
      </c>
      <c r="O1090" s="12">
        <f>SUM(tbl_geral[[#This Row],[Cod.Unico3]]+tbl_geral[[#This Row],[Cod.Unico4]])</f>
        <v>150.02000000000001</v>
      </c>
      <c r="P1090" s="12" t="str">
        <f>SUBSTITUTE(tbl_geral[[#This Row],[Cod.Unico5]],",",".")</f>
        <v>150.02</v>
      </c>
      <c r="Q1090" s="12" t="s">
        <v>1048</v>
      </c>
    </row>
    <row r="1091" spans="1:17" x14ac:dyDescent="0.25">
      <c r="A1091" s="3" t="s">
        <v>1081</v>
      </c>
      <c r="B1091" s="4">
        <v>2</v>
      </c>
      <c r="C1091" s="3" t="s">
        <v>84</v>
      </c>
      <c r="D1091" s="4">
        <v>202</v>
      </c>
      <c r="E1091" s="3" t="s">
        <v>88</v>
      </c>
      <c r="F1091" s="3" t="s">
        <v>1046</v>
      </c>
      <c r="G1091" s="3" t="s">
        <v>2509</v>
      </c>
      <c r="H1091" s="3" t="s">
        <v>13</v>
      </c>
      <c r="I1091" s="3"/>
      <c r="J1091" s="7" t="str">
        <f>CONCATENATE(tbl_geral[[#This Row],[Máquina]],"_",tbl_geral[[#This Row],[Status]],)</f>
        <v>LAQU_ESTAÇÃO DE SECAGEM</v>
      </c>
      <c r="K1091" s="9">
        <f>COUNTIF($J$2:J1091,J1091)</f>
        <v>3</v>
      </c>
      <c r="L1091" s="7" t="str">
        <f>CONCATENATE(tbl_geral[[#This Row],[Cod.Unico]],"_",tbl_geral[[#This Row],[Numerador]])</f>
        <v>LAQU_ESTAÇÃO DE SECAGEM_3</v>
      </c>
      <c r="M1091" s="12">
        <f t="shared" si="16"/>
        <v>150</v>
      </c>
      <c r="N1091" s="12">
        <f>COUNTIF(J$2:$J1091,J1091)/100</f>
        <v>0.03</v>
      </c>
      <c r="O1091" s="12">
        <f>SUM(tbl_geral[[#This Row],[Cod.Unico3]]+tbl_geral[[#This Row],[Cod.Unico4]])</f>
        <v>150.03</v>
      </c>
      <c r="P1091" s="12" t="str">
        <f>SUBSTITUTE(tbl_geral[[#This Row],[Cod.Unico5]],",",".")</f>
        <v>150.03</v>
      </c>
      <c r="Q1091" s="12" t="s">
        <v>1141</v>
      </c>
    </row>
    <row r="1092" spans="1:17" x14ac:dyDescent="0.25">
      <c r="A1092" s="3" t="s">
        <v>1081</v>
      </c>
      <c r="B1092" s="4">
        <v>2</v>
      </c>
      <c r="C1092" s="3" t="s">
        <v>84</v>
      </c>
      <c r="D1092" s="4">
        <v>202</v>
      </c>
      <c r="E1092" s="3" t="s">
        <v>88</v>
      </c>
      <c r="F1092" s="3" t="s">
        <v>1046</v>
      </c>
      <c r="G1092" s="3" t="s">
        <v>2510</v>
      </c>
      <c r="H1092" s="3" t="s">
        <v>13</v>
      </c>
      <c r="I1092" s="3"/>
      <c r="J1092" s="7" t="str">
        <f>CONCATENATE(tbl_geral[[#This Row],[Máquina]],"_",tbl_geral[[#This Row],[Status]],)</f>
        <v>LAQU_ESTAÇÃO DE SECAGEM</v>
      </c>
      <c r="K1092" s="9">
        <f>COUNTIF($J$2:J1092,J1092)</f>
        <v>4</v>
      </c>
      <c r="L1092" s="7" t="str">
        <f>CONCATENATE(tbl_geral[[#This Row],[Cod.Unico]],"_",tbl_geral[[#This Row],[Numerador]])</f>
        <v>LAQU_ESTAÇÃO DE SECAGEM_4</v>
      </c>
      <c r="M1092" s="12">
        <f t="shared" ref="M1092:M1155" si="17">IF(J1092=J1091,M1091,M1091+1)</f>
        <v>150</v>
      </c>
      <c r="N1092" s="12">
        <f>COUNTIF(J$2:$J1092,J1092)/100</f>
        <v>0.04</v>
      </c>
      <c r="O1092" s="12">
        <f>SUM(tbl_geral[[#This Row],[Cod.Unico3]]+tbl_geral[[#This Row],[Cod.Unico4]])</f>
        <v>150.04</v>
      </c>
      <c r="P1092" s="12" t="str">
        <f>SUBSTITUTE(tbl_geral[[#This Row],[Cod.Unico5]],",",".")</f>
        <v>150.04</v>
      </c>
      <c r="Q1092" s="12" t="s">
        <v>1142</v>
      </c>
    </row>
    <row r="1093" spans="1:17" x14ac:dyDescent="0.25">
      <c r="A1093" s="3" t="s">
        <v>1081</v>
      </c>
      <c r="B1093" s="4">
        <v>2</v>
      </c>
      <c r="C1093" s="3" t="s">
        <v>84</v>
      </c>
      <c r="D1093" s="4">
        <v>202</v>
      </c>
      <c r="E1093" s="3" t="s">
        <v>88</v>
      </c>
      <c r="F1093" s="3" t="s">
        <v>1046</v>
      </c>
      <c r="G1093" s="3" t="s">
        <v>2511</v>
      </c>
      <c r="H1093" s="3" t="s">
        <v>13</v>
      </c>
      <c r="I1093" s="3"/>
      <c r="J1093" s="7" t="str">
        <f>CONCATENATE(tbl_geral[[#This Row],[Máquina]],"_",tbl_geral[[#This Row],[Status]],)</f>
        <v>LAQU_ESTAÇÃO DE SECAGEM</v>
      </c>
      <c r="K1093" s="9">
        <f>COUNTIF($J$2:J1093,J1093)</f>
        <v>5</v>
      </c>
      <c r="L1093" s="7" t="str">
        <f>CONCATENATE(tbl_geral[[#This Row],[Cod.Unico]],"_",tbl_geral[[#This Row],[Numerador]])</f>
        <v>LAQU_ESTAÇÃO DE SECAGEM_5</v>
      </c>
      <c r="M1093" s="12">
        <f t="shared" si="17"/>
        <v>150</v>
      </c>
      <c r="N1093" s="12">
        <f>COUNTIF(J$2:$J1093,J1093)/100</f>
        <v>0.05</v>
      </c>
      <c r="O1093" s="12">
        <f>SUM(tbl_geral[[#This Row],[Cod.Unico3]]+tbl_geral[[#This Row],[Cod.Unico4]])</f>
        <v>150.05000000000001</v>
      </c>
      <c r="P1093" s="12" t="str">
        <f>SUBSTITUTE(tbl_geral[[#This Row],[Cod.Unico5]],",",".")</f>
        <v>150.05</v>
      </c>
      <c r="Q1093" s="12" t="s">
        <v>1143</v>
      </c>
    </row>
    <row r="1094" spans="1:17" x14ac:dyDescent="0.25">
      <c r="A1094" s="3" t="s">
        <v>1081</v>
      </c>
      <c r="B1094" s="4">
        <v>2</v>
      </c>
      <c r="C1094" s="3" t="s">
        <v>84</v>
      </c>
      <c r="D1094" s="4">
        <v>202</v>
      </c>
      <c r="E1094" s="3" t="s">
        <v>88</v>
      </c>
      <c r="F1094" s="3" t="s">
        <v>1046</v>
      </c>
      <c r="G1094" s="3" t="s">
        <v>2512</v>
      </c>
      <c r="H1094" s="3" t="s">
        <v>13</v>
      </c>
      <c r="I1094" s="3"/>
      <c r="J1094" s="7" t="str">
        <f>CONCATENATE(tbl_geral[[#This Row],[Máquina]],"_",tbl_geral[[#This Row],[Status]],)</f>
        <v>LAQU_ESTAÇÃO DE SECAGEM</v>
      </c>
      <c r="K1094" s="9">
        <f>COUNTIF($J$2:J1094,J1094)</f>
        <v>6</v>
      </c>
      <c r="L1094" s="7" t="str">
        <f>CONCATENATE(tbl_geral[[#This Row],[Cod.Unico]],"_",tbl_geral[[#This Row],[Numerador]])</f>
        <v>LAQU_ESTAÇÃO DE SECAGEM_6</v>
      </c>
      <c r="M1094" s="12">
        <f t="shared" si="17"/>
        <v>150</v>
      </c>
      <c r="N1094" s="12">
        <f>COUNTIF(J$2:$J1094,J1094)/100</f>
        <v>0.06</v>
      </c>
      <c r="O1094" s="12">
        <f>SUM(tbl_geral[[#This Row],[Cod.Unico3]]+tbl_geral[[#This Row],[Cod.Unico4]])</f>
        <v>150.06</v>
      </c>
      <c r="P1094" s="12" t="str">
        <f>SUBSTITUTE(tbl_geral[[#This Row],[Cod.Unico5]],",",".")</f>
        <v>150.06</v>
      </c>
      <c r="Q1094" s="12" t="s">
        <v>1144</v>
      </c>
    </row>
    <row r="1095" spans="1:17" x14ac:dyDescent="0.25">
      <c r="A1095" s="3" t="s">
        <v>1081</v>
      </c>
      <c r="B1095" s="4">
        <v>8</v>
      </c>
      <c r="C1095" s="3" t="s">
        <v>10</v>
      </c>
      <c r="D1095" s="4">
        <v>818</v>
      </c>
      <c r="E1095" s="3" t="s">
        <v>148</v>
      </c>
      <c r="F1095" s="3" t="s">
        <v>1046</v>
      </c>
      <c r="G1095" s="3" t="s">
        <v>2513</v>
      </c>
      <c r="H1095" s="3" t="s">
        <v>13</v>
      </c>
      <c r="I1095" s="3"/>
      <c r="J1095" s="7" t="str">
        <f>CONCATENATE(tbl_geral[[#This Row],[Máquina]],"_",tbl_geral[[#This Row],[Status]],)</f>
        <v>LAQU_ESTAÇÃO DE SECAGEM</v>
      </c>
      <c r="K1095" s="9">
        <f>COUNTIF($J$2:J1095,J1095)</f>
        <v>7</v>
      </c>
      <c r="L1095" s="7" t="str">
        <f>CONCATENATE(tbl_geral[[#This Row],[Cod.Unico]],"_",tbl_geral[[#This Row],[Numerador]])</f>
        <v>LAQU_ESTAÇÃO DE SECAGEM_7</v>
      </c>
      <c r="M1095" s="12">
        <f t="shared" si="17"/>
        <v>150</v>
      </c>
      <c r="N1095" s="12">
        <f>COUNTIF(J$2:$J1095,J1095)/100</f>
        <v>7.0000000000000007E-2</v>
      </c>
      <c r="O1095" s="12">
        <f>SUM(tbl_geral[[#This Row],[Cod.Unico3]]+tbl_geral[[#This Row],[Cod.Unico4]])</f>
        <v>150.07</v>
      </c>
      <c r="P1095" s="12" t="str">
        <f>SUBSTITUTE(tbl_geral[[#This Row],[Cod.Unico5]],",",".")</f>
        <v>150.07</v>
      </c>
      <c r="Q1095" s="12" t="s">
        <v>1050</v>
      </c>
    </row>
    <row r="1096" spans="1:17" x14ac:dyDescent="0.25">
      <c r="A1096" s="3" t="s">
        <v>1081</v>
      </c>
      <c r="B1096" s="4">
        <v>3</v>
      </c>
      <c r="C1096" s="3" t="s">
        <v>56</v>
      </c>
      <c r="D1096" s="4">
        <v>303</v>
      </c>
      <c r="E1096" s="3" t="s">
        <v>108</v>
      </c>
      <c r="F1096" s="3" t="s">
        <v>1046</v>
      </c>
      <c r="G1096" s="3" t="s">
        <v>2514</v>
      </c>
      <c r="H1096" s="3" t="s">
        <v>13</v>
      </c>
      <c r="I1096" s="3"/>
      <c r="J1096" s="7" t="str">
        <f>CONCATENATE(tbl_geral[[#This Row],[Máquina]],"_",tbl_geral[[#This Row],[Status]],)</f>
        <v>LAQU_ESTAÇÃO DE SECAGEM</v>
      </c>
      <c r="K1096" s="9">
        <f>COUNTIF($J$2:J1096,J1096)</f>
        <v>8</v>
      </c>
      <c r="L1096" s="7" t="str">
        <f>CONCATENATE(tbl_geral[[#This Row],[Cod.Unico]],"_",tbl_geral[[#This Row],[Numerador]])</f>
        <v>LAQU_ESTAÇÃO DE SECAGEM_8</v>
      </c>
      <c r="M1096" s="12">
        <f t="shared" si="17"/>
        <v>150</v>
      </c>
      <c r="N1096" s="12">
        <f>COUNTIF(J$2:$J1096,J1096)/100</f>
        <v>0.08</v>
      </c>
      <c r="O1096" s="12">
        <f>SUM(tbl_geral[[#This Row],[Cod.Unico3]]+tbl_geral[[#This Row],[Cod.Unico4]])</f>
        <v>150.08000000000001</v>
      </c>
      <c r="P1096" s="12" t="str">
        <f>SUBSTITUTE(tbl_geral[[#This Row],[Cod.Unico5]],",",".")</f>
        <v>150.08</v>
      </c>
      <c r="Q1096" s="12" t="s">
        <v>1145</v>
      </c>
    </row>
    <row r="1097" spans="1:17" x14ac:dyDescent="0.25">
      <c r="A1097" s="3" t="s">
        <v>1081</v>
      </c>
      <c r="B1097" s="4">
        <v>8</v>
      </c>
      <c r="C1097" s="3" t="s">
        <v>10</v>
      </c>
      <c r="D1097" s="4">
        <v>809</v>
      </c>
      <c r="E1097" s="3" t="s">
        <v>119</v>
      </c>
      <c r="F1097" s="3" t="s">
        <v>1046</v>
      </c>
      <c r="G1097" s="3" t="s">
        <v>2515</v>
      </c>
      <c r="H1097" s="3" t="s">
        <v>13</v>
      </c>
      <c r="I1097" s="3"/>
      <c r="J1097" s="7" t="str">
        <f>CONCATENATE(tbl_geral[[#This Row],[Máquina]],"_",tbl_geral[[#This Row],[Status]],)</f>
        <v>LAQU_ESTAÇÃO DE SECAGEM</v>
      </c>
      <c r="K1097" s="9">
        <f>COUNTIF($J$2:J1097,J1097)</f>
        <v>9</v>
      </c>
      <c r="L1097" s="7" t="str">
        <f>CONCATENATE(tbl_geral[[#This Row],[Cod.Unico]],"_",tbl_geral[[#This Row],[Numerador]])</f>
        <v>LAQU_ESTAÇÃO DE SECAGEM_9</v>
      </c>
      <c r="M1097" s="12">
        <f t="shared" si="17"/>
        <v>150</v>
      </c>
      <c r="N1097" s="12">
        <f>COUNTIF(J$2:$J1097,J1097)/100</f>
        <v>0.09</v>
      </c>
      <c r="O1097" s="12">
        <f>SUM(tbl_geral[[#This Row],[Cod.Unico3]]+tbl_geral[[#This Row],[Cod.Unico4]])</f>
        <v>150.09</v>
      </c>
      <c r="P1097" s="12" t="str">
        <f>SUBSTITUTE(tbl_geral[[#This Row],[Cod.Unico5]],",",".")</f>
        <v>150.09</v>
      </c>
      <c r="Q1097" s="12" t="s">
        <v>1051</v>
      </c>
    </row>
    <row r="1098" spans="1:17" x14ac:dyDescent="0.25">
      <c r="A1098" s="3" t="s">
        <v>1081</v>
      </c>
      <c r="B1098" s="4">
        <v>8</v>
      </c>
      <c r="C1098" s="3" t="s">
        <v>10</v>
      </c>
      <c r="D1098" s="4">
        <v>809</v>
      </c>
      <c r="E1098" s="3" t="s">
        <v>119</v>
      </c>
      <c r="F1098" s="3" t="s">
        <v>1046</v>
      </c>
      <c r="G1098" s="3" t="s">
        <v>3132</v>
      </c>
      <c r="H1098" s="3" t="s">
        <v>13</v>
      </c>
      <c r="I1098" s="3"/>
      <c r="J1098" s="7" t="str">
        <f>CONCATENATE(tbl_geral[[#This Row],[Máquina]],"_",tbl_geral[[#This Row],[Status]],)</f>
        <v>LAQU_ESTAÇÃO DE SECAGEM</v>
      </c>
      <c r="K1098" s="9">
        <f>COUNTIF($J$2:J1098,J1098)</f>
        <v>10</v>
      </c>
      <c r="L1098" s="7" t="str">
        <f>CONCATENATE(tbl_geral[[#This Row],[Cod.Unico]],"_",tbl_geral[[#This Row],[Numerador]])</f>
        <v>LAQU_ESTAÇÃO DE SECAGEM_10</v>
      </c>
      <c r="M1098" s="12">
        <f t="shared" si="17"/>
        <v>150</v>
      </c>
      <c r="N1098" s="12">
        <f>COUNTIF(J$2:$J1098,J1098)/100</f>
        <v>0.1</v>
      </c>
      <c r="O1098" s="12">
        <f>SUM(tbl_geral[[#This Row],[Cod.Unico3]]+tbl_geral[[#This Row],[Cod.Unico4]])</f>
        <v>150.1</v>
      </c>
      <c r="P1098" s="12" t="str">
        <f>SUBSTITUTE(tbl_geral[[#This Row],[Cod.Unico5]],",",".")</f>
        <v>150.1</v>
      </c>
      <c r="Q1098" s="12" t="s">
        <v>1146</v>
      </c>
    </row>
    <row r="1099" spans="1:17" x14ac:dyDescent="0.25">
      <c r="A1099" s="3" t="s">
        <v>1081</v>
      </c>
      <c r="B1099" s="4">
        <v>2</v>
      </c>
      <c r="C1099" s="3" t="s">
        <v>84</v>
      </c>
      <c r="D1099" s="4">
        <v>203</v>
      </c>
      <c r="E1099" s="3" t="s">
        <v>85</v>
      </c>
      <c r="F1099" s="3" t="s">
        <v>1046</v>
      </c>
      <c r="G1099" s="3" t="s">
        <v>2516</v>
      </c>
      <c r="H1099" s="3" t="s">
        <v>13</v>
      </c>
      <c r="I1099" s="3"/>
      <c r="J1099" s="7" t="str">
        <f>CONCATENATE(tbl_geral[[#This Row],[Máquina]],"_",tbl_geral[[#This Row],[Status]],)</f>
        <v>LAQU_ESTAÇÃO DE SECAGEM</v>
      </c>
      <c r="K1099" s="9">
        <f>COUNTIF($J$2:J1099,J1099)</f>
        <v>11</v>
      </c>
      <c r="L1099" s="7" t="str">
        <f>CONCATENATE(tbl_geral[[#This Row],[Cod.Unico]],"_",tbl_geral[[#This Row],[Numerador]])</f>
        <v>LAQU_ESTAÇÃO DE SECAGEM_11</v>
      </c>
      <c r="M1099" s="12">
        <f t="shared" si="17"/>
        <v>150</v>
      </c>
      <c r="N1099" s="12">
        <f>COUNTIF(J$2:$J1099,J1099)/100</f>
        <v>0.11</v>
      </c>
      <c r="O1099" s="12">
        <f>SUM(tbl_geral[[#This Row],[Cod.Unico3]]+tbl_geral[[#This Row],[Cod.Unico4]])</f>
        <v>150.11000000000001</v>
      </c>
      <c r="P1099" s="12" t="str">
        <f>SUBSTITUTE(tbl_geral[[#This Row],[Cod.Unico5]],",",".")</f>
        <v>150.11</v>
      </c>
      <c r="Q1099" s="12" t="s">
        <v>1054</v>
      </c>
    </row>
    <row r="1100" spans="1:17" x14ac:dyDescent="0.25">
      <c r="A1100" s="3" t="s">
        <v>1081</v>
      </c>
      <c r="B1100" s="4">
        <v>2</v>
      </c>
      <c r="C1100" s="3" t="s">
        <v>84</v>
      </c>
      <c r="D1100" s="4">
        <v>202</v>
      </c>
      <c r="E1100" s="3" t="s">
        <v>88</v>
      </c>
      <c r="F1100" s="3" t="s">
        <v>1046</v>
      </c>
      <c r="G1100" s="3" t="s">
        <v>2517</v>
      </c>
      <c r="H1100" s="3" t="s">
        <v>13</v>
      </c>
      <c r="I1100" s="3"/>
      <c r="J1100" s="7" t="str">
        <f>CONCATENATE(tbl_geral[[#This Row],[Máquina]],"_",tbl_geral[[#This Row],[Status]],)</f>
        <v>LAQU_ESTAÇÃO DE SECAGEM</v>
      </c>
      <c r="K1100" s="9">
        <f>COUNTIF($J$2:J1100,J1100)</f>
        <v>12</v>
      </c>
      <c r="L1100" s="7" t="str">
        <f>CONCATENATE(tbl_geral[[#This Row],[Cod.Unico]],"_",tbl_geral[[#This Row],[Numerador]])</f>
        <v>LAQU_ESTAÇÃO DE SECAGEM_12</v>
      </c>
      <c r="M1100" s="12">
        <f t="shared" si="17"/>
        <v>150</v>
      </c>
      <c r="N1100" s="12">
        <f>COUNTIF(J$2:$J1100,J1100)/100</f>
        <v>0.12</v>
      </c>
      <c r="O1100" s="12">
        <f>SUM(tbl_geral[[#This Row],[Cod.Unico3]]+tbl_geral[[#This Row],[Cod.Unico4]])</f>
        <v>150.12</v>
      </c>
      <c r="P1100" s="12" t="str">
        <f>SUBSTITUTE(tbl_geral[[#This Row],[Cod.Unico5]],",",".")</f>
        <v>150.12</v>
      </c>
      <c r="Q1100" s="12" t="s">
        <v>1055</v>
      </c>
    </row>
    <row r="1101" spans="1:17" x14ac:dyDescent="0.25">
      <c r="A1101" s="3" t="s">
        <v>1081</v>
      </c>
      <c r="B1101" s="4">
        <v>2</v>
      </c>
      <c r="C1101" s="3" t="s">
        <v>84</v>
      </c>
      <c r="D1101" s="4">
        <v>203</v>
      </c>
      <c r="E1101" s="3" t="s">
        <v>85</v>
      </c>
      <c r="F1101" s="3" t="s">
        <v>1046</v>
      </c>
      <c r="G1101" s="3" t="s">
        <v>2518</v>
      </c>
      <c r="H1101" s="3" t="s">
        <v>13</v>
      </c>
      <c r="I1101" s="3"/>
      <c r="J1101" s="7" t="str">
        <f>CONCATENATE(tbl_geral[[#This Row],[Máquina]],"_",tbl_geral[[#This Row],[Status]],)</f>
        <v>LAQU_ESTAÇÃO DE SECAGEM</v>
      </c>
      <c r="K1101" s="9">
        <f>COUNTIF($J$2:J1101,J1101)</f>
        <v>13</v>
      </c>
      <c r="L1101" s="7" t="str">
        <f>CONCATENATE(tbl_geral[[#This Row],[Cod.Unico]],"_",tbl_geral[[#This Row],[Numerador]])</f>
        <v>LAQU_ESTAÇÃO DE SECAGEM_13</v>
      </c>
      <c r="M1101" s="12">
        <f t="shared" si="17"/>
        <v>150</v>
      </c>
      <c r="N1101" s="12">
        <f>COUNTIF(J$2:$J1101,J1101)/100</f>
        <v>0.13</v>
      </c>
      <c r="O1101" s="12">
        <f>SUM(tbl_geral[[#This Row],[Cod.Unico3]]+tbl_geral[[#This Row],[Cod.Unico4]])</f>
        <v>150.13</v>
      </c>
      <c r="P1101" s="12" t="str">
        <f>SUBSTITUTE(tbl_geral[[#This Row],[Cod.Unico5]],",",".")</f>
        <v>150.13</v>
      </c>
      <c r="Q1101" s="12" t="s">
        <v>1147</v>
      </c>
    </row>
    <row r="1102" spans="1:17" x14ac:dyDescent="0.25">
      <c r="A1102" s="3" t="s">
        <v>1081</v>
      </c>
      <c r="B1102" s="4">
        <v>3</v>
      </c>
      <c r="C1102" s="3" t="s">
        <v>56</v>
      </c>
      <c r="D1102" s="4">
        <v>303</v>
      </c>
      <c r="E1102" s="3" t="s">
        <v>108</v>
      </c>
      <c r="F1102" s="3" t="s">
        <v>1046</v>
      </c>
      <c r="G1102" s="3" t="s">
        <v>2519</v>
      </c>
      <c r="H1102" s="3" t="s">
        <v>13</v>
      </c>
      <c r="I1102" s="3"/>
      <c r="J1102" s="7" t="str">
        <f>CONCATENATE(tbl_geral[[#This Row],[Máquina]],"_",tbl_geral[[#This Row],[Status]],)</f>
        <v>LAQU_ESTAÇÃO DE SECAGEM</v>
      </c>
      <c r="K1102" s="9">
        <f>COUNTIF($J$2:J1102,J1102)</f>
        <v>14</v>
      </c>
      <c r="L1102" s="7" t="str">
        <f>CONCATENATE(tbl_geral[[#This Row],[Cod.Unico]],"_",tbl_geral[[#This Row],[Numerador]])</f>
        <v>LAQU_ESTAÇÃO DE SECAGEM_14</v>
      </c>
      <c r="M1102" s="12">
        <f t="shared" si="17"/>
        <v>150</v>
      </c>
      <c r="N1102" s="12">
        <f>COUNTIF(J$2:$J1102,J1102)/100</f>
        <v>0.14000000000000001</v>
      </c>
      <c r="O1102" s="12">
        <f>SUM(tbl_geral[[#This Row],[Cod.Unico3]]+tbl_geral[[#This Row],[Cod.Unico4]])</f>
        <v>150.13999999999999</v>
      </c>
      <c r="P1102" s="12" t="str">
        <f>SUBSTITUTE(tbl_geral[[#This Row],[Cod.Unico5]],",",".")</f>
        <v>150.14</v>
      </c>
      <c r="Q1102" s="12" t="s">
        <v>1148</v>
      </c>
    </row>
    <row r="1103" spans="1:17" x14ac:dyDescent="0.25">
      <c r="A1103" s="3" t="s">
        <v>1081</v>
      </c>
      <c r="B1103" s="4">
        <v>8</v>
      </c>
      <c r="C1103" s="3" t="s">
        <v>10</v>
      </c>
      <c r="D1103" s="4">
        <v>818</v>
      </c>
      <c r="E1103" s="3" t="s">
        <v>148</v>
      </c>
      <c r="F1103" s="3" t="s">
        <v>1057</v>
      </c>
      <c r="G1103" s="3" t="s">
        <v>2520</v>
      </c>
      <c r="H1103" s="3" t="s">
        <v>13</v>
      </c>
      <c r="I1103" s="3"/>
      <c r="J1103" s="7" t="str">
        <f>CONCATENATE(tbl_geral[[#This Row],[Máquina]],"_",tbl_geral[[#This Row],[Status]],)</f>
        <v>LAQU_SAÍDA DO PAPEL</v>
      </c>
      <c r="K1103" s="9">
        <f>COUNTIF($J$2:J1103,J1103)</f>
        <v>1</v>
      </c>
      <c r="L1103" s="7" t="str">
        <f>CONCATENATE(tbl_geral[[#This Row],[Cod.Unico]],"_",tbl_geral[[#This Row],[Numerador]])</f>
        <v>LAQU_SAÍDA DO PAPEL_1</v>
      </c>
      <c r="M1103" s="12">
        <f t="shared" si="17"/>
        <v>151</v>
      </c>
      <c r="N1103" s="12">
        <f>COUNTIF(J$2:$J1103,J1103)/100</f>
        <v>0.01</v>
      </c>
      <c r="O1103" s="12">
        <f>SUM(tbl_geral[[#This Row],[Cod.Unico3]]+tbl_geral[[#This Row],[Cod.Unico4]])</f>
        <v>151.01</v>
      </c>
      <c r="P1103" s="12" t="str">
        <f>SUBSTITUTE(tbl_geral[[#This Row],[Cod.Unico5]],",",".")</f>
        <v>151.01</v>
      </c>
      <c r="Q1103" s="12" t="s">
        <v>1058</v>
      </c>
    </row>
    <row r="1104" spans="1:17" x14ac:dyDescent="0.25">
      <c r="A1104" s="3" t="s">
        <v>1081</v>
      </c>
      <c r="B1104" s="4">
        <v>8</v>
      </c>
      <c r="C1104" s="3" t="s">
        <v>10</v>
      </c>
      <c r="D1104" s="4">
        <v>818</v>
      </c>
      <c r="E1104" s="3" t="s">
        <v>148</v>
      </c>
      <c r="F1104" s="3" t="s">
        <v>1057</v>
      </c>
      <c r="G1104" s="3" t="s">
        <v>2521</v>
      </c>
      <c r="H1104" s="3" t="s">
        <v>13</v>
      </c>
      <c r="I1104" s="3"/>
      <c r="J1104" s="7" t="str">
        <f>CONCATENATE(tbl_geral[[#This Row],[Máquina]],"_",tbl_geral[[#This Row],[Status]],)</f>
        <v>LAQU_SAÍDA DO PAPEL</v>
      </c>
      <c r="K1104" s="9">
        <f>COUNTIF($J$2:J1104,J1104)</f>
        <v>2</v>
      </c>
      <c r="L1104" s="7" t="str">
        <f>CONCATENATE(tbl_geral[[#This Row],[Cod.Unico]],"_",tbl_geral[[#This Row],[Numerador]])</f>
        <v>LAQU_SAÍDA DO PAPEL_2</v>
      </c>
      <c r="M1104" s="12">
        <f t="shared" si="17"/>
        <v>151</v>
      </c>
      <c r="N1104" s="12">
        <f>COUNTIF(J$2:$J1104,J1104)/100</f>
        <v>0.02</v>
      </c>
      <c r="O1104" s="12">
        <f>SUM(tbl_geral[[#This Row],[Cod.Unico3]]+tbl_geral[[#This Row],[Cod.Unico4]])</f>
        <v>151.02000000000001</v>
      </c>
      <c r="P1104" s="12" t="str">
        <f>SUBSTITUTE(tbl_geral[[#This Row],[Cod.Unico5]],",",".")</f>
        <v>151.02</v>
      </c>
      <c r="Q1104" s="12" t="s">
        <v>1059</v>
      </c>
    </row>
    <row r="1105" spans="1:17" x14ac:dyDescent="0.25">
      <c r="A1105" s="3" t="s">
        <v>1081</v>
      </c>
      <c r="B1105" s="4">
        <v>8</v>
      </c>
      <c r="C1105" s="3" t="s">
        <v>10</v>
      </c>
      <c r="D1105" s="4">
        <v>818</v>
      </c>
      <c r="E1105" s="3" t="s">
        <v>148</v>
      </c>
      <c r="F1105" s="3" t="s">
        <v>1057</v>
      </c>
      <c r="G1105" s="3" t="s">
        <v>2522</v>
      </c>
      <c r="H1105" s="3" t="s">
        <v>13</v>
      </c>
      <c r="I1105" s="3"/>
      <c r="J1105" s="7" t="str">
        <f>CONCATENATE(tbl_geral[[#This Row],[Máquina]],"_",tbl_geral[[#This Row],[Status]],)</f>
        <v>LAQU_SAÍDA DO PAPEL</v>
      </c>
      <c r="K1105" s="9">
        <f>COUNTIF($J$2:J1105,J1105)</f>
        <v>3</v>
      </c>
      <c r="L1105" s="7" t="str">
        <f>CONCATENATE(tbl_geral[[#This Row],[Cod.Unico]],"_",tbl_geral[[#This Row],[Numerador]])</f>
        <v>LAQU_SAÍDA DO PAPEL_3</v>
      </c>
      <c r="M1105" s="12">
        <f t="shared" si="17"/>
        <v>151</v>
      </c>
      <c r="N1105" s="12">
        <f>COUNTIF(J$2:$J1105,J1105)/100</f>
        <v>0.03</v>
      </c>
      <c r="O1105" s="12">
        <f>SUM(tbl_geral[[#This Row],[Cod.Unico3]]+tbl_geral[[#This Row],[Cod.Unico4]])</f>
        <v>151.03</v>
      </c>
      <c r="P1105" s="12" t="str">
        <f>SUBSTITUTE(tbl_geral[[#This Row],[Cod.Unico5]],",",".")</f>
        <v>151.03</v>
      </c>
      <c r="Q1105" s="12" t="s">
        <v>1149</v>
      </c>
    </row>
    <row r="1106" spans="1:17" x14ac:dyDescent="0.25">
      <c r="A1106" s="3" t="s">
        <v>1081</v>
      </c>
      <c r="B1106" s="4">
        <v>8</v>
      </c>
      <c r="C1106" s="3" t="s">
        <v>10</v>
      </c>
      <c r="D1106" s="4">
        <v>818</v>
      </c>
      <c r="E1106" s="3" t="s">
        <v>148</v>
      </c>
      <c r="F1106" s="3" t="s">
        <v>1057</v>
      </c>
      <c r="G1106" s="3" t="s">
        <v>2523</v>
      </c>
      <c r="H1106" s="3" t="s">
        <v>13</v>
      </c>
      <c r="I1106" s="3"/>
      <c r="J1106" s="7" t="str">
        <f>CONCATENATE(tbl_geral[[#This Row],[Máquina]],"_",tbl_geral[[#This Row],[Status]],)</f>
        <v>LAQU_SAÍDA DO PAPEL</v>
      </c>
      <c r="K1106" s="9">
        <f>COUNTIF($J$2:J1106,J1106)</f>
        <v>4</v>
      </c>
      <c r="L1106" s="7" t="str">
        <f>CONCATENATE(tbl_geral[[#This Row],[Cod.Unico]],"_",tbl_geral[[#This Row],[Numerador]])</f>
        <v>LAQU_SAÍDA DO PAPEL_4</v>
      </c>
      <c r="M1106" s="12">
        <f t="shared" si="17"/>
        <v>151</v>
      </c>
      <c r="N1106" s="12">
        <f>COUNTIF(J$2:$J1106,J1106)/100</f>
        <v>0.04</v>
      </c>
      <c r="O1106" s="12">
        <f>SUM(tbl_geral[[#This Row],[Cod.Unico3]]+tbl_geral[[#This Row],[Cod.Unico4]])</f>
        <v>151.04</v>
      </c>
      <c r="P1106" s="12" t="str">
        <f>SUBSTITUTE(tbl_geral[[#This Row],[Cod.Unico5]],",",".")</f>
        <v>151.04</v>
      </c>
      <c r="Q1106" s="12" t="s">
        <v>1060</v>
      </c>
    </row>
    <row r="1107" spans="1:17" x14ac:dyDescent="0.25">
      <c r="A1107" s="3" t="s">
        <v>1081</v>
      </c>
      <c r="B1107" s="4">
        <v>8</v>
      </c>
      <c r="C1107" s="3" t="s">
        <v>10</v>
      </c>
      <c r="D1107" s="4">
        <v>818</v>
      </c>
      <c r="E1107" s="3" t="s">
        <v>148</v>
      </c>
      <c r="F1107" s="3" t="s">
        <v>1057</v>
      </c>
      <c r="G1107" s="3" t="s">
        <v>2524</v>
      </c>
      <c r="H1107" s="3" t="s">
        <v>13</v>
      </c>
      <c r="I1107" s="3"/>
      <c r="J1107" s="7" t="str">
        <f>CONCATENATE(tbl_geral[[#This Row],[Máquina]],"_",tbl_geral[[#This Row],[Status]],)</f>
        <v>LAQU_SAÍDA DO PAPEL</v>
      </c>
      <c r="K1107" s="9">
        <f>COUNTIF($J$2:J1107,J1107)</f>
        <v>5</v>
      </c>
      <c r="L1107" s="7" t="str">
        <f>CONCATENATE(tbl_geral[[#This Row],[Cod.Unico]],"_",tbl_geral[[#This Row],[Numerador]])</f>
        <v>LAQU_SAÍDA DO PAPEL_5</v>
      </c>
      <c r="M1107" s="12">
        <f t="shared" si="17"/>
        <v>151</v>
      </c>
      <c r="N1107" s="12">
        <f>COUNTIF(J$2:$J1107,J1107)/100</f>
        <v>0.05</v>
      </c>
      <c r="O1107" s="12">
        <f>SUM(tbl_geral[[#This Row],[Cod.Unico3]]+tbl_geral[[#This Row],[Cod.Unico4]])</f>
        <v>151.05000000000001</v>
      </c>
      <c r="P1107" s="12" t="str">
        <f>SUBSTITUTE(tbl_geral[[#This Row],[Cod.Unico5]],",",".")</f>
        <v>151.05</v>
      </c>
      <c r="Q1107" s="12" t="s">
        <v>1150</v>
      </c>
    </row>
    <row r="1108" spans="1:17" x14ac:dyDescent="0.25">
      <c r="A1108" s="3" t="s">
        <v>1081</v>
      </c>
      <c r="B1108" s="4">
        <v>7</v>
      </c>
      <c r="C1108" s="3" t="s">
        <v>431</v>
      </c>
      <c r="D1108" s="4">
        <v>704</v>
      </c>
      <c r="E1108" s="3" t="s">
        <v>1062</v>
      </c>
      <c r="F1108" s="3" t="s">
        <v>1057</v>
      </c>
      <c r="G1108" s="3" t="s">
        <v>2525</v>
      </c>
      <c r="H1108" s="3" t="s">
        <v>13</v>
      </c>
      <c r="I1108" s="3"/>
      <c r="J1108" s="7" t="str">
        <f>CONCATENATE(tbl_geral[[#This Row],[Máquina]],"_",tbl_geral[[#This Row],[Status]],)</f>
        <v>LAQU_SAÍDA DO PAPEL</v>
      </c>
      <c r="K1108" s="9">
        <f>COUNTIF($J$2:J1108,J1108)</f>
        <v>6</v>
      </c>
      <c r="L1108" s="7" t="str">
        <f>CONCATENATE(tbl_geral[[#This Row],[Cod.Unico]],"_",tbl_geral[[#This Row],[Numerador]])</f>
        <v>LAQU_SAÍDA DO PAPEL_6</v>
      </c>
      <c r="M1108" s="12">
        <f t="shared" si="17"/>
        <v>151</v>
      </c>
      <c r="N1108" s="12">
        <f>COUNTIF(J$2:$J1108,J1108)/100</f>
        <v>0.06</v>
      </c>
      <c r="O1108" s="12">
        <f>SUM(tbl_geral[[#This Row],[Cod.Unico3]]+tbl_geral[[#This Row],[Cod.Unico4]])</f>
        <v>151.06</v>
      </c>
      <c r="P1108" s="12" t="str">
        <f>SUBSTITUTE(tbl_geral[[#This Row],[Cod.Unico5]],",",".")</f>
        <v>151.06</v>
      </c>
      <c r="Q1108" s="12" t="s">
        <v>1151</v>
      </c>
    </row>
    <row r="1109" spans="1:17" x14ac:dyDescent="0.25">
      <c r="A1109" s="3" t="s">
        <v>1081</v>
      </c>
      <c r="B1109" s="4">
        <v>7</v>
      </c>
      <c r="C1109" s="3" t="s">
        <v>431</v>
      </c>
      <c r="D1109" s="4">
        <v>704</v>
      </c>
      <c r="E1109" s="3" t="s">
        <v>1062</v>
      </c>
      <c r="F1109" s="3" t="s">
        <v>1057</v>
      </c>
      <c r="G1109" s="3" t="s">
        <v>2526</v>
      </c>
      <c r="H1109" s="3" t="s">
        <v>13</v>
      </c>
      <c r="I1109" s="3"/>
      <c r="J1109" s="7" t="str">
        <f>CONCATENATE(tbl_geral[[#This Row],[Máquina]],"_",tbl_geral[[#This Row],[Status]],)</f>
        <v>LAQU_SAÍDA DO PAPEL</v>
      </c>
      <c r="K1109" s="9">
        <f>COUNTIF($J$2:J1109,J1109)</f>
        <v>7</v>
      </c>
      <c r="L1109" s="7" t="str">
        <f>CONCATENATE(tbl_geral[[#This Row],[Cod.Unico]],"_",tbl_geral[[#This Row],[Numerador]])</f>
        <v>LAQU_SAÍDA DO PAPEL_7</v>
      </c>
      <c r="M1109" s="12">
        <f t="shared" si="17"/>
        <v>151</v>
      </c>
      <c r="N1109" s="12">
        <f>COUNTIF(J$2:$J1109,J1109)/100</f>
        <v>7.0000000000000007E-2</v>
      </c>
      <c r="O1109" s="12">
        <f>SUM(tbl_geral[[#This Row],[Cod.Unico3]]+tbl_geral[[#This Row],[Cod.Unico4]])</f>
        <v>151.07</v>
      </c>
      <c r="P1109" s="12" t="str">
        <f>SUBSTITUTE(tbl_geral[[#This Row],[Cod.Unico5]],",",".")</f>
        <v>151.07</v>
      </c>
      <c r="Q1109" s="12" t="s">
        <v>1064</v>
      </c>
    </row>
    <row r="1110" spans="1:17" x14ac:dyDescent="0.25">
      <c r="A1110" s="3" t="s">
        <v>1081</v>
      </c>
      <c r="B1110" s="4">
        <v>2</v>
      </c>
      <c r="C1110" s="3" t="s">
        <v>84</v>
      </c>
      <c r="D1110" s="4">
        <v>203</v>
      </c>
      <c r="E1110" s="3" t="s">
        <v>85</v>
      </c>
      <c r="F1110" s="3" t="s">
        <v>1057</v>
      </c>
      <c r="G1110" s="3" t="s">
        <v>2527</v>
      </c>
      <c r="H1110" s="3" t="s">
        <v>13</v>
      </c>
      <c r="I1110" s="3"/>
      <c r="J1110" s="7" t="str">
        <f>CONCATENATE(tbl_geral[[#This Row],[Máquina]],"_",tbl_geral[[#This Row],[Status]],)</f>
        <v>LAQU_SAÍDA DO PAPEL</v>
      </c>
      <c r="K1110" s="9">
        <f>COUNTIF($J$2:J1110,J1110)</f>
        <v>8</v>
      </c>
      <c r="L1110" s="7" t="str">
        <f>CONCATENATE(tbl_geral[[#This Row],[Cod.Unico]],"_",tbl_geral[[#This Row],[Numerador]])</f>
        <v>LAQU_SAÍDA DO PAPEL_8</v>
      </c>
      <c r="M1110" s="12">
        <f t="shared" si="17"/>
        <v>151</v>
      </c>
      <c r="N1110" s="12">
        <f>COUNTIF(J$2:$J1110,J1110)/100</f>
        <v>0.08</v>
      </c>
      <c r="O1110" s="12">
        <f>SUM(tbl_geral[[#This Row],[Cod.Unico3]]+tbl_geral[[#This Row],[Cod.Unico4]])</f>
        <v>151.08000000000001</v>
      </c>
      <c r="P1110" s="12" t="str">
        <f>SUBSTITUTE(tbl_geral[[#This Row],[Cod.Unico5]],",",".")</f>
        <v>151.08</v>
      </c>
      <c r="Q1110" s="12" t="s">
        <v>1065</v>
      </c>
    </row>
    <row r="1111" spans="1:17" x14ac:dyDescent="0.25">
      <c r="A1111" s="3" t="s">
        <v>1081</v>
      </c>
      <c r="B1111" s="4">
        <v>2</v>
      </c>
      <c r="C1111" s="3" t="s">
        <v>84</v>
      </c>
      <c r="D1111" s="4">
        <v>202</v>
      </c>
      <c r="E1111" s="3" t="s">
        <v>88</v>
      </c>
      <c r="F1111" s="3" t="s">
        <v>1057</v>
      </c>
      <c r="G1111" s="3" t="s">
        <v>2528</v>
      </c>
      <c r="H1111" s="3" t="s">
        <v>13</v>
      </c>
      <c r="I1111" s="3"/>
      <c r="J1111" s="7" t="str">
        <f>CONCATENATE(tbl_geral[[#This Row],[Máquina]],"_",tbl_geral[[#This Row],[Status]],)</f>
        <v>LAQU_SAÍDA DO PAPEL</v>
      </c>
      <c r="K1111" s="9">
        <f>COUNTIF($J$2:J1111,J1111)</f>
        <v>9</v>
      </c>
      <c r="L1111" s="7" t="str">
        <f>CONCATENATE(tbl_geral[[#This Row],[Cod.Unico]],"_",tbl_geral[[#This Row],[Numerador]])</f>
        <v>LAQU_SAÍDA DO PAPEL_9</v>
      </c>
      <c r="M1111" s="12">
        <f t="shared" si="17"/>
        <v>151</v>
      </c>
      <c r="N1111" s="12">
        <f>COUNTIF(J$2:$J1111,J1111)/100</f>
        <v>0.09</v>
      </c>
      <c r="O1111" s="12">
        <f>SUM(tbl_geral[[#This Row],[Cod.Unico3]]+tbl_geral[[#This Row],[Cod.Unico4]])</f>
        <v>151.09</v>
      </c>
      <c r="P1111" s="12" t="str">
        <f>SUBSTITUTE(tbl_geral[[#This Row],[Cod.Unico5]],",",".")</f>
        <v>151.09</v>
      </c>
      <c r="Q1111" s="12" t="s">
        <v>1066</v>
      </c>
    </row>
    <row r="1112" spans="1:17" x14ac:dyDescent="0.25">
      <c r="A1112" s="3" t="s">
        <v>1081</v>
      </c>
      <c r="B1112" s="4">
        <v>8</v>
      </c>
      <c r="C1112" s="3" t="s">
        <v>10</v>
      </c>
      <c r="D1112" s="4">
        <v>809</v>
      </c>
      <c r="E1112" s="3" t="s">
        <v>119</v>
      </c>
      <c r="F1112" s="3" t="s">
        <v>1057</v>
      </c>
      <c r="G1112" s="3" t="s">
        <v>3133</v>
      </c>
      <c r="H1112" s="3" t="s">
        <v>13</v>
      </c>
      <c r="I1112" s="3"/>
      <c r="J1112" s="7" t="str">
        <f>CONCATENATE(tbl_geral[[#This Row],[Máquina]],"_",tbl_geral[[#This Row],[Status]],)</f>
        <v>LAQU_SAÍDA DO PAPEL</v>
      </c>
      <c r="K1112" s="9">
        <f>COUNTIF($J$2:J1112,J1112)</f>
        <v>10</v>
      </c>
      <c r="L1112" s="7" t="str">
        <f>CONCATENATE(tbl_geral[[#This Row],[Cod.Unico]],"_",tbl_geral[[#This Row],[Numerador]])</f>
        <v>LAQU_SAÍDA DO PAPEL_10</v>
      </c>
      <c r="M1112" s="12">
        <f t="shared" si="17"/>
        <v>151</v>
      </c>
      <c r="N1112" s="12">
        <f>COUNTIF(J$2:$J1112,J1112)/100</f>
        <v>0.1</v>
      </c>
      <c r="O1112" s="12">
        <f>SUM(tbl_geral[[#This Row],[Cod.Unico3]]+tbl_geral[[#This Row],[Cod.Unico4]])</f>
        <v>151.1</v>
      </c>
      <c r="P1112" s="12" t="str">
        <f>SUBSTITUTE(tbl_geral[[#This Row],[Cod.Unico5]],",",".")</f>
        <v>151.1</v>
      </c>
      <c r="Q1112" s="12" t="s">
        <v>1067</v>
      </c>
    </row>
    <row r="1113" spans="1:17" x14ac:dyDescent="0.25">
      <c r="A1113" s="3" t="s">
        <v>1081</v>
      </c>
      <c r="B1113" s="4">
        <v>3</v>
      </c>
      <c r="C1113" s="3" t="s">
        <v>56</v>
      </c>
      <c r="D1113" s="4">
        <v>303</v>
      </c>
      <c r="E1113" s="3" t="s">
        <v>108</v>
      </c>
      <c r="F1113" s="3" t="s">
        <v>1057</v>
      </c>
      <c r="G1113" s="3" t="s">
        <v>2529</v>
      </c>
      <c r="H1113" s="3" t="s">
        <v>13</v>
      </c>
      <c r="I1113" s="3"/>
      <c r="J1113" s="7" t="str">
        <f>CONCATENATE(tbl_geral[[#This Row],[Máquina]],"_",tbl_geral[[#This Row],[Status]],)</f>
        <v>LAQU_SAÍDA DO PAPEL</v>
      </c>
      <c r="K1113" s="9">
        <f>COUNTIF($J$2:J1113,J1113)</f>
        <v>11</v>
      </c>
      <c r="L1113" s="7" t="str">
        <f>CONCATENATE(tbl_geral[[#This Row],[Cod.Unico]],"_",tbl_geral[[#This Row],[Numerador]])</f>
        <v>LAQU_SAÍDA DO PAPEL_11</v>
      </c>
      <c r="M1113" s="12">
        <f t="shared" si="17"/>
        <v>151</v>
      </c>
      <c r="N1113" s="12">
        <f>COUNTIF(J$2:$J1113,J1113)/100</f>
        <v>0.11</v>
      </c>
      <c r="O1113" s="12">
        <f>SUM(tbl_geral[[#This Row],[Cod.Unico3]]+tbl_geral[[#This Row],[Cod.Unico4]])</f>
        <v>151.11000000000001</v>
      </c>
      <c r="P1113" s="12" t="str">
        <f>SUBSTITUTE(tbl_geral[[#This Row],[Cod.Unico5]],",",".")</f>
        <v>151.11</v>
      </c>
      <c r="Q1113" s="12" t="s">
        <v>1152</v>
      </c>
    </row>
    <row r="1114" spans="1:17" x14ac:dyDescent="0.25">
      <c r="A1114" s="3" t="s">
        <v>1081</v>
      </c>
      <c r="B1114" s="4">
        <v>2</v>
      </c>
      <c r="C1114" s="3" t="s">
        <v>84</v>
      </c>
      <c r="D1114" s="4">
        <v>203</v>
      </c>
      <c r="E1114" s="3" t="s">
        <v>85</v>
      </c>
      <c r="F1114" s="3" t="s">
        <v>1153</v>
      </c>
      <c r="G1114" s="3" t="s">
        <v>2530</v>
      </c>
      <c r="H1114" s="3" t="s">
        <v>13</v>
      </c>
      <c r="I1114" s="3"/>
      <c r="J1114" s="7" t="str">
        <f>CONCATENATE(tbl_geral[[#This Row],[Máquina]],"_",tbl_geral[[#This Row],[Status]],)</f>
        <v>LAQU_BOBINAMENTO</v>
      </c>
      <c r="K1114" s="9">
        <f>COUNTIF($J$2:J1114,J1114)</f>
        <v>1</v>
      </c>
      <c r="L1114" s="7" t="str">
        <f>CONCATENATE(tbl_geral[[#This Row],[Cod.Unico]],"_",tbl_geral[[#This Row],[Numerador]])</f>
        <v>LAQU_BOBINAMENTO_1</v>
      </c>
      <c r="M1114" s="12">
        <f t="shared" si="17"/>
        <v>152</v>
      </c>
      <c r="N1114" s="12">
        <f>COUNTIF(J$2:$J1114,J1114)/100</f>
        <v>0.01</v>
      </c>
      <c r="O1114" s="12">
        <f>SUM(tbl_geral[[#This Row],[Cod.Unico3]]+tbl_geral[[#This Row],[Cod.Unico4]])</f>
        <v>152.01</v>
      </c>
      <c r="P1114" s="12" t="str">
        <f>SUBSTITUTE(tbl_geral[[#This Row],[Cod.Unico5]],",",".")</f>
        <v>152.01</v>
      </c>
      <c r="Q1114" s="12" t="s">
        <v>1154</v>
      </c>
    </row>
    <row r="1115" spans="1:17" x14ac:dyDescent="0.25">
      <c r="A1115" s="3" t="s">
        <v>1081</v>
      </c>
      <c r="B1115" s="4">
        <v>2</v>
      </c>
      <c r="C1115" s="3" t="s">
        <v>84</v>
      </c>
      <c r="D1115" s="4">
        <v>202</v>
      </c>
      <c r="E1115" s="3" t="s">
        <v>88</v>
      </c>
      <c r="F1115" s="3" t="s">
        <v>1153</v>
      </c>
      <c r="G1115" s="3" t="s">
        <v>2531</v>
      </c>
      <c r="H1115" s="3" t="s">
        <v>13</v>
      </c>
      <c r="I1115" s="3"/>
      <c r="J1115" s="7" t="str">
        <f>CONCATENATE(tbl_geral[[#This Row],[Máquina]],"_",tbl_geral[[#This Row],[Status]],)</f>
        <v>LAQU_BOBINAMENTO</v>
      </c>
      <c r="K1115" s="9">
        <f>COUNTIF($J$2:J1115,J1115)</f>
        <v>2</v>
      </c>
      <c r="L1115" s="7" t="str">
        <f>CONCATENATE(tbl_geral[[#This Row],[Cod.Unico]],"_",tbl_geral[[#This Row],[Numerador]])</f>
        <v>LAQU_BOBINAMENTO_2</v>
      </c>
      <c r="M1115" s="12">
        <f t="shared" si="17"/>
        <v>152</v>
      </c>
      <c r="N1115" s="12">
        <f>COUNTIF(J$2:$J1115,J1115)/100</f>
        <v>0.02</v>
      </c>
      <c r="O1115" s="12">
        <f>SUM(tbl_geral[[#This Row],[Cod.Unico3]]+tbl_geral[[#This Row],[Cod.Unico4]])</f>
        <v>152.02000000000001</v>
      </c>
      <c r="P1115" s="12" t="str">
        <f>SUBSTITUTE(tbl_geral[[#This Row],[Cod.Unico5]],",",".")</f>
        <v>152.02</v>
      </c>
      <c r="Q1115" s="12" t="s">
        <v>1155</v>
      </c>
    </row>
    <row r="1116" spans="1:17" x14ac:dyDescent="0.25">
      <c r="A1116" s="3" t="s">
        <v>1081</v>
      </c>
      <c r="B1116" s="4">
        <v>8</v>
      </c>
      <c r="C1116" s="3" t="s">
        <v>10</v>
      </c>
      <c r="D1116" s="4">
        <v>818</v>
      </c>
      <c r="E1116" s="3" t="s">
        <v>148</v>
      </c>
      <c r="F1116" s="3" t="s">
        <v>1153</v>
      </c>
      <c r="G1116" s="3" t="s">
        <v>2532</v>
      </c>
      <c r="H1116" s="3" t="s">
        <v>13</v>
      </c>
      <c r="I1116" s="3"/>
      <c r="J1116" s="7" t="str">
        <f>CONCATENATE(tbl_geral[[#This Row],[Máquina]],"_",tbl_geral[[#This Row],[Status]],)</f>
        <v>LAQU_BOBINAMENTO</v>
      </c>
      <c r="K1116" s="9">
        <f>COUNTIF($J$2:J1116,J1116)</f>
        <v>3</v>
      </c>
      <c r="L1116" s="7" t="str">
        <f>CONCATENATE(tbl_geral[[#This Row],[Cod.Unico]],"_",tbl_geral[[#This Row],[Numerador]])</f>
        <v>LAQU_BOBINAMENTO_3</v>
      </c>
      <c r="M1116" s="12">
        <f t="shared" si="17"/>
        <v>152</v>
      </c>
      <c r="N1116" s="12">
        <f>COUNTIF(J$2:$J1116,J1116)/100</f>
        <v>0.03</v>
      </c>
      <c r="O1116" s="12">
        <f>SUM(tbl_geral[[#This Row],[Cod.Unico3]]+tbl_geral[[#This Row],[Cod.Unico4]])</f>
        <v>152.03</v>
      </c>
      <c r="P1116" s="12" t="str">
        <f>SUBSTITUTE(tbl_geral[[#This Row],[Cod.Unico5]],",",".")</f>
        <v>152.03</v>
      </c>
      <c r="Q1116" s="12" t="s">
        <v>1156</v>
      </c>
    </row>
    <row r="1117" spans="1:17" x14ac:dyDescent="0.25">
      <c r="A1117" s="3" t="s">
        <v>1081</v>
      </c>
      <c r="B1117" s="4">
        <v>8</v>
      </c>
      <c r="C1117" s="3" t="s">
        <v>10</v>
      </c>
      <c r="D1117" s="4">
        <v>829</v>
      </c>
      <c r="E1117" s="3" t="s">
        <v>93</v>
      </c>
      <c r="F1117" s="3" t="s">
        <v>1153</v>
      </c>
      <c r="G1117" s="3" t="s">
        <v>2533</v>
      </c>
      <c r="H1117" s="3" t="s">
        <v>13</v>
      </c>
      <c r="I1117" s="3"/>
      <c r="J1117" s="7" t="str">
        <f>CONCATENATE(tbl_geral[[#This Row],[Máquina]],"_",tbl_geral[[#This Row],[Status]],)</f>
        <v>LAQU_BOBINAMENTO</v>
      </c>
      <c r="K1117" s="9">
        <f>COUNTIF($J$2:J1117,J1117)</f>
        <v>4</v>
      </c>
      <c r="L1117" s="7" t="str">
        <f>CONCATENATE(tbl_geral[[#This Row],[Cod.Unico]],"_",tbl_geral[[#This Row],[Numerador]])</f>
        <v>LAQU_BOBINAMENTO_4</v>
      </c>
      <c r="M1117" s="12">
        <f t="shared" si="17"/>
        <v>152</v>
      </c>
      <c r="N1117" s="12">
        <f>COUNTIF(J$2:$J1117,J1117)/100</f>
        <v>0.04</v>
      </c>
      <c r="O1117" s="12">
        <f>SUM(tbl_geral[[#This Row],[Cod.Unico3]]+tbl_geral[[#This Row],[Cod.Unico4]])</f>
        <v>152.04</v>
      </c>
      <c r="P1117" s="12" t="str">
        <f>SUBSTITUTE(tbl_geral[[#This Row],[Cod.Unico5]],",",".")</f>
        <v>152.04</v>
      </c>
      <c r="Q1117" s="12" t="s">
        <v>1157</v>
      </c>
    </row>
    <row r="1118" spans="1:17" x14ac:dyDescent="0.25">
      <c r="A1118" s="3" t="s">
        <v>1081</v>
      </c>
      <c r="B1118" s="4">
        <v>2</v>
      </c>
      <c r="C1118" s="3" t="s">
        <v>84</v>
      </c>
      <c r="D1118" s="4">
        <v>203</v>
      </c>
      <c r="E1118" s="3" t="s">
        <v>85</v>
      </c>
      <c r="F1118" s="3" t="s">
        <v>1153</v>
      </c>
      <c r="G1118" s="3" t="s">
        <v>2534</v>
      </c>
      <c r="H1118" s="3" t="s">
        <v>13</v>
      </c>
      <c r="I1118" s="3"/>
      <c r="J1118" s="7" t="str">
        <f>CONCATENATE(tbl_geral[[#This Row],[Máquina]],"_",tbl_geral[[#This Row],[Status]],)</f>
        <v>LAQU_BOBINAMENTO</v>
      </c>
      <c r="K1118" s="9">
        <f>COUNTIF($J$2:J1118,J1118)</f>
        <v>5</v>
      </c>
      <c r="L1118" s="7" t="str">
        <f>CONCATENATE(tbl_geral[[#This Row],[Cod.Unico]],"_",tbl_geral[[#This Row],[Numerador]])</f>
        <v>LAQU_BOBINAMENTO_5</v>
      </c>
      <c r="M1118" s="12">
        <f t="shared" si="17"/>
        <v>152</v>
      </c>
      <c r="N1118" s="12">
        <f>COUNTIF(J$2:$J1118,J1118)/100</f>
        <v>0.05</v>
      </c>
      <c r="O1118" s="12">
        <f>SUM(tbl_geral[[#This Row],[Cod.Unico3]]+tbl_geral[[#This Row],[Cod.Unico4]])</f>
        <v>152.05000000000001</v>
      </c>
      <c r="P1118" s="12" t="str">
        <f>SUBSTITUTE(tbl_geral[[#This Row],[Cod.Unico5]],",",".")</f>
        <v>152.05</v>
      </c>
      <c r="Q1118" s="12" t="s">
        <v>1158</v>
      </c>
    </row>
    <row r="1119" spans="1:17" x14ac:dyDescent="0.25">
      <c r="A1119" s="3" t="s">
        <v>1081</v>
      </c>
      <c r="B1119" s="4">
        <v>2</v>
      </c>
      <c r="C1119" s="3" t="s">
        <v>84</v>
      </c>
      <c r="D1119" s="4">
        <v>203</v>
      </c>
      <c r="E1119" s="3" t="s">
        <v>85</v>
      </c>
      <c r="F1119" s="3" t="s">
        <v>1153</v>
      </c>
      <c r="G1119" s="3" t="s">
        <v>2535</v>
      </c>
      <c r="H1119" s="3" t="s">
        <v>13</v>
      </c>
      <c r="I1119" s="3"/>
      <c r="J1119" s="7" t="str">
        <f>CONCATENATE(tbl_geral[[#This Row],[Máquina]],"_",tbl_geral[[#This Row],[Status]],)</f>
        <v>LAQU_BOBINAMENTO</v>
      </c>
      <c r="K1119" s="9">
        <f>COUNTIF($J$2:J1119,J1119)</f>
        <v>6</v>
      </c>
      <c r="L1119" s="7" t="str">
        <f>CONCATENATE(tbl_geral[[#This Row],[Cod.Unico]],"_",tbl_geral[[#This Row],[Numerador]])</f>
        <v>LAQU_BOBINAMENTO_6</v>
      </c>
      <c r="M1119" s="12">
        <f t="shared" si="17"/>
        <v>152</v>
      </c>
      <c r="N1119" s="12">
        <f>COUNTIF(J$2:$J1119,J1119)/100</f>
        <v>0.06</v>
      </c>
      <c r="O1119" s="12">
        <f>SUM(tbl_geral[[#This Row],[Cod.Unico3]]+tbl_geral[[#This Row],[Cod.Unico4]])</f>
        <v>152.06</v>
      </c>
      <c r="P1119" s="12" t="str">
        <f>SUBSTITUTE(tbl_geral[[#This Row],[Cod.Unico5]],",",".")</f>
        <v>152.06</v>
      </c>
      <c r="Q1119" s="12" t="s">
        <v>1159</v>
      </c>
    </row>
    <row r="1120" spans="1:17" x14ac:dyDescent="0.25">
      <c r="A1120" s="3" t="s">
        <v>1081</v>
      </c>
      <c r="B1120" s="4">
        <v>2</v>
      </c>
      <c r="C1120" s="3" t="s">
        <v>84</v>
      </c>
      <c r="D1120" s="4">
        <v>203</v>
      </c>
      <c r="E1120" s="3" t="s">
        <v>85</v>
      </c>
      <c r="F1120" s="3" t="s">
        <v>1153</v>
      </c>
      <c r="G1120" s="3" t="s">
        <v>2536</v>
      </c>
      <c r="H1120" s="3" t="s">
        <v>13</v>
      </c>
      <c r="I1120" s="3"/>
      <c r="J1120" s="7" t="str">
        <f>CONCATENATE(tbl_geral[[#This Row],[Máquina]],"_",tbl_geral[[#This Row],[Status]],)</f>
        <v>LAQU_BOBINAMENTO</v>
      </c>
      <c r="K1120" s="9">
        <f>COUNTIF($J$2:J1120,J1120)</f>
        <v>7</v>
      </c>
      <c r="L1120" s="7" t="str">
        <f>CONCATENATE(tbl_geral[[#This Row],[Cod.Unico]],"_",tbl_geral[[#This Row],[Numerador]])</f>
        <v>LAQU_BOBINAMENTO_7</v>
      </c>
      <c r="M1120" s="12">
        <f t="shared" si="17"/>
        <v>152</v>
      </c>
      <c r="N1120" s="12">
        <f>COUNTIF(J$2:$J1120,J1120)/100</f>
        <v>7.0000000000000007E-2</v>
      </c>
      <c r="O1120" s="12">
        <f>SUM(tbl_geral[[#This Row],[Cod.Unico3]]+tbl_geral[[#This Row],[Cod.Unico4]])</f>
        <v>152.07</v>
      </c>
      <c r="P1120" s="12" t="str">
        <f>SUBSTITUTE(tbl_geral[[#This Row],[Cod.Unico5]],",",".")</f>
        <v>152.07</v>
      </c>
      <c r="Q1120" s="12" t="s">
        <v>1160</v>
      </c>
    </row>
    <row r="1121" spans="1:17" x14ac:dyDescent="0.25">
      <c r="A1121" s="3" t="s">
        <v>1081</v>
      </c>
      <c r="B1121" s="4">
        <v>7</v>
      </c>
      <c r="C1121" s="3" t="s">
        <v>431</v>
      </c>
      <c r="D1121" s="4">
        <v>702</v>
      </c>
      <c r="E1121" s="3" t="s">
        <v>432</v>
      </c>
      <c r="F1121" s="3" t="s">
        <v>1153</v>
      </c>
      <c r="G1121" s="3" t="s">
        <v>2537</v>
      </c>
      <c r="H1121" s="3" t="s">
        <v>13</v>
      </c>
      <c r="I1121" s="3"/>
      <c r="J1121" s="7" t="str">
        <f>CONCATENATE(tbl_geral[[#This Row],[Máquina]],"_",tbl_geral[[#This Row],[Status]],)</f>
        <v>LAQU_BOBINAMENTO</v>
      </c>
      <c r="K1121" s="9">
        <f>COUNTIF($J$2:J1121,J1121)</f>
        <v>8</v>
      </c>
      <c r="L1121" s="7" t="str">
        <f>CONCATENATE(tbl_geral[[#This Row],[Cod.Unico]],"_",tbl_geral[[#This Row],[Numerador]])</f>
        <v>LAQU_BOBINAMENTO_8</v>
      </c>
      <c r="M1121" s="12">
        <f t="shared" si="17"/>
        <v>152</v>
      </c>
      <c r="N1121" s="12">
        <f>COUNTIF(J$2:$J1121,J1121)/100</f>
        <v>0.08</v>
      </c>
      <c r="O1121" s="12">
        <f>SUM(tbl_geral[[#This Row],[Cod.Unico3]]+tbl_geral[[#This Row],[Cod.Unico4]])</f>
        <v>152.08000000000001</v>
      </c>
      <c r="P1121" s="12" t="str">
        <f>SUBSTITUTE(tbl_geral[[#This Row],[Cod.Unico5]],",",".")</f>
        <v>152.08</v>
      </c>
      <c r="Q1121" s="12" t="s">
        <v>1161</v>
      </c>
    </row>
    <row r="1122" spans="1:17" x14ac:dyDescent="0.25">
      <c r="A1122" s="3" t="s">
        <v>1081</v>
      </c>
      <c r="B1122" s="4">
        <v>3</v>
      </c>
      <c r="C1122" s="3" t="s">
        <v>56</v>
      </c>
      <c r="D1122" s="4">
        <v>303</v>
      </c>
      <c r="E1122" s="3" t="s">
        <v>108</v>
      </c>
      <c r="F1122" s="3" t="s">
        <v>363</v>
      </c>
      <c r="G1122" s="3" t="s">
        <v>2538</v>
      </c>
      <c r="H1122" s="3" t="s">
        <v>13</v>
      </c>
      <c r="I1122" s="3"/>
      <c r="J1122" s="7" t="str">
        <f>CONCATENATE(tbl_geral[[#This Row],[Máquina]],"_",tbl_geral[[#This Row],[Status]],)</f>
        <v>LAQU_CLASSIFICAÇÃO</v>
      </c>
      <c r="K1122" s="9">
        <f>COUNTIF($J$2:J1122,J1122)</f>
        <v>1</v>
      </c>
      <c r="L1122" s="7" t="str">
        <f>CONCATENATE(tbl_geral[[#This Row],[Cod.Unico]],"_",tbl_geral[[#This Row],[Numerador]])</f>
        <v>LAQU_CLASSIFICAÇÃO_1</v>
      </c>
      <c r="M1122" s="12">
        <f t="shared" si="17"/>
        <v>153</v>
      </c>
      <c r="N1122" s="12">
        <f>COUNTIF(J$2:$J1122,J1122)/100</f>
        <v>0.01</v>
      </c>
      <c r="O1122" s="12">
        <f>SUM(tbl_geral[[#This Row],[Cod.Unico3]]+tbl_geral[[#This Row],[Cod.Unico4]])</f>
        <v>153.01</v>
      </c>
      <c r="P1122" s="12" t="str">
        <f>SUBSTITUTE(tbl_geral[[#This Row],[Cod.Unico5]],",",".")</f>
        <v>153.01</v>
      </c>
      <c r="Q1122" s="12" t="s">
        <v>1078</v>
      </c>
    </row>
    <row r="1123" spans="1:17" x14ac:dyDescent="0.25">
      <c r="A1123" s="3" t="s">
        <v>1081</v>
      </c>
      <c r="B1123" s="4">
        <v>3</v>
      </c>
      <c r="C1123" s="3" t="s">
        <v>56</v>
      </c>
      <c r="D1123" s="4">
        <v>303</v>
      </c>
      <c r="E1123" s="3" t="s">
        <v>108</v>
      </c>
      <c r="F1123" s="3" t="s">
        <v>363</v>
      </c>
      <c r="G1123" s="3" t="s">
        <v>2539</v>
      </c>
      <c r="H1123" s="3" t="s">
        <v>13</v>
      </c>
      <c r="I1123" s="3"/>
      <c r="J1123" s="7" t="str">
        <f>CONCATENATE(tbl_geral[[#This Row],[Máquina]],"_",tbl_geral[[#This Row],[Status]],)</f>
        <v>LAQU_CLASSIFICAÇÃO</v>
      </c>
      <c r="K1123" s="9">
        <f>COUNTIF($J$2:J1123,J1123)</f>
        <v>2</v>
      </c>
      <c r="L1123" s="7" t="str">
        <f>CONCATENATE(tbl_geral[[#This Row],[Cod.Unico]],"_",tbl_geral[[#This Row],[Numerador]])</f>
        <v>LAQU_CLASSIFICAÇÃO_2</v>
      </c>
      <c r="M1123" s="12">
        <f t="shared" si="17"/>
        <v>153</v>
      </c>
      <c r="N1123" s="12">
        <f>COUNTIF(J$2:$J1123,J1123)/100</f>
        <v>0.02</v>
      </c>
      <c r="O1123" s="12">
        <f>SUM(tbl_geral[[#This Row],[Cod.Unico3]]+tbl_geral[[#This Row],[Cod.Unico4]])</f>
        <v>153.02000000000001</v>
      </c>
      <c r="P1123" s="12" t="str">
        <f>SUBSTITUTE(tbl_geral[[#This Row],[Cod.Unico5]],",",".")</f>
        <v>153.02</v>
      </c>
      <c r="Q1123" s="12" t="s">
        <v>373</v>
      </c>
    </row>
    <row r="1124" spans="1:17" x14ac:dyDescent="0.25">
      <c r="A1124" s="3" t="s">
        <v>1081</v>
      </c>
      <c r="B1124" s="4">
        <v>3</v>
      </c>
      <c r="C1124" s="3" t="s">
        <v>56</v>
      </c>
      <c r="D1124" s="4">
        <v>303</v>
      </c>
      <c r="E1124" s="3" t="s">
        <v>108</v>
      </c>
      <c r="F1124" s="3" t="s">
        <v>363</v>
      </c>
      <c r="G1124" s="3" t="s">
        <v>2540</v>
      </c>
      <c r="H1124" s="3" t="s">
        <v>13</v>
      </c>
      <c r="I1124" s="3"/>
      <c r="J1124" s="7" t="str">
        <f>CONCATENATE(tbl_geral[[#This Row],[Máquina]],"_",tbl_geral[[#This Row],[Status]],)</f>
        <v>LAQU_CLASSIFICAÇÃO</v>
      </c>
      <c r="K1124" s="9">
        <f>COUNTIF($J$2:J1124,J1124)</f>
        <v>3</v>
      </c>
      <c r="L1124" s="7" t="str">
        <f>CONCATENATE(tbl_geral[[#This Row],[Cod.Unico]],"_",tbl_geral[[#This Row],[Numerador]])</f>
        <v>LAQU_CLASSIFICAÇÃO_3</v>
      </c>
      <c r="M1124" s="12">
        <f t="shared" si="17"/>
        <v>153</v>
      </c>
      <c r="N1124" s="12">
        <f>COUNTIF(J$2:$J1124,J1124)/100</f>
        <v>0.03</v>
      </c>
      <c r="O1124" s="12">
        <f>SUM(tbl_geral[[#This Row],[Cod.Unico3]]+tbl_geral[[#This Row],[Cod.Unico4]])</f>
        <v>153.03</v>
      </c>
      <c r="P1124" s="12" t="str">
        <f>SUBSTITUTE(tbl_geral[[#This Row],[Cod.Unico5]],",",".")</f>
        <v>153.03</v>
      </c>
      <c r="Q1124" s="12" t="s">
        <v>1079</v>
      </c>
    </row>
    <row r="1125" spans="1:17" x14ac:dyDescent="0.25">
      <c r="A1125" s="3" t="s">
        <v>1081</v>
      </c>
      <c r="B1125" s="4">
        <v>3</v>
      </c>
      <c r="C1125" s="3" t="s">
        <v>56</v>
      </c>
      <c r="D1125" s="4">
        <v>303</v>
      </c>
      <c r="E1125" s="3" t="s">
        <v>108</v>
      </c>
      <c r="F1125" s="3" t="s">
        <v>363</v>
      </c>
      <c r="G1125" s="3" t="s">
        <v>2541</v>
      </c>
      <c r="H1125" s="3" t="s">
        <v>13</v>
      </c>
      <c r="I1125" s="3"/>
      <c r="J1125" s="7" t="str">
        <f>CONCATENATE(tbl_geral[[#This Row],[Máquina]],"_",tbl_geral[[#This Row],[Status]],)</f>
        <v>LAQU_CLASSIFICAÇÃO</v>
      </c>
      <c r="K1125" s="9">
        <f>COUNTIF($J$2:J1125,J1125)</f>
        <v>4</v>
      </c>
      <c r="L1125" s="7" t="str">
        <f>CONCATENATE(tbl_geral[[#This Row],[Cod.Unico]],"_",tbl_geral[[#This Row],[Numerador]])</f>
        <v>LAQU_CLASSIFICAÇÃO_4</v>
      </c>
      <c r="M1125" s="12">
        <f t="shared" si="17"/>
        <v>153</v>
      </c>
      <c r="N1125" s="12">
        <f>COUNTIF(J$2:$J1125,J1125)/100</f>
        <v>0.04</v>
      </c>
      <c r="O1125" s="12">
        <f>SUM(tbl_geral[[#This Row],[Cod.Unico3]]+tbl_geral[[#This Row],[Cod.Unico4]])</f>
        <v>153.04</v>
      </c>
      <c r="P1125" s="12" t="str">
        <f>SUBSTITUTE(tbl_geral[[#This Row],[Cod.Unico5]],",",".")</f>
        <v>153.04</v>
      </c>
      <c r="Q1125" s="12" t="s">
        <v>1080</v>
      </c>
    </row>
    <row r="1126" spans="1:17" x14ac:dyDescent="0.25">
      <c r="A1126" s="3" t="s">
        <v>1162</v>
      </c>
      <c r="B1126" s="4">
        <v>9</v>
      </c>
      <c r="C1126" s="3" t="s">
        <v>16</v>
      </c>
      <c r="D1126" s="4">
        <v>901</v>
      </c>
      <c r="E1126" s="3" t="s">
        <v>142</v>
      </c>
      <c r="F1126" s="3" t="s">
        <v>228</v>
      </c>
      <c r="G1126" s="3" t="s">
        <v>2542</v>
      </c>
      <c r="H1126" s="3" t="s">
        <v>13</v>
      </c>
      <c r="I1126" s="3" t="s">
        <v>87</v>
      </c>
      <c r="J1126" s="7" t="str">
        <f>CONCATENATE(tbl_geral[[#This Row],[Máquina]],"_",tbl_geral[[#This Row],[Status]],)</f>
        <v>SIEMP_START/STOP</v>
      </c>
      <c r="K1126" s="9">
        <f>COUNTIF($J$2:J1126,J1126)</f>
        <v>1</v>
      </c>
      <c r="L1126" s="7" t="str">
        <f>CONCATENATE(tbl_geral[[#This Row],[Cod.Unico]],"_",tbl_geral[[#This Row],[Numerador]])</f>
        <v>SIEMP_START/STOP_1</v>
      </c>
      <c r="M1126" s="12">
        <f t="shared" si="17"/>
        <v>154</v>
      </c>
      <c r="N1126" s="12">
        <f>COUNTIF(J$2:$J1126,J1126)/100</f>
        <v>0.01</v>
      </c>
      <c r="O1126" s="12">
        <f>SUM(tbl_geral[[#This Row],[Cod.Unico3]]+tbl_geral[[#This Row],[Cod.Unico4]])</f>
        <v>154.01</v>
      </c>
      <c r="P1126" s="12" t="str">
        <f>SUBSTITUTE(tbl_geral[[#This Row],[Cod.Unico5]],",",".")</f>
        <v>154.01</v>
      </c>
      <c r="Q1126" s="12" t="s">
        <v>1440</v>
      </c>
    </row>
    <row r="1127" spans="1:17" x14ac:dyDescent="0.25">
      <c r="A1127" s="3" t="s">
        <v>1162</v>
      </c>
      <c r="B1127" s="4">
        <v>9</v>
      </c>
      <c r="C1127" s="3" t="s">
        <v>16</v>
      </c>
      <c r="D1127" s="4">
        <v>902</v>
      </c>
      <c r="E1127" s="3" t="s">
        <v>17</v>
      </c>
      <c r="F1127" s="3" t="s">
        <v>228</v>
      </c>
      <c r="G1127" s="3" t="s">
        <v>2543</v>
      </c>
      <c r="H1127" s="3" t="s">
        <v>13</v>
      </c>
      <c r="I1127" s="3"/>
      <c r="J1127" s="7" t="str">
        <f>CONCATENATE(tbl_geral[[#This Row],[Máquina]],"_",tbl_geral[[#This Row],[Status]],)</f>
        <v>SIEMP_START/STOP</v>
      </c>
      <c r="K1127" s="9">
        <f>COUNTIF($J$2:J1127,J1127)</f>
        <v>2</v>
      </c>
      <c r="L1127" s="7" t="str">
        <f>CONCATENATE(tbl_geral[[#This Row],[Cod.Unico]],"_",tbl_geral[[#This Row],[Numerador]])</f>
        <v>SIEMP_START/STOP_2</v>
      </c>
      <c r="M1127" s="12">
        <f t="shared" si="17"/>
        <v>154</v>
      </c>
      <c r="N1127" s="12">
        <f>COUNTIF(J$2:$J1127,J1127)/100</f>
        <v>0.02</v>
      </c>
      <c r="O1127" s="12">
        <f>SUM(tbl_geral[[#This Row],[Cod.Unico3]]+tbl_geral[[#This Row],[Cod.Unico4]])</f>
        <v>154.02000000000001</v>
      </c>
      <c r="P1127" s="12" t="str">
        <f>SUBSTITUTE(tbl_geral[[#This Row],[Cod.Unico5]],",",".")</f>
        <v>154.02</v>
      </c>
      <c r="Q1127" s="12" t="s">
        <v>175</v>
      </c>
    </row>
    <row r="1128" spans="1:17" x14ac:dyDescent="0.25">
      <c r="A1128" s="3" t="s">
        <v>1162</v>
      </c>
      <c r="B1128" s="4">
        <v>9</v>
      </c>
      <c r="C1128" s="3" t="s">
        <v>16</v>
      </c>
      <c r="D1128" s="4">
        <v>903</v>
      </c>
      <c r="E1128" s="3" t="s">
        <v>176</v>
      </c>
      <c r="F1128" s="3" t="s">
        <v>228</v>
      </c>
      <c r="G1128" s="3" t="s">
        <v>2544</v>
      </c>
      <c r="H1128" s="3" t="s">
        <v>13</v>
      </c>
      <c r="I1128" s="3" t="s">
        <v>1163</v>
      </c>
      <c r="J1128" s="7" t="str">
        <f>CONCATENATE(tbl_geral[[#This Row],[Máquina]],"_",tbl_geral[[#This Row],[Status]],)</f>
        <v>SIEMP_START/STOP</v>
      </c>
      <c r="K1128" s="9">
        <f>COUNTIF($J$2:J1128,J1128)</f>
        <v>3</v>
      </c>
      <c r="L1128" s="7" t="str">
        <f>CONCATENATE(tbl_geral[[#This Row],[Cod.Unico]],"_",tbl_geral[[#This Row],[Numerador]])</f>
        <v>SIEMP_START/STOP_3</v>
      </c>
      <c r="M1128" s="12">
        <f t="shared" si="17"/>
        <v>154</v>
      </c>
      <c r="N1128" s="12">
        <f>COUNTIF(J$2:$J1128,J1128)/100</f>
        <v>0.03</v>
      </c>
      <c r="O1128" s="12">
        <f>SUM(tbl_geral[[#This Row],[Cod.Unico3]]+tbl_geral[[#This Row],[Cod.Unico4]])</f>
        <v>154.03</v>
      </c>
      <c r="P1128" s="12" t="str">
        <f>SUBSTITUTE(tbl_geral[[#This Row],[Cod.Unico5]],",",".")</f>
        <v>154.03</v>
      </c>
      <c r="Q1128" s="12" t="s">
        <v>177</v>
      </c>
    </row>
    <row r="1129" spans="1:17" x14ac:dyDescent="0.25">
      <c r="A1129" s="3" t="s">
        <v>1162</v>
      </c>
      <c r="B1129" s="4">
        <v>6</v>
      </c>
      <c r="C1129" s="3" t="s">
        <v>20</v>
      </c>
      <c r="D1129" s="4">
        <v>1601</v>
      </c>
      <c r="E1129" s="3" t="s">
        <v>461</v>
      </c>
      <c r="F1129" s="3" t="s">
        <v>800</v>
      </c>
      <c r="G1129" s="3" t="s">
        <v>2545</v>
      </c>
      <c r="H1129" s="3" t="s">
        <v>1165</v>
      </c>
      <c r="I1129" s="3" t="s">
        <v>1166</v>
      </c>
      <c r="J1129" s="7" t="str">
        <f>CONCATENATE(tbl_geral[[#This Row],[Máquina]],"_",tbl_geral[[#This Row],[Status]],)</f>
        <v>SIEMP_SETUP</v>
      </c>
      <c r="K1129" s="9">
        <f>COUNTIF($J$2:J1129,J1129)</f>
        <v>1</v>
      </c>
      <c r="L1129" s="7" t="str">
        <f>CONCATENATE(tbl_geral[[#This Row],[Cod.Unico]],"_",tbl_geral[[#This Row],[Numerador]])</f>
        <v>SIEMP_SETUP_1</v>
      </c>
      <c r="M1129" s="12">
        <f t="shared" si="17"/>
        <v>155</v>
      </c>
      <c r="N1129" s="12">
        <f>COUNTIF(J$2:$J1129,J1129)/100</f>
        <v>0.01</v>
      </c>
      <c r="O1129" s="12">
        <f>SUM(tbl_geral[[#This Row],[Cod.Unico3]]+tbl_geral[[#This Row],[Cod.Unico4]])</f>
        <v>155.01</v>
      </c>
      <c r="P1129" s="12" t="str">
        <f>SUBSTITUTE(tbl_geral[[#This Row],[Cod.Unico5]],",",".")</f>
        <v>155.01</v>
      </c>
      <c r="Q1129" s="12" t="s">
        <v>1164</v>
      </c>
    </row>
    <row r="1130" spans="1:17" x14ac:dyDescent="0.25">
      <c r="A1130" s="3" t="s">
        <v>1162</v>
      </c>
      <c r="B1130" s="4">
        <v>6</v>
      </c>
      <c r="C1130" s="3" t="s">
        <v>20</v>
      </c>
      <c r="D1130" s="4">
        <v>1601</v>
      </c>
      <c r="E1130" s="3" t="s">
        <v>461</v>
      </c>
      <c r="F1130" s="3" t="s">
        <v>800</v>
      </c>
      <c r="G1130" s="3" t="s">
        <v>2546</v>
      </c>
      <c r="H1130" s="3" t="s">
        <v>1168</v>
      </c>
      <c r="I1130" s="3" t="s">
        <v>1166</v>
      </c>
      <c r="J1130" s="7" t="str">
        <f>CONCATENATE(tbl_geral[[#This Row],[Máquina]],"_",tbl_geral[[#This Row],[Status]],)</f>
        <v>SIEMP_SETUP</v>
      </c>
      <c r="K1130" s="9">
        <f>COUNTIF($J$2:J1130,J1130)</f>
        <v>2</v>
      </c>
      <c r="L1130" s="7" t="str">
        <f>CONCATENATE(tbl_geral[[#This Row],[Cod.Unico]],"_",tbl_geral[[#This Row],[Numerador]])</f>
        <v>SIEMP_SETUP_2</v>
      </c>
      <c r="M1130" s="12">
        <f t="shared" si="17"/>
        <v>155</v>
      </c>
      <c r="N1130" s="12">
        <f>COUNTIF(J$2:$J1130,J1130)/100</f>
        <v>0.02</v>
      </c>
      <c r="O1130" s="12">
        <f>SUM(tbl_geral[[#This Row],[Cod.Unico3]]+tbl_geral[[#This Row],[Cod.Unico4]])</f>
        <v>155.02000000000001</v>
      </c>
      <c r="P1130" s="12" t="str">
        <f>SUBSTITUTE(tbl_geral[[#This Row],[Cod.Unico5]],",",".")</f>
        <v>155.02</v>
      </c>
      <c r="Q1130" s="12" t="s">
        <v>1167</v>
      </c>
    </row>
    <row r="1131" spans="1:17" x14ac:dyDescent="0.25">
      <c r="A1131" s="3" t="s">
        <v>1162</v>
      </c>
      <c r="B1131" s="4">
        <v>6</v>
      </c>
      <c r="C1131" s="3" t="s">
        <v>20</v>
      </c>
      <c r="D1131" s="4">
        <v>601</v>
      </c>
      <c r="E1131" s="3" t="s">
        <v>21</v>
      </c>
      <c r="F1131" s="3" t="s">
        <v>800</v>
      </c>
      <c r="G1131" s="3" t="s">
        <v>2547</v>
      </c>
      <c r="H1131" s="3" t="s">
        <v>13</v>
      </c>
      <c r="I1131" s="3" t="s">
        <v>1170</v>
      </c>
      <c r="J1131" s="7" t="str">
        <f>CONCATENATE(tbl_geral[[#This Row],[Máquina]],"_",tbl_geral[[#This Row],[Status]],)</f>
        <v>SIEMP_SETUP</v>
      </c>
      <c r="K1131" s="9">
        <f>COUNTIF($J$2:J1131,J1131)</f>
        <v>3</v>
      </c>
      <c r="L1131" s="7" t="str">
        <f>CONCATENATE(tbl_geral[[#This Row],[Cod.Unico]],"_",tbl_geral[[#This Row],[Numerador]])</f>
        <v>SIEMP_SETUP_3</v>
      </c>
      <c r="M1131" s="12">
        <f t="shared" si="17"/>
        <v>155</v>
      </c>
      <c r="N1131" s="12">
        <f>COUNTIF(J$2:$J1131,J1131)/100</f>
        <v>0.03</v>
      </c>
      <c r="O1131" s="12">
        <f>SUM(tbl_geral[[#This Row],[Cod.Unico3]]+tbl_geral[[#This Row],[Cod.Unico4]])</f>
        <v>155.03</v>
      </c>
      <c r="P1131" s="12" t="str">
        <f>SUBSTITUTE(tbl_geral[[#This Row],[Cod.Unico5]],",",".")</f>
        <v>155.03</v>
      </c>
      <c r="Q1131" s="12" t="s">
        <v>1169</v>
      </c>
    </row>
    <row r="1132" spans="1:17" x14ac:dyDescent="0.25">
      <c r="A1132" s="3" t="s">
        <v>1162</v>
      </c>
      <c r="B1132" s="4">
        <v>6</v>
      </c>
      <c r="C1132" s="3" t="s">
        <v>20</v>
      </c>
      <c r="D1132" s="4">
        <v>601</v>
      </c>
      <c r="E1132" s="3" t="s">
        <v>21</v>
      </c>
      <c r="F1132" s="3" t="s">
        <v>800</v>
      </c>
      <c r="G1132" s="3" t="s">
        <v>2548</v>
      </c>
      <c r="H1132" s="3" t="s">
        <v>13</v>
      </c>
      <c r="I1132" s="3" t="s">
        <v>1170</v>
      </c>
      <c r="J1132" s="7" t="str">
        <f>CONCATENATE(tbl_geral[[#This Row],[Máquina]],"_",tbl_geral[[#This Row],[Status]],)</f>
        <v>SIEMP_SETUP</v>
      </c>
      <c r="K1132" s="9">
        <f>COUNTIF($J$2:J1132,J1132)</f>
        <v>4</v>
      </c>
      <c r="L1132" s="7" t="str">
        <f>CONCATENATE(tbl_geral[[#This Row],[Cod.Unico]],"_",tbl_geral[[#This Row],[Numerador]])</f>
        <v>SIEMP_SETUP_4</v>
      </c>
      <c r="M1132" s="12">
        <f t="shared" si="17"/>
        <v>155</v>
      </c>
      <c r="N1132" s="12">
        <f>COUNTIF(J$2:$J1132,J1132)/100</f>
        <v>0.04</v>
      </c>
      <c r="O1132" s="12">
        <f>SUM(tbl_geral[[#This Row],[Cod.Unico3]]+tbl_geral[[#This Row],[Cod.Unico4]])</f>
        <v>155.04</v>
      </c>
      <c r="P1132" s="12" t="str">
        <f>SUBSTITUTE(tbl_geral[[#This Row],[Cod.Unico5]],",",".")</f>
        <v>155.04</v>
      </c>
      <c r="Q1132" s="12" t="s">
        <v>1167</v>
      </c>
    </row>
    <row r="1133" spans="1:17" x14ac:dyDescent="0.25">
      <c r="A1133" s="3" t="s">
        <v>1162</v>
      </c>
      <c r="B1133" s="4">
        <v>6</v>
      </c>
      <c r="C1133" s="3" t="s">
        <v>20</v>
      </c>
      <c r="D1133" s="4">
        <v>601</v>
      </c>
      <c r="E1133" s="3" t="s">
        <v>21</v>
      </c>
      <c r="F1133" s="3" t="s">
        <v>800</v>
      </c>
      <c r="G1133" s="3" t="s">
        <v>2549</v>
      </c>
      <c r="H1133" s="3" t="s">
        <v>13</v>
      </c>
      <c r="I1133" s="3" t="s">
        <v>1170</v>
      </c>
      <c r="J1133" s="7" t="str">
        <f>CONCATENATE(tbl_geral[[#This Row],[Máquina]],"_",tbl_geral[[#This Row],[Status]],)</f>
        <v>SIEMP_SETUP</v>
      </c>
      <c r="K1133" s="9">
        <f>COUNTIF($J$2:J1133,J1133)</f>
        <v>5</v>
      </c>
      <c r="L1133" s="7" t="str">
        <f>CONCATENATE(tbl_geral[[#This Row],[Cod.Unico]],"_",tbl_geral[[#This Row],[Numerador]])</f>
        <v>SIEMP_SETUP_5</v>
      </c>
      <c r="M1133" s="12">
        <f t="shared" si="17"/>
        <v>155</v>
      </c>
      <c r="N1133" s="12">
        <f>COUNTIF(J$2:$J1133,J1133)/100</f>
        <v>0.05</v>
      </c>
      <c r="O1133" s="12">
        <f>SUM(tbl_geral[[#This Row],[Cod.Unico3]]+tbl_geral[[#This Row],[Cod.Unico4]])</f>
        <v>155.05000000000001</v>
      </c>
      <c r="P1133" s="12" t="str">
        <f>SUBSTITUTE(tbl_geral[[#This Row],[Cod.Unico5]],",",".")</f>
        <v>155.05</v>
      </c>
      <c r="Q1133" s="12" t="s">
        <v>1171</v>
      </c>
    </row>
    <row r="1134" spans="1:17" x14ac:dyDescent="0.25">
      <c r="A1134" s="3" t="s">
        <v>1162</v>
      </c>
      <c r="B1134" s="4">
        <v>3</v>
      </c>
      <c r="C1134" s="3" t="s">
        <v>56</v>
      </c>
      <c r="D1134" s="4">
        <v>303</v>
      </c>
      <c r="E1134" s="3" t="s">
        <v>108</v>
      </c>
      <c r="F1134" s="3" t="s">
        <v>58</v>
      </c>
      <c r="G1134" s="3" t="s">
        <v>2550</v>
      </c>
      <c r="H1134" s="3" t="s">
        <v>13</v>
      </c>
      <c r="I1134" s="3" t="s">
        <v>1173</v>
      </c>
      <c r="J1134" s="7" t="str">
        <f>CONCATENATE(tbl_geral[[#This Row],[Máquina]],"_",tbl_geral[[#This Row],[Status]],)</f>
        <v>SIEMP_DESENVOLVIMENTO</v>
      </c>
      <c r="K1134" s="9">
        <f>COUNTIF($J$2:J1134,J1134)</f>
        <v>1</v>
      </c>
      <c r="L1134" s="7" t="str">
        <f>CONCATENATE(tbl_geral[[#This Row],[Cod.Unico]],"_",tbl_geral[[#This Row],[Numerador]])</f>
        <v>SIEMP_DESENVOLVIMENTO_1</v>
      </c>
      <c r="M1134" s="12">
        <f t="shared" si="17"/>
        <v>156</v>
      </c>
      <c r="N1134" s="12">
        <f>COUNTIF(J$2:$J1134,J1134)/100</f>
        <v>0.01</v>
      </c>
      <c r="O1134" s="12">
        <f>SUM(tbl_geral[[#This Row],[Cod.Unico3]]+tbl_geral[[#This Row],[Cod.Unico4]])</f>
        <v>156.01</v>
      </c>
      <c r="P1134" s="12" t="str">
        <f>SUBSTITUTE(tbl_geral[[#This Row],[Cod.Unico5]],",",".")</f>
        <v>156.01</v>
      </c>
      <c r="Q1134" s="12" t="s">
        <v>1172</v>
      </c>
    </row>
    <row r="1135" spans="1:17" x14ac:dyDescent="0.25">
      <c r="A1135" s="3" t="s">
        <v>1162</v>
      </c>
      <c r="B1135" s="4">
        <v>3</v>
      </c>
      <c r="C1135" s="3" t="s">
        <v>56</v>
      </c>
      <c r="D1135" s="4">
        <v>303</v>
      </c>
      <c r="E1135" s="3" t="s">
        <v>108</v>
      </c>
      <c r="F1135" s="3" t="s">
        <v>58</v>
      </c>
      <c r="G1135" s="3" t="s">
        <v>2551</v>
      </c>
      <c r="H1135" s="3" t="s">
        <v>13</v>
      </c>
      <c r="I1135" s="3" t="s">
        <v>1173</v>
      </c>
      <c r="J1135" s="7" t="str">
        <f>CONCATENATE(tbl_geral[[#This Row],[Máquina]],"_",tbl_geral[[#This Row],[Status]],)</f>
        <v>SIEMP_DESENVOLVIMENTO</v>
      </c>
      <c r="K1135" s="9">
        <f>COUNTIF($J$2:J1135,J1135)</f>
        <v>2</v>
      </c>
      <c r="L1135" s="7" t="str">
        <f>CONCATENATE(tbl_geral[[#This Row],[Cod.Unico]],"_",tbl_geral[[#This Row],[Numerador]])</f>
        <v>SIEMP_DESENVOLVIMENTO_2</v>
      </c>
      <c r="M1135" s="12">
        <f t="shared" si="17"/>
        <v>156</v>
      </c>
      <c r="N1135" s="12">
        <f>COUNTIF(J$2:$J1135,J1135)/100</f>
        <v>0.02</v>
      </c>
      <c r="O1135" s="12">
        <f>SUM(tbl_geral[[#This Row],[Cod.Unico3]]+tbl_geral[[#This Row],[Cod.Unico4]])</f>
        <v>156.02000000000001</v>
      </c>
      <c r="P1135" s="12" t="str">
        <f>SUBSTITUTE(tbl_geral[[#This Row],[Cod.Unico5]],",",".")</f>
        <v>156.02</v>
      </c>
      <c r="Q1135" s="12" t="s">
        <v>1174</v>
      </c>
    </row>
    <row r="1136" spans="1:17" x14ac:dyDescent="0.25">
      <c r="A1136" s="3" t="s">
        <v>1162</v>
      </c>
      <c r="B1136" s="4">
        <v>3</v>
      </c>
      <c r="C1136" s="3" t="s">
        <v>56</v>
      </c>
      <c r="D1136" s="4">
        <v>303</v>
      </c>
      <c r="E1136" s="3" t="s">
        <v>108</v>
      </c>
      <c r="F1136" s="3" t="s">
        <v>58</v>
      </c>
      <c r="G1136" s="3" t="s">
        <v>2552</v>
      </c>
      <c r="H1136" s="3" t="s">
        <v>13</v>
      </c>
      <c r="I1136" s="3" t="s">
        <v>1173</v>
      </c>
      <c r="J1136" s="7" t="str">
        <f>CONCATENATE(tbl_geral[[#This Row],[Máquina]],"_",tbl_geral[[#This Row],[Status]],)</f>
        <v>SIEMP_DESENVOLVIMENTO</v>
      </c>
      <c r="K1136" s="9">
        <f>COUNTIF($J$2:J1136,J1136)</f>
        <v>3</v>
      </c>
      <c r="L1136" s="7" t="str">
        <f>CONCATENATE(tbl_geral[[#This Row],[Cod.Unico]],"_",tbl_geral[[#This Row],[Numerador]])</f>
        <v>SIEMP_DESENVOLVIMENTO_3</v>
      </c>
      <c r="M1136" s="12">
        <f t="shared" si="17"/>
        <v>156</v>
      </c>
      <c r="N1136" s="12">
        <f>COUNTIF(J$2:$J1136,J1136)/100</f>
        <v>0.03</v>
      </c>
      <c r="O1136" s="12">
        <f>SUM(tbl_geral[[#This Row],[Cod.Unico3]]+tbl_geral[[#This Row],[Cod.Unico4]])</f>
        <v>156.03</v>
      </c>
      <c r="P1136" s="12" t="str">
        <f>SUBSTITUTE(tbl_geral[[#This Row],[Cod.Unico5]],",",".")</f>
        <v>156.03</v>
      </c>
      <c r="Q1136" s="12" t="s">
        <v>1175</v>
      </c>
    </row>
    <row r="1137" spans="1:17" x14ac:dyDescent="0.25">
      <c r="A1137" s="3" t="s">
        <v>1162</v>
      </c>
      <c r="B1137" s="4">
        <v>3</v>
      </c>
      <c r="C1137" s="3" t="s">
        <v>56</v>
      </c>
      <c r="D1137" s="4">
        <v>303</v>
      </c>
      <c r="E1137" s="3" t="s">
        <v>108</v>
      </c>
      <c r="F1137" s="3" t="s">
        <v>58</v>
      </c>
      <c r="G1137" s="3" t="s">
        <v>2553</v>
      </c>
      <c r="H1137" s="3" t="s">
        <v>13</v>
      </c>
      <c r="I1137" s="3" t="s">
        <v>1173</v>
      </c>
      <c r="J1137" s="7" t="str">
        <f>CONCATENATE(tbl_geral[[#This Row],[Máquina]],"_",tbl_geral[[#This Row],[Status]],)</f>
        <v>SIEMP_DESENVOLVIMENTO</v>
      </c>
      <c r="K1137" s="9">
        <f>COUNTIF($J$2:J1137,J1137)</f>
        <v>4</v>
      </c>
      <c r="L1137" s="7" t="str">
        <f>CONCATENATE(tbl_geral[[#This Row],[Cod.Unico]],"_",tbl_geral[[#This Row],[Numerador]])</f>
        <v>SIEMP_DESENVOLVIMENTO_4</v>
      </c>
      <c r="M1137" s="12">
        <f t="shared" si="17"/>
        <v>156</v>
      </c>
      <c r="N1137" s="12">
        <f>COUNTIF(J$2:$J1137,J1137)/100</f>
        <v>0.04</v>
      </c>
      <c r="O1137" s="12">
        <f>SUM(tbl_geral[[#This Row],[Cod.Unico3]]+tbl_geral[[#This Row],[Cod.Unico4]])</f>
        <v>156.04</v>
      </c>
      <c r="P1137" s="12" t="str">
        <f>SUBSTITUTE(tbl_geral[[#This Row],[Cod.Unico5]],",",".")</f>
        <v>156.04</v>
      </c>
      <c r="Q1137" s="12" t="s">
        <v>1176</v>
      </c>
    </row>
    <row r="1138" spans="1:17" x14ac:dyDescent="0.25">
      <c r="A1138" s="3" t="s">
        <v>1162</v>
      </c>
      <c r="B1138" s="4">
        <v>3</v>
      </c>
      <c r="C1138" s="3" t="s">
        <v>56</v>
      </c>
      <c r="D1138" s="4">
        <v>303</v>
      </c>
      <c r="E1138" s="3" t="s">
        <v>108</v>
      </c>
      <c r="F1138" s="3" t="s">
        <v>58</v>
      </c>
      <c r="G1138" s="3" t="s">
        <v>2554</v>
      </c>
      <c r="H1138" s="3" t="s">
        <v>13</v>
      </c>
      <c r="I1138" s="3" t="s">
        <v>1173</v>
      </c>
      <c r="J1138" s="7" t="str">
        <f>CONCATENATE(tbl_geral[[#This Row],[Máquina]],"_",tbl_geral[[#This Row],[Status]],)</f>
        <v>SIEMP_DESENVOLVIMENTO</v>
      </c>
      <c r="K1138" s="9">
        <f>COUNTIF($J$2:J1138,J1138)</f>
        <v>5</v>
      </c>
      <c r="L1138" s="7" t="str">
        <f>CONCATENATE(tbl_geral[[#This Row],[Cod.Unico]],"_",tbl_geral[[#This Row],[Numerador]])</f>
        <v>SIEMP_DESENVOLVIMENTO_5</v>
      </c>
      <c r="M1138" s="12">
        <f t="shared" si="17"/>
        <v>156</v>
      </c>
      <c r="N1138" s="12">
        <f>COUNTIF(J$2:$J1138,J1138)/100</f>
        <v>0.05</v>
      </c>
      <c r="O1138" s="12">
        <f>SUM(tbl_geral[[#This Row],[Cod.Unico3]]+tbl_geral[[#This Row],[Cod.Unico4]])</f>
        <v>156.05000000000001</v>
      </c>
      <c r="P1138" s="12" t="str">
        <f>SUBSTITUTE(tbl_geral[[#This Row],[Cod.Unico5]],",",".")</f>
        <v>156.05</v>
      </c>
      <c r="Q1138" s="12" t="s">
        <v>1177</v>
      </c>
    </row>
    <row r="1139" spans="1:17" x14ac:dyDescent="0.25">
      <c r="A1139" s="3" t="s">
        <v>1162</v>
      </c>
      <c r="B1139" s="4">
        <v>3</v>
      </c>
      <c r="C1139" s="3" t="s">
        <v>56</v>
      </c>
      <c r="D1139" s="4">
        <v>303</v>
      </c>
      <c r="E1139" s="3" t="s">
        <v>108</v>
      </c>
      <c r="F1139" s="3" t="s">
        <v>58</v>
      </c>
      <c r="G1139" s="3" t="s">
        <v>2555</v>
      </c>
      <c r="H1139" s="3" t="s">
        <v>13</v>
      </c>
      <c r="I1139" s="3" t="s">
        <v>1173</v>
      </c>
      <c r="J1139" s="7" t="str">
        <f>CONCATENATE(tbl_geral[[#This Row],[Máquina]],"_",tbl_geral[[#This Row],[Status]],)</f>
        <v>SIEMP_DESENVOLVIMENTO</v>
      </c>
      <c r="K1139" s="9">
        <f>COUNTIF($J$2:J1139,J1139)</f>
        <v>6</v>
      </c>
      <c r="L1139" s="7" t="str">
        <f>CONCATENATE(tbl_geral[[#This Row],[Cod.Unico]],"_",tbl_geral[[#This Row],[Numerador]])</f>
        <v>SIEMP_DESENVOLVIMENTO_6</v>
      </c>
      <c r="M1139" s="12">
        <f t="shared" si="17"/>
        <v>156</v>
      </c>
      <c r="N1139" s="12">
        <f>COUNTIF(J$2:$J1139,J1139)/100</f>
        <v>0.06</v>
      </c>
      <c r="O1139" s="12">
        <f>SUM(tbl_geral[[#This Row],[Cod.Unico3]]+tbl_geral[[#This Row],[Cod.Unico4]])</f>
        <v>156.06</v>
      </c>
      <c r="P1139" s="12" t="str">
        <f>SUBSTITUTE(tbl_geral[[#This Row],[Cod.Unico5]],",",".")</f>
        <v>156.06</v>
      </c>
      <c r="Q1139" s="12" t="s">
        <v>1178</v>
      </c>
    </row>
    <row r="1140" spans="1:17" x14ac:dyDescent="0.25">
      <c r="A1140" s="3" t="s">
        <v>1162</v>
      </c>
      <c r="B1140" s="4">
        <v>3</v>
      </c>
      <c r="C1140" s="3" t="s">
        <v>56</v>
      </c>
      <c r="D1140" s="4">
        <v>303</v>
      </c>
      <c r="E1140" s="3" t="s">
        <v>108</v>
      </c>
      <c r="F1140" s="3" t="s">
        <v>58</v>
      </c>
      <c r="G1140" s="3" t="s">
        <v>2556</v>
      </c>
      <c r="H1140" s="3" t="s">
        <v>13</v>
      </c>
      <c r="I1140" s="3" t="s">
        <v>1173</v>
      </c>
      <c r="J1140" s="7" t="str">
        <f>CONCATENATE(tbl_geral[[#This Row],[Máquina]],"_",tbl_geral[[#This Row],[Status]],)</f>
        <v>SIEMP_DESENVOLVIMENTO</v>
      </c>
      <c r="K1140" s="9">
        <f>COUNTIF($J$2:J1140,J1140)</f>
        <v>7</v>
      </c>
      <c r="L1140" s="7" t="str">
        <f>CONCATENATE(tbl_geral[[#This Row],[Cod.Unico]],"_",tbl_geral[[#This Row],[Numerador]])</f>
        <v>SIEMP_DESENVOLVIMENTO_7</v>
      </c>
      <c r="M1140" s="12">
        <f t="shared" si="17"/>
        <v>156</v>
      </c>
      <c r="N1140" s="12">
        <f>COUNTIF(J$2:$J1140,J1140)/100</f>
        <v>7.0000000000000007E-2</v>
      </c>
      <c r="O1140" s="12">
        <f>SUM(tbl_geral[[#This Row],[Cod.Unico3]]+tbl_geral[[#This Row],[Cod.Unico4]])</f>
        <v>156.07</v>
      </c>
      <c r="P1140" s="12" t="str">
        <f>SUBSTITUTE(tbl_geral[[#This Row],[Cod.Unico5]],",",".")</f>
        <v>156.07</v>
      </c>
      <c r="Q1140" s="12" t="s">
        <v>1179</v>
      </c>
    </row>
    <row r="1141" spans="1:17" x14ac:dyDescent="0.25">
      <c r="A1141" s="3" t="s">
        <v>1162</v>
      </c>
      <c r="B1141" s="4">
        <v>4</v>
      </c>
      <c r="C1141" s="3" t="s">
        <v>61</v>
      </c>
      <c r="D1141" s="4">
        <v>402</v>
      </c>
      <c r="E1141" s="3" t="s">
        <v>66</v>
      </c>
      <c r="F1141" s="3" t="s">
        <v>63</v>
      </c>
      <c r="G1141" s="3" t="s">
        <v>2557</v>
      </c>
      <c r="H1141" s="3" t="s">
        <v>13</v>
      </c>
      <c r="I1141" s="3" t="s">
        <v>1180</v>
      </c>
      <c r="J1141" s="7" t="str">
        <f>CONCATENATE(tbl_geral[[#This Row],[Máquina]],"_",tbl_geral[[#This Row],[Status]],)</f>
        <v>SIEMP_PCP</v>
      </c>
      <c r="K1141" s="9">
        <f>COUNTIF($J$2:J1141,J1141)</f>
        <v>1</v>
      </c>
      <c r="L1141" s="7" t="str">
        <f>CONCATENATE(tbl_geral[[#This Row],[Cod.Unico]],"_",tbl_geral[[#This Row],[Numerador]])</f>
        <v>SIEMP_PCP_1</v>
      </c>
      <c r="M1141" s="12">
        <f t="shared" si="17"/>
        <v>157</v>
      </c>
      <c r="N1141" s="12">
        <f>COUNTIF(J$2:$J1141,J1141)/100</f>
        <v>0.01</v>
      </c>
      <c r="O1141" s="12">
        <f>SUM(tbl_geral[[#This Row],[Cod.Unico3]]+tbl_geral[[#This Row],[Cod.Unico4]])</f>
        <v>157.01</v>
      </c>
      <c r="P1141" s="12" t="str">
        <f>SUBSTITUTE(tbl_geral[[#This Row],[Cod.Unico5]],",",".")</f>
        <v>157.01</v>
      </c>
      <c r="Q1141" s="12" t="s">
        <v>263</v>
      </c>
    </row>
    <row r="1142" spans="1:17" x14ac:dyDescent="0.25">
      <c r="A1142" s="3" t="s">
        <v>1162</v>
      </c>
      <c r="B1142" s="4">
        <v>4</v>
      </c>
      <c r="C1142" s="3" t="s">
        <v>61</v>
      </c>
      <c r="D1142" s="4">
        <v>401</v>
      </c>
      <c r="E1142" s="3" t="s">
        <v>62</v>
      </c>
      <c r="F1142" s="3" t="s">
        <v>63</v>
      </c>
      <c r="G1142" s="3" t="s">
        <v>2558</v>
      </c>
      <c r="H1142" s="3" t="s">
        <v>13</v>
      </c>
      <c r="I1142" s="3"/>
      <c r="J1142" s="7" t="str">
        <f>CONCATENATE(tbl_geral[[#This Row],[Máquina]],"_",tbl_geral[[#This Row],[Status]],)</f>
        <v>SIEMP_PCP</v>
      </c>
      <c r="K1142" s="9">
        <f>COUNTIF($J$2:J1142,J1142)</f>
        <v>2</v>
      </c>
      <c r="L1142" s="7" t="str">
        <f>CONCATENATE(tbl_geral[[#This Row],[Cod.Unico]],"_",tbl_geral[[#This Row],[Numerador]])</f>
        <v>SIEMP_PCP_2</v>
      </c>
      <c r="M1142" s="12">
        <f t="shared" si="17"/>
        <v>157</v>
      </c>
      <c r="N1142" s="12">
        <f>COUNTIF(J$2:$J1142,J1142)/100</f>
        <v>0.02</v>
      </c>
      <c r="O1142" s="12">
        <f>SUM(tbl_geral[[#This Row],[Cod.Unico3]]+tbl_geral[[#This Row],[Cod.Unico4]])</f>
        <v>157.02000000000001</v>
      </c>
      <c r="P1142" s="12" t="str">
        <f>SUBSTITUTE(tbl_geral[[#This Row],[Cod.Unico5]],",",".")</f>
        <v>157.02</v>
      </c>
      <c r="Q1142" s="12" t="s">
        <v>264</v>
      </c>
    </row>
    <row r="1143" spans="1:17" x14ac:dyDescent="0.25">
      <c r="A1143" s="3" t="s">
        <v>1162</v>
      </c>
      <c r="B1143" s="4">
        <v>6</v>
      </c>
      <c r="C1143" s="3" t="s">
        <v>20</v>
      </c>
      <c r="D1143" s="4">
        <v>601</v>
      </c>
      <c r="E1143" s="3" t="s">
        <v>21</v>
      </c>
      <c r="F1143" s="3" t="s">
        <v>63</v>
      </c>
      <c r="G1143" s="3" t="s">
        <v>2559</v>
      </c>
      <c r="H1143" s="3" t="s">
        <v>13</v>
      </c>
      <c r="I1143" s="3" t="s">
        <v>87</v>
      </c>
      <c r="J1143" s="7" t="str">
        <f>CONCATENATE(tbl_geral[[#This Row],[Máquina]],"_",tbl_geral[[#This Row],[Status]],)</f>
        <v>SIEMP_PCP</v>
      </c>
      <c r="K1143" s="9">
        <f>COUNTIF($J$2:J1143,J1143)</f>
        <v>3</v>
      </c>
      <c r="L1143" s="7" t="str">
        <f>CONCATENATE(tbl_geral[[#This Row],[Cod.Unico]],"_",tbl_geral[[#This Row],[Numerador]])</f>
        <v>SIEMP_PCP_3</v>
      </c>
      <c r="M1143" s="12">
        <f t="shared" si="17"/>
        <v>157</v>
      </c>
      <c r="N1143" s="12">
        <f>COUNTIF(J$2:$J1143,J1143)/100</f>
        <v>0.03</v>
      </c>
      <c r="O1143" s="12">
        <f>SUM(tbl_geral[[#This Row],[Cod.Unico3]]+tbl_geral[[#This Row],[Cod.Unico4]])</f>
        <v>157.03</v>
      </c>
      <c r="P1143" s="12" t="str">
        <f>SUBSTITUTE(tbl_geral[[#This Row],[Cod.Unico5]],",",".")</f>
        <v>157.03</v>
      </c>
      <c r="Q1143" s="12" t="s">
        <v>1014</v>
      </c>
    </row>
    <row r="1144" spans="1:17" x14ac:dyDescent="0.25">
      <c r="A1144" s="3" t="s">
        <v>1162</v>
      </c>
      <c r="B1144" s="4">
        <v>6</v>
      </c>
      <c r="C1144" s="3" t="s">
        <v>20</v>
      </c>
      <c r="D1144" s="4">
        <v>601</v>
      </c>
      <c r="E1144" s="3" t="s">
        <v>21</v>
      </c>
      <c r="F1144" s="3" t="s">
        <v>63</v>
      </c>
      <c r="G1144" s="3" t="s">
        <v>2560</v>
      </c>
      <c r="H1144" s="3" t="s">
        <v>13</v>
      </c>
      <c r="I1144" s="3" t="s">
        <v>87</v>
      </c>
      <c r="J1144" s="7" t="str">
        <f>CONCATENATE(tbl_geral[[#This Row],[Máquina]],"_",tbl_geral[[#This Row],[Status]],)</f>
        <v>SIEMP_PCP</v>
      </c>
      <c r="K1144" s="9">
        <f>COUNTIF($J$2:J1144,J1144)</f>
        <v>4</v>
      </c>
      <c r="L1144" s="7" t="str">
        <f>CONCATENATE(tbl_geral[[#This Row],[Cod.Unico]],"_",tbl_geral[[#This Row],[Numerador]])</f>
        <v>SIEMP_PCP_4</v>
      </c>
      <c r="M1144" s="12">
        <f t="shared" si="17"/>
        <v>157</v>
      </c>
      <c r="N1144" s="12">
        <f>COUNTIF(J$2:$J1144,J1144)/100</f>
        <v>0.04</v>
      </c>
      <c r="O1144" s="12">
        <f>SUM(tbl_geral[[#This Row],[Cod.Unico3]]+tbl_geral[[#This Row],[Cod.Unico4]])</f>
        <v>157.04</v>
      </c>
      <c r="P1144" s="12" t="str">
        <f>SUBSTITUTE(tbl_geral[[#This Row],[Cod.Unico5]],",",".")</f>
        <v>157.04</v>
      </c>
      <c r="Q1144" s="12" t="s">
        <v>262</v>
      </c>
    </row>
    <row r="1145" spans="1:17" x14ac:dyDescent="0.25">
      <c r="A1145" s="3" t="s">
        <v>1162</v>
      </c>
      <c r="B1145" s="4">
        <v>6</v>
      </c>
      <c r="C1145" s="3" t="s">
        <v>20</v>
      </c>
      <c r="D1145" s="4">
        <v>601</v>
      </c>
      <c r="E1145" s="3" t="s">
        <v>21</v>
      </c>
      <c r="F1145" s="3" t="s">
        <v>63</v>
      </c>
      <c r="G1145" s="3" t="s">
        <v>2561</v>
      </c>
      <c r="H1145" s="3" t="s">
        <v>13</v>
      </c>
      <c r="I1145" s="3" t="s">
        <v>1182</v>
      </c>
      <c r="J1145" s="7" t="str">
        <f>CONCATENATE(tbl_geral[[#This Row],[Máquina]],"_",tbl_geral[[#This Row],[Status]],)</f>
        <v>SIEMP_PCP</v>
      </c>
      <c r="K1145" s="9">
        <f>COUNTIF($J$2:J1145,J1145)</f>
        <v>5</v>
      </c>
      <c r="L1145" s="7" t="str">
        <f>CONCATENATE(tbl_geral[[#This Row],[Cod.Unico]],"_",tbl_geral[[#This Row],[Numerador]])</f>
        <v>SIEMP_PCP_5</v>
      </c>
      <c r="M1145" s="12">
        <f t="shared" si="17"/>
        <v>157</v>
      </c>
      <c r="N1145" s="12">
        <f>COUNTIF(J$2:$J1145,J1145)/100</f>
        <v>0.05</v>
      </c>
      <c r="O1145" s="12">
        <f>SUM(tbl_geral[[#This Row],[Cod.Unico3]]+tbl_geral[[#This Row],[Cod.Unico4]])</f>
        <v>157.05000000000001</v>
      </c>
      <c r="P1145" s="12" t="str">
        <f>SUBSTITUTE(tbl_geral[[#This Row],[Cod.Unico5]],",",".")</f>
        <v>157.05</v>
      </c>
      <c r="Q1145" s="12" t="s">
        <v>1181</v>
      </c>
    </row>
    <row r="1146" spans="1:17" x14ac:dyDescent="0.25">
      <c r="A1146" s="3" t="s">
        <v>1162</v>
      </c>
      <c r="B1146" s="4">
        <v>5</v>
      </c>
      <c r="C1146" s="3" t="s">
        <v>71</v>
      </c>
      <c r="D1146" s="4">
        <v>502</v>
      </c>
      <c r="E1146" s="3" t="s">
        <v>72</v>
      </c>
      <c r="F1146" s="3" t="s">
        <v>73</v>
      </c>
      <c r="G1146" s="3" t="s">
        <v>2562</v>
      </c>
      <c r="H1146" s="3" t="s">
        <v>13</v>
      </c>
      <c r="I1146" s="3" t="s">
        <v>1183</v>
      </c>
      <c r="J1146" s="7" t="str">
        <f>CONCATENATE(tbl_geral[[#This Row],[Máquina]],"_",tbl_geral[[#This Row],[Status]],)</f>
        <v>SIEMP_EMPILHADEIRA</v>
      </c>
      <c r="K1146" s="9">
        <f>COUNTIF($J$2:J1146,J1146)</f>
        <v>1</v>
      </c>
      <c r="L1146" s="7" t="str">
        <f>CONCATENATE(tbl_geral[[#This Row],[Cod.Unico]],"_",tbl_geral[[#This Row],[Numerador]])</f>
        <v>SIEMP_EMPILHADEIRA_1</v>
      </c>
      <c r="M1146" s="12">
        <f t="shared" si="17"/>
        <v>158</v>
      </c>
      <c r="N1146" s="12">
        <f>COUNTIF(J$2:$J1146,J1146)/100</f>
        <v>0.01</v>
      </c>
      <c r="O1146" s="12">
        <f>SUM(tbl_geral[[#This Row],[Cod.Unico3]]+tbl_geral[[#This Row],[Cod.Unico4]])</f>
        <v>158.01</v>
      </c>
      <c r="P1146" s="12" t="str">
        <f>SUBSTITUTE(tbl_geral[[#This Row],[Cod.Unico5]],",",".")</f>
        <v>158.01</v>
      </c>
      <c r="Q1146" s="12" t="s">
        <v>74</v>
      </c>
    </row>
    <row r="1147" spans="1:17" x14ac:dyDescent="0.25">
      <c r="A1147" s="3" t="s">
        <v>1162</v>
      </c>
      <c r="B1147" s="4">
        <v>5</v>
      </c>
      <c r="C1147" s="3" t="s">
        <v>71</v>
      </c>
      <c r="D1147" s="4">
        <v>501</v>
      </c>
      <c r="E1147" s="3" t="s">
        <v>75</v>
      </c>
      <c r="F1147" s="3" t="s">
        <v>73</v>
      </c>
      <c r="G1147" s="3" t="s">
        <v>2563</v>
      </c>
      <c r="H1147" s="3" t="s">
        <v>13</v>
      </c>
      <c r="I1147" s="3" t="s">
        <v>1183</v>
      </c>
      <c r="J1147" s="7" t="str">
        <f>CONCATENATE(tbl_geral[[#This Row],[Máquina]],"_",tbl_geral[[#This Row],[Status]],)</f>
        <v>SIEMP_EMPILHADEIRA</v>
      </c>
      <c r="K1147" s="9">
        <f>COUNTIF($J$2:J1147,J1147)</f>
        <v>2</v>
      </c>
      <c r="L1147" s="7" t="str">
        <f>CONCATENATE(tbl_geral[[#This Row],[Cod.Unico]],"_",tbl_geral[[#This Row],[Numerador]])</f>
        <v>SIEMP_EMPILHADEIRA_2</v>
      </c>
      <c r="M1147" s="12">
        <f t="shared" si="17"/>
        <v>158</v>
      </c>
      <c r="N1147" s="12">
        <f>COUNTIF(J$2:$J1147,J1147)/100</f>
        <v>0.02</v>
      </c>
      <c r="O1147" s="12">
        <f>SUM(tbl_geral[[#This Row],[Cod.Unico3]]+tbl_geral[[#This Row],[Cod.Unico4]])</f>
        <v>158.02000000000001</v>
      </c>
      <c r="P1147" s="12" t="str">
        <f>SUBSTITUTE(tbl_geral[[#This Row],[Cod.Unico5]],",",".")</f>
        <v>158.02</v>
      </c>
      <c r="Q1147" s="12" t="s">
        <v>831</v>
      </c>
    </row>
    <row r="1148" spans="1:17" x14ac:dyDescent="0.25">
      <c r="A1148" s="3" t="s">
        <v>1162</v>
      </c>
      <c r="B1148" s="4">
        <v>5</v>
      </c>
      <c r="C1148" s="3" t="s">
        <v>71</v>
      </c>
      <c r="D1148" s="4">
        <v>501</v>
      </c>
      <c r="E1148" s="3" t="s">
        <v>75</v>
      </c>
      <c r="F1148" s="3" t="s">
        <v>73</v>
      </c>
      <c r="G1148" s="3" t="s">
        <v>2564</v>
      </c>
      <c r="H1148" s="3" t="s">
        <v>13</v>
      </c>
      <c r="I1148" s="3" t="s">
        <v>1185</v>
      </c>
      <c r="J1148" s="7" t="str">
        <f>CONCATENATE(tbl_geral[[#This Row],[Máquina]],"_",tbl_geral[[#This Row],[Status]],)</f>
        <v>SIEMP_EMPILHADEIRA</v>
      </c>
      <c r="K1148" s="9">
        <f>COUNTIF($J$2:J1148,J1148)</f>
        <v>3</v>
      </c>
      <c r="L1148" s="7" t="str">
        <f>CONCATENATE(tbl_geral[[#This Row],[Cod.Unico]],"_",tbl_geral[[#This Row],[Numerador]])</f>
        <v>SIEMP_EMPILHADEIRA_3</v>
      </c>
      <c r="M1148" s="12">
        <f t="shared" si="17"/>
        <v>158</v>
      </c>
      <c r="N1148" s="12">
        <f>COUNTIF(J$2:$J1148,J1148)/100</f>
        <v>0.03</v>
      </c>
      <c r="O1148" s="12">
        <f>SUM(tbl_geral[[#This Row],[Cod.Unico3]]+tbl_geral[[#This Row],[Cod.Unico4]])</f>
        <v>158.03</v>
      </c>
      <c r="P1148" s="12" t="str">
        <f>SUBSTITUTE(tbl_geral[[#This Row],[Cod.Unico5]],",",".")</f>
        <v>158.03</v>
      </c>
      <c r="Q1148" s="12" t="s">
        <v>1184</v>
      </c>
    </row>
    <row r="1149" spans="1:17" x14ac:dyDescent="0.25">
      <c r="A1149" s="3" t="s">
        <v>1162</v>
      </c>
      <c r="B1149" s="4">
        <v>8</v>
      </c>
      <c r="C1149" s="3" t="s">
        <v>10</v>
      </c>
      <c r="D1149" s="4">
        <v>808</v>
      </c>
      <c r="E1149" s="3" t="s">
        <v>80</v>
      </c>
      <c r="F1149" s="3" t="s">
        <v>81</v>
      </c>
      <c r="G1149" s="3" t="s">
        <v>2565</v>
      </c>
      <c r="H1149" s="3" t="s">
        <v>13</v>
      </c>
      <c r="I1149" s="3" t="s">
        <v>83</v>
      </c>
      <c r="J1149" s="7" t="str">
        <f>CONCATENATE(tbl_geral[[#This Row],[Máquina]],"_",tbl_geral[[#This Row],[Status]],)</f>
        <v>SIEMP_SENSOR PCF</v>
      </c>
      <c r="K1149" s="9">
        <f>COUNTIF($J$2:J1149,J1149)</f>
        <v>1</v>
      </c>
      <c r="L1149" s="7" t="str">
        <f>CONCATENATE(tbl_geral[[#This Row],[Cod.Unico]],"_",tbl_geral[[#This Row],[Numerador]])</f>
        <v>SIEMP_SENSOR PCF_1</v>
      </c>
      <c r="M1149" s="12">
        <f t="shared" si="17"/>
        <v>159</v>
      </c>
      <c r="N1149" s="12">
        <f>COUNTIF(J$2:$J1149,J1149)/100</f>
        <v>0.01</v>
      </c>
      <c r="O1149" s="12">
        <f>SUM(tbl_geral[[#This Row],[Cod.Unico3]]+tbl_geral[[#This Row],[Cod.Unico4]])</f>
        <v>159.01</v>
      </c>
      <c r="P1149" s="12" t="str">
        <f>SUBSTITUTE(tbl_geral[[#This Row],[Cod.Unico5]],",",".")</f>
        <v>159.01</v>
      </c>
      <c r="Q1149" s="12" t="s">
        <v>82</v>
      </c>
    </row>
    <row r="1150" spans="1:17" x14ac:dyDescent="0.25">
      <c r="A1150" s="3" t="s">
        <v>1162</v>
      </c>
      <c r="B1150" s="4">
        <v>2</v>
      </c>
      <c r="C1150" s="3" t="s">
        <v>84</v>
      </c>
      <c r="D1150" s="4">
        <v>203</v>
      </c>
      <c r="E1150" s="3" t="s">
        <v>85</v>
      </c>
      <c r="F1150" s="3" t="s">
        <v>81</v>
      </c>
      <c r="G1150" s="3" t="s">
        <v>2566</v>
      </c>
      <c r="H1150" s="3" t="s">
        <v>13</v>
      </c>
      <c r="I1150" s="3" t="s">
        <v>87</v>
      </c>
      <c r="J1150" s="7" t="str">
        <f>CONCATENATE(tbl_geral[[#This Row],[Máquina]],"_",tbl_geral[[#This Row],[Status]],)</f>
        <v>SIEMP_SENSOR PCF</v>
      </c>
      <c r="K1150" s="9">
        <f>COUNTIF($J$2:J1150,J1150)</f>
        <v>2</v>
      </c>
      <c r="L1150" s="7" t="str">
        <f>CONCATENATE(tbl_geral[[#This Row],[Cod.Unico]],"_",tbl_geral[[#This Row],[Numerador]])</f>
        <v>SIEMP_SENSOR PCF_2</v>
      </c>
      <c r="M1150" s="12">
        <f t="shared" si="17"/>
        <v>159</v>
      </c>
      <c r="N1150" s="12">
        <f>COUNTIF(J$2:$J1150,J1150)/100</f>
        <v>0.02</v>
      </c>
      <c r="O1150" s="12">
        <f>SUM(tbl_geral[[#This Row],[Cod.Unico3]]+tbl_geral[[#This Row],[Cod.Unico4]])</f>
        <v>159.02000000000001</v>
      </c>
      <c r="P1150" s="12" t="str">
        <f>SUBSTITUTE(tbl_geral[[#This Row],[Cod.Unico5]],",",".")</f>
        <v>159.02</v>
      </c>
      <c r="Q1150" s="12" t="s">
        <v>86</v>
      </c>
    </row>
    <row r="1151" spans="1:17" x14ac:dyDescent="0.25">
      <c r="A1151" s="3" t="s">
        <v>1162</v>
      </c>
      <c r="B1151" s="4">
        <v>2</v>
      </c>
      <c r="C1151" s="3" t="s">
        <v>84</v>
      </c>
      <c r="D1151" s="4">
        <v>202</v>
      </c>
      <c r="E1151" s="3" t="s">
        <v>88</v>
      </c>
      <c r="F1151" s="3" t="s">
        <v>81</v>
      </c>
      <c r="G1151" s="3" t="s">
        <v>2567</v>
      </c>
      <c r="H1151" s="3" t="s">
        <v>13</v>
      </c>
      <c r="I1151" s="3" t="s">
        <v>87</v>
      </c>
      <c r="J1151" s="7" t="str">
        <f>CONCATENATE(tbl_geral[[#This Row],[Máquina]],"_",tbl_geral[[#This Row],[Status]],)</f>
        <v>SIEMP_SENSOR PCF</v>
      </c>
      <c r="K1151" s="9">
        <f>COUNTIF($J$2:J1151,J1151)</f>
        <v>3</v>
      </c>
      <c r="L1151" s="7" t="str">
        <f>CONCATENATE(tbl_geral[[#This Row],[Cod.Unico]],"_",tbl_geral[[#This Row],[Numerador]])</f>
        <v>SIEMP_SENSOR PCF_3</v>
      </c>
      <c r="M1151" s="12">
        <f t="shared" si="17"/>
        <v>159</v>
      </c>
      <c r="N1151" s="12">
        <f>COUNTIF(J$2:$J1151,J1151)/100</f>
        <v>0.03</v>
      </c>
      <c r="O1151" s="12">
        <f>SUM(tbl_geral[[#This Row],[Cod.Unico3]]+tbl_geral[[#This Row],[Cod.Unico4]])</f>
        <v>159.03</v>
      </c>
      <c r="P1151" s="12" t="str">
        <f>SUBSTITUTE(tbl_geral[[#This Row],[Cod.Unico5]],",",".")</f>
        <v>159.03</v>
      </c>
      <c r="Q1151" s="12" t="s">
        <v>89</v>
      </c>
    </row>
    <row r="1152" spans="1:17" x14ac:dyDescent="0.25">
      <c r="A1152" s="3" t="s">
        <v>1162</v>
      </c>
      <c r="B1152" s="4">
        <v>8</v>
      </c>
      <c r="C1152" s="3" t="s">
        <v>10</v>
      </c>
      <c r="D1152" s="4">
        <v>808</v>
      </c>
      <c r="E1152" s="3" t="s">
        <v>80</v>
      </c>
      <c r="F1152" s="3" t="s">
        <v>90</v>
      </c>
      <c r="G1152" s="3" t="s">
        <v>2568</v>
      </c>
      <c r="H1152" s="3" t="s">
        <v>13</v>
      </c>
      <c r="I1152" s="3"/>
      <c r="J1152" s="7" t="str">
        <f>CONCATENATE(tbl_geral[[#This Row],[Máquina]],"_",tbl_geral[[#This Row],[Status]],)</f>
        <v>SIEMP_SISTEMA</v>
      </c>
      <c r="K1152" s="9">
        <f>COUNTIF($J$2:J1152,J1152)</f>
        <v>1</v>
      </c>
      <c r="L1152" s="7" t="str">
        <f>CONCATENATE(tbl_geral[[#This Row],[Cod.Unico]],"_",tbl_geral[[#This Row],[Numerador]])</f>
        <v>SIEMP_SISTEMA_1</v>
      </c>
      <c r="M1152" s="12">
        <f t="shared" si="17"/>
        <v>160</v>
      </c>
      <c r="N1152" s="12">
        <f>COUNTIF(J$2:$J1152,J1152)/100</f>
        <v>0.01</v>
      </c>
      <c r="O1152" s="12">
        <f>SUM(tbl_geral[[#This Row],[Cod.Unico3]]+tbl_geral[[#This Row],[Cod.Unico4]])</f>
        <v>160.01</v>
      </c>
      <c r="P1152" s="12" t="str">
        <f>SUBSTITUTE(tbl_geral[[#This Row],[Cod.Unico5]],",",".")</f>
        <v>160.01</v>
      </c>
      <c r="Q1152" s="12" t="s">
        <v>91</v>
      </c>
    </row>
    <row r="1153" spans="1:17" x14ac:dyDescent="0.25">
      <c r="A1153" s="3" t="s">
        <v>1162</v>
      </c>
      <c r="B1153" s="4">
        <v>6</v>
      </c>
      <c r="C1153" s="3" t="s">
        <v>20</v>
      </c>
      <c r="D1153" s="4">
        <v>601</v>
      </c>
      <c r="E1153" s="3" t="s">
        <v>21</v>
      </c>
      <c r="F1153" s="3" t="s">
        <v>90</v>
      </c>
      <c r="G1153" s="3" t="s">
        <v>2569</v>
      </c>
      <c r="H1153" s="3" t="s">
        <v>13</v>
      </c>
      <c r="I1153" s="3"/>
      <c r="J1153" s="7" t="str">
        <f>CONCATENATE(tbl_geral[[#This Row],[Máquina]],"_",tbl_geral[[#This Row],[Status]],)</f>
        <v>SIEMP_SISTEMA</v>
      </c>
      <c r="K1153" s="9">
        <f>COUNTIF($J$2:J1153,J1153)</f>
        <v>2</v>
      </c>
      <c r="L1153" s="7" t="str">
        <f>CONCATENATE(tbl_geral[[#This Row],[Cod.Unico]],"_",tbl_geral[[#This Row],[Numerador]])</f>
        <v>SIEMP_SISTEMA_2</v>
      </c>
      <c r="M1153" s="12">
        <f t="shared" si="17"/>
        <v>160</v>
      </c>
      <c r="N1153" s="12">
        <f>COUNTIF(J$2:$J1153,J1153)/100</f>
        <v>0.02</v>
      </c>
      <c r="O1153" s="12">
        <f>SUM(tbl_geral[[#This Row],[Cod.Unico3]]+tbl_geral[[#This Row],[Cod.Unico4]])</f>
        <v>160.02000000000001</v>
      </c>
      <c r="P1153" s="12" t="str">
        <f>SUBSTITUTE(tbl_geral[[#This Row],[Cod.Unico5]],",",".")</f>
        <v>160.02</v>
      </c>
      <c r="Q1153" s="12" t="s">
        <v>92</v>
      </c>
    </row>
    <row r="1154" spans="1:17" x14ac:dyDescent="0.25">
      <c r="A1154" s="3" t="s">
        <v>1162</v>
      </c>
      <c r="B1154" s="4">
        <v>8</v>
      </c>
      <c r="C1154" s="3" t="s">
        <v>10</v>
      </c>
      <c r="D1154" s="4">
        <v>829</v>
      </c>
      <c r="E1154" s="3" t="s">
        <v>93</v>
      </c>
      <c r="F1154" s="3" t="s">
        <v>90</v>
      </c>
      <c r="G1154" s="3" t="s">
        <v>2570</v>
      </c>
      <c r="H1154" s="3" t="s">
        <v>13</v>
      </c>
      <c r="I1154" s="3" t="s">
        <v>95</v>
      </c>
      <c r="J1154" s="7" t="str">
        <f>CONCATENATE(tbl_geral[[#This Row],[Máquina]],"_",tbl_geral[[#This Row],[Status]],)</f>
        <v>SIEMP_SISTEMA</v>
      </c>
      <c r="K1154" s="9">
        <f>COUNTIF($J$2:J1154,J1154)</f>
        <v>3</v>
      </c>
      <c r="L1154" s="7" t="str">
        <f>CONCATENATE(tbl_geral[[#This Row],[Cod.Unico]],"_",tbl_geral[[#This Row],[Numerador]])</f>
        <v>SIEMP_SISTEMA_3</v>
      </c>
      <c r="M1154" s="12">
        <f t="shared" si="17"/>
        <v>160</v>
      </c>
      <c r="N1154" s="12">
        <f>COUNTIF(J$2:$J1154,J1154)/100</f>
        <v>0.03</v>
      </c>
      <c r="O1154" s="12">
        <f>SUM(tbl_geral[[#This Row],[Cod.Unico3]]+tbl_geral[[#This Row],[Cod.Unico4]])</f>
        <v>160.03</v>
      </c>
      <c r="P1154" s="12" t="str">
        <f>SUBSTITUTE(tbl_geral[[#This Row],[Cod.Unico5]],",",".")</f>
        <v>160.03</v>
      </c>
      <c r="Q1154" s="12" t="s">
        <v>94</v>
      </c>
    </row>
    <row r="1155" spans="1:17" x14ac:dyDescent="0.25">
      <c r="A1155" s="3" t="s">
        <v>1162</v>
      </c>
      <c r="B1155" s="4">
        <v>14</v>
      </c>
      <c r="C1155" s="3" t="s">
        <v>96</v>
      </c>
      <c r="D1155" s="4">
        <v>1401</v>
      </c>
      <c r="E1155" s="3" t="s">
        <v>97</v>
      </c>
      <c r="F1155" s="3" t="s">
        <v>98</v>
      </c>
      <c r="G1155" s="3" t="s">
        <v>2571</v>
      </c>
      <c r="H1155" s="3" t="s">
        <v>54</v>
      </c>
      <c r="I1155" s="3"/>
      <c r="J1155" s="7" t="str">
        <f>CONCATENATE(tbl_geral[[#This Row],[Máquina]],"_",tbl_geral[[#This Row],[Status]],)</f>
        <v>SIEMP_PARADA</v>
      </c>
      <c r="K1155" s="9">
        <f>COUNTIF($J$2:J1155,J1155)</f>
        <v>1</v>
      </c>
      <c r="L1155" s="7" t="str">
        <f>CONCATENATE(tbl_geral[[#This Row],[Cod.Unico]],"_",tbl_geral[[#This Row],[Numerador]])</f>
        <v>SIEMP_PARADA_1</v>
      </c>
      <c r="M1155" s="12">
        <f t="shared" si="17"/>
        <v>161</v>
      </c>
      <c r="N1155" s="12">
        <f>COUNTIF(J$2:$J1155,J1155)/100</f>
        <v>0.01</v>
      </c>
      <c r="O1155" s="12">
        <f>SUM(tbl_geral[[#This Row],[Cod.Unico3]]+tbl_geral[[#This Row],[Cod.Unico4]])</f>
        <v>161.01</v>
      </c>
      <c r="P1155" s="12" t="str">
        <f>SUBSTITUTE(tbl_geral[[#This Row],[Cod.Unico5]],",",".")</f>
        <v>161.01</v>
      </c>
      <c r="Q1155" s="12" t="s">
        <v>99</v>
      </c>
    </row>
    <row r="1156" spans="1:17" x14ac:dyDescent="0.25">
      <c r="A1156" s="3" t="s">
        <v>1162</v>
      </c>
      <c r="B1156" s="4">
        <v>2</v>
      </c>
      <c r="C1156" s="3" t="s">
        <v>84</v>
      </c>
      <c r="D1156" s="4">
        <v>201</v>
      </c>
      <c r="E1156" s="3" t="s">
        <v>100</v>
      </c>
      <c r="F1156" s="3" t="s">
        <v>98</v>
      </c>
      <c r="G1156" s="3" t="s">
        <v>2572</v>
      </c>
      <c r="H1156" s="3" t="s">
        <v>13</v>
      </c>
      <c r="I1156" s="3"/>
      <c r="J1156" s="7" t="str">
        <f>CONCATENATE(tbl_geral[[#This Row],[Máquina]],"_",tbl_geral[[#This Row],[Status]],)</f>
        <v>SIEMP_PARADA</v>
      </c>
      <c r="K1156" s="9">
        <f>COUNTIF($J$2:J1156,J1156)</f>
        <v>2</v>
      </c>
      <c r="L1156" s="7" t="str">
        <f>CONCATENATE(tbl_geral[[#This Row],[Cod.Unico]],"_",tbl_geral[[#This Row],[Numerador]])</f>
        <v>SIEMP_PARADA_2</v>
      </c>
      <c r="M1156" s="12">
        <f t="shared" ref="M1156:M1219" si="18">IF(J1156=J1155,M1155,M1155+1)</f>
        <v>161</v>
      </c>
      <c r="N1156" s="12">
        <f>COUNTIF(J$2:$J1156,J1156)/100</f>
        <v>0.02</v>
      </c>
      <c r="O1156" s="12">
        <f>SUM(tbl_geral[[#This Row],[Cod.Unico3]]+tbl_geral[[#This Row],[Cod.Unico4]])</f>
        <v>161.02000000000001</v>
      </c>
      <c r="P1156" s="12" t="str">
        <f>SUBSTITUTE(tbl_geral[[#This Row],[Cod.Unico5]],",",".")</f>
        <v>161.02</v>
      </c>
      <c r="Q1156" s="12" t="s">
        <v>101</v>
      </c>
    </row>
    <row r="1157" spans="1:17" x14ac:dyDescent="0.25">
      <c r="A1157" s="3" t="s">
        <v>1162</v>
      </c>
      <c r="B1157" s="4">
        <v>8</v>
      </c>
      <c r="C1157" s="3" t="s">
        <v>10</v>
      </c>
      <c r="D1157" s="4">
        <v>829</v>
      </c>
      <c r="E1157" s="3" t="s">
        <v>93</v>
      </c>
      <c r="F1157" s="3" t="s">
        <v>266</v>
      </c>
      <c r="G1157" s="3" t="s">
        <v>2573</v>
      </c>
      <c r="H1157" s="3" t="s">
        <v>13</v>
      </c>
      <c r="I1157" s="3" t="s">
        <v>1186</v>
      </c>
      <c r="J1157" s="7" t="str">
        <f>CONCATENATE(tbl_geral[[#This Row],[Máquina]],"_",tbl_geral[[#This Row],[Status]],)</f>
        <v>SIEMP_ESTAÇÃO ALIMENTAÇÃO DE PAINÉIS</v>
      </c>
      <c r="K1157" s="9">
        <f>COUNTIF($J$2:J1157,J1157)</f>
        <v>1</v>
      </c>
      <c r="L1157" s="7" t="str">
        <f>CONCATENATE(tbl_geral[[#This Row],[Cod.Unico]],"_",tbl_geral[[#This Row],[Numerador]])</f>
        <v>SIEMP_ESTAÇÃO ALIMENTAÇÃO DE PAINÉIS_1</v>
      </c>
      <c r="M1157" s="12">
        <f t="shared" si="18"/>
        <v>162</v>
      </c>
      <c r="N1157" s="12">
        <f>COUNTIF(J$2:$J1157,J1157)/100</f>
        <v>0.01</v>
      </c>
      <c r="O1157" s="12">
        <f>SUM(tbl_geral[[#This Row],[Cod.Unico3]]+tbl_geral[[#This Row],[Cod.Unico4]])</f>
        <v>162.01</v>
      </c>
      <c r="P1157" s="12" t="str">
        <f>SUBSTITUTE(tbl_geral[[#This Row],[Cod.Unico5]],",",".")</f>
        <v>162.01</v>
      </c>
      <c r="Q1157" s="12" t="s">
        <v>267</v>
      </c>
    </row>
    <row r="1158" spans="1:17" x14ac:dyDescent="0.25">
      <c r="A1158" s="3" t="s">
        <v>1162</v>
      </c>
      <c r="B1158" s="4">
        <v>5</v>
      </c>
      <c r="C1158" s="3" t="s">
        <v>71</v>
      </c>
      <c r="D1158" s="4">
        <v>501</v>
      </c>
      <c r="E1158" s="3" t="s">
        <v>75</v>
      </c>
      <c r="F1158" s="3" t="s">
        <v>266</v>
      </c>
      <c r="G1158" s="3" t="s">
        <v>2574</v>
      </c>
      <c r="H1158" s="3" t="s">
        <v>13</v>
      </c>
      <c r="I1158" s="3" t="s">
        <v>1185</v>
      </c>
      <c r="J1158" s="7" t="str">
        <f>CONCATENATE(tbl_geral[[#This Row],[Máquina]],"_",tbl_geral[[#This Row],[Status]],)</f>
        <v>SIEMP_ESTAÇÃO ALIMENTAÇÃO DE PAINÉIS</v>
      </c>
      <c r="K1158" s="9">
        <f>COUNTIF($J$2:J1158,J1158)</f>
        <v>2</v>
      </c>
      <c r="L1158" s="7" t="str">
        <f>CONCATENATE(tbl_geral[[#This Row],[Cod.Unico]],"_",tbl_geral[[#This Row],[Numerador]])</f>
        <v>SIEMP_ESTAÇÃO ALIMENTAÇÃO DE PAINÉIS_2</v>
      </c>
      <c r="M1158" s="12">
        <f t="shared" si="18"/>
        <v>162</v>
      </c>
      <c r="N1158" s="12">
        <f>COUNTIF(J$2:$J1158,J1158)/100</f>
        <v>0.02</v>
      </c>
      <c r="O1158" s="12">
        <f>SUM(tbl_geral[[#This Row],[Cod.Unico3]]+tbl_geral[[#This Row],[Cod.Unico4]])</f>
        <v>162.02000000000001</v>
      </c>
      <c r="P1158" s="12" t="str">
        <f>SUBSTITUTE(tbl_geral[[#This Row],[Cod.Unico5]],",",".")</f>
        <v>162.02</v>
      </c>
      <c r="Q1158" s="12" t="s">
        <v>278</v>
      </c>
    </row>
    <row r="1159" spans="1:17" x14ac:dyDescent="0.25">
      <c r="A1159" s="3" t="s">
        <v>1162</v>
      </c>
      <c r="B1159" s="4">
        <v>2</v>
      </c>
      <c r="C1159" s="3" t="s">
        <v>84</v>
      </c>
      <c r="D1159" s="4">
        <v>203</v>
      </c>
      <c r="E1159" s="3" t="s">
        <v>85</v>
      </c>
      <c r="F1159" s="3" t="s">
        <v>266</v>
      </c>
      <c r="G1159" s="3" t="s">
        <v>2575</v>
      </c>
      <c r="H1159" s="3" t="s">
        <v>13</v>
      </c>
      <c r="I1159" s="3" t="s">
        <v>87</v>
      </c>
      <c r="J1159" s="7" t="str">
        <f>CONCATENATE(tbl_geral[[#This Row],[Máquina]],"_",tbl_geral[[#This Row],[Status]],)</f>
        <v>SIEMP_ESTAÇÃO ALIMENTAÇÃO DE PAINÉIS</v>
      </c>
      <c r="K1159" s="9">
        <f>COUNTIF($J$2:J1159,J1159)</f>
        <v>3</v>
      </c>
      <c r="L1159" s="7" t="str">
        <f>CONCATENATE(tbl_geral[[#This Row],[Cod.Unico]],"_",tbl_geral[[#This Row],[Numerador]])</f>
        <v>SIEMP_ESTAÇÃO ALIMENTAÇÃO DE PAINÉIS_3</v>
      </c>
      <c r="M1159" s="12">
        <f t="shared" si="18"/>
        <v>162</v>
      </c>
      <c r="N1159" s="12">
        <f>COUNTIF(J$2:$J1159,J1159)/100</f>
        <v>0.03</v>
      </c>
      <c r="O1159" s="12">
        <f>SUM(tbl_geral[[#This Row],[Cod.Unico3]]+tbl_geral[[#This Row],[Cod.Unico4]])</f>
        <v>162.03</v>
      </c>
      <c r="P1159" s="12" t="str">
        <f>SUBSTITUTE(tbl_geral[[#This Row],[Cod.Unico5]],",",".")</f>
        <v>162.03</v>
      </c>
      <c r="Q1159" s="12" t="s">
        <v>279</v>
      </c>
    </row>
    <row r="1160" spans="1:17" x14ac:dyDescent="0.25">
      <c r="A1160" s="3" t="s">
        <v>1162</v>
      </c>
      <c r="B1160" s="4">
        <v>2</v>
      </c>
      <c r="C1160" s="3" t="s">
        <v>84</v>
      </c>
      <c r="D1160" s="4">
        <v>202</v>
      </c>
      <c r="E1160" s="3" t="s">
        <v>88</v>
      </c>
      <c r="F1160" s="3" t="s">
        <v>266</v>
      </c>
      <c r="G1160" s="3" t="s">
        <v>2576</v>
      </c>
      <c r="H1160" s="3" t="s">
        <v>13</v>
      </c>
      <c r="I1160" s="3" t="s">
        <v>87</v>
      </c>
      <c r="J1160" s="7" t="str">
        <f>CONCATENATE(tbl_geral[[#This Row],[Máquina]],"_",tbl_geral[[#This Row],[Status]],)</f>
        <v>SIEMP_ESTAÇÃO ALIMENTAÇÃO DE PAINÉIS</v>
      </c>
      <c r="K1160" s="9">
        <f>COUNTIF($J$2:J1160,J1160)</f>
        <v>4</v>
      </c>
      <c r="L1160" s="7" t="str">
        <f>CONCATENATE(tbl_geral[[#This Row],[Cod.Unico]],"_",tbl_geral[[#This Row],[Numerador]])</f>
        <v>SIEMP_ESTAÇÃO ALIMENTAÇÃO DE PAINÉIS_4</v>
      </c>
      <c r="M1160" s="12">
        <f t="shared" si="18"/>
        <v>162</v>
      </c>
      <c r="N1160" s="12">
        <f>COUNTIF(J$2:$J1160,J1160)/100</f>
        <v>0.04</v>
      </c>
      <c r="O1160" s="12">
        <f>SUM(tbl_geral[[#This Row],[Cod.Unico3]]+tbl_geral[[#This Row],[Cod.Unico4]])</f>
        <v>162.04</v>
      </c>
      <c r="P1160" s="12" t="str">
        <f>SUBSTITUTE(tbl_geral[[#This Row],[Cod.Unico5]],",",".")</f>
        <v>162.04</v>
      </c>
      <c r="Q1160" s="12" t="s">
        <v>280</v>
      </c>
    </row>
    <row r="1161" spans="1:17" x14ac:dyDescent="0.25">
      <c r="A1161" s="3" t="s">
        <v>1162</v>
      </c>
      <c r="B1161" s="4">
        <v>8</v>
      </c>
      <c r="C1161" s="3" t="s">
        <v>10</v>
      </c>
      <c r="D1161" s="4">
        <v>829</v>
      </c>
      <c r="E1161" s="3" t="s">
        <v>93</v>
      </c>
      <c r="F1161" s="3" t="s">
        <v>266</v>
      </c>
      <c r="G1161" s="3" t="s">
        <v>2577</v>
      </c>
      <c r="H1161" s="3" t="s">
        <v>13</v>
      </c>
      <c r="I1161" s="3" t="s">
        <v>1187</v>
      </c>
      <c r="J1161" s="7" t="str">
        <f>CONCATENATE(tbl_geral[[#This Row],[Máquina]],"_",tbl_geral[[#This Row],[Status]],)</f>
        <v>SIEMP_ESTAÇÃO ALIMENTAÇÃO DE PAINÉIS</v>
      </c>
      <c r="K1161" s="9">
        <f>COUNTIF($J$2:J1161,J1161)</f>
        <v>5</v>
      </c>
      <c r="L1161" s="7" t="str">
        <f>CONCATENATE(tbl_geral[[#This Row],[Cod.Unico]],"_",tbl_geral[[#This Row],[Numerador]])</f>
        <v>SIEMP_ESTAÇÃO ALIMENTAÇÃO DE PAINÉIS_5</v>
      </c>
      <c r="M1161" s="12">
        <f t="shared" si="18"/>
        <v>162</v>
      </c>
      <c r="N1161" s="12">
        <f>COUNTIF(J$2:$J1161,J1161)/100</f>
        <v>0.05</v>
      </c>
      <c r="O1161" s="12">
        <f>SUM(tbl_geral[[#This Row],[Cod.Unico3]]+tbl_geral[[#This Row],[Cod.Unico4]])</f>
        <v>162.05000000000001</v>
      </c>
      <c r="P1161" s="12" t="str">
        <f>SUBSTITUTE(tbl_geral[[#This Row],[Cod.Unico5]],",",".")</f>
        <v>162.05</v>
      </c>
      <c r="Q1161" s="12" t="s">
        <v>281</v>
      </c>
    </row>
    <row r="1162" spans="1:17" x14ac:dyDescent="0.25">
      <c r="A1162" s="3" t="s">
        <v>1162</v>
      </c>
      <c r="B1162" s="4">
        <v>3</v>
      </c>
      <c r="C1162" s="3" t="s">
        <v>56</v>
      </c>
      <c r="D1162" s="4">
        <v>303</v>
      </c>
      <c r="E1162" s="3" t="s">
        <v>108</v>
      </c>
      <c r="F1162" s="3" t="s">
        <v>266</v>
      </c>
      <c r="G1162" s="3" t="s">
        <v>2578</v>
      </c>
      <c r="H1162" s="3" t="s">
        <v>13</v>
      </c>
      <c r="I1162" s="3" t="s">
        <v>1189</v>
      </c>
      <c r="J1162" s="7" t="str">
        <f>CONCATENATE(tbl_geral[[#This Row],[Máquina]],"_",tbl_geral[[#This Row],[Status]],)</f>
        <v>SIEMP_ESTAÇÃO ALIMENTAÇÃO DE PAINÉIS</v>
      </c>
      <c r="K1162" s="9">
        <f>COUNTIF($J$2:J1162,J1162)</f>
        <v>6</v>
      </c>
      <c r="L1162" s="7" t="str">
        <f>CONCATENATE(tbl_geral[[#This Row],[Cod.Unico]],"_",tbl_geral[[#This Row],[Numerador]])</f>
        <v>SIEMP_ESTAÇÃO ALIMENTAÇÃO DE PAINÉIS_6</v>
      </c>
      <c r="M1162" s="12">
        <f t="shared" si="18"/>
        <v>162</v>
      </c>
      <c r="N1162" s="12">
        <f>COUNTIF(J$2:$J1162,J1162)/100</f>
        <v>0.06</v>
      </c>
      <c r="O1162" s="12">
        <f>SUM(tbl_geral[[#This Row],[Cod.Unico3]]+tbl_geral[[#This Row],[Cod.Unico4]])</f>
        <v>162.06</v>
      </c>
      <c r="P1162" s="12" t="str">
        <f>SUBSTITUTE(tbl_geral[[#This Row],[Cod.Unico5]],",",".")</f>
        <v>162.06</v>
      </c>
      <c r="Q1162" s="12" t="s">
        <v>1188</v>
      </c>
    </row>
    <row r="1163" spans="1:17" x14ac:dyDescent="0.25">
      <c r="A1163" s="3" t="s">
        <v>1162</v>
      </c>
      <c r="B1163" s="4">
        <v>6</v>
      </c>
      <c r="C1163" s="3" t="s">
        <v>20</v>
      </c>
      <c r="D1163" s="4">
        <v>601</v>
      </c>
      <c r="E1163" s="3" t="s">
        <v>21</v>
      </c>
      <c r="F1163" s="3" t="s">
        <v>266</v>
      </c>
      <c r="G1163" s="3" t="s">
        <v>2579</v>
      </c>
      <c r="H1163" s="3" t="s">
        <v>13</v>
      </c>
      <c r="I1163" s="3" t="s">
        <v>1170</v>
      </c>
      <c r="J1163" s="7" t="str">
        <f>CONCATENATE(tbl_geral[[#This Row],[Máquina]],"_",tbl_geral[[#This Row],[Status]],)</f>
        <v>SIEMP_ESTAÇÃO ALIMENTAÇÃO DE PAINÉIS</v>
      </c>
      <c r="K1163" s="9">
        <f>COUNTIF($J$2:J1163,J1163)</f>
        <v>7</v>
      </c>
      <c r="L1163" s="7" t="str">
        <f>CONCATENATE(tbl_geral[[#This Row],[Cod.Unico]],"_",tbl_geral[[#This Row],[Numerador]])</f>
        <v>SIEMP_ESTAÇÃO ALIMENTAÇÃO DE PAINÉIS_7</v>
      </c>
      <c r="M1163" s="12">
        <f t="shared" si="18"/>
        <v>162</v>
      </c>
      <c r="N1163" s="12">
        <f>COUNTIF(J$2:$J1163,J1163)/100</f>
        <v>7.0000000000000007E-2</v>
      </c>
      <c r="O1163" s="12">
        <f>SUM(tbl_geral[[#This Row],[Cod.Unico3]]+tbl_geral[[#This Row],[Cod.Unico4]])</f>
        <v>162.07</v>
      </c>
      <c r="P1163" s="12" t="str">
        <f>SUBSTITUTE(tbl_geral[[#This Row],[Cod.Unico5]],",",".")</f>
        <v>162.07</v>
      </c>
      <c r="Q1163" s="12" t="s">
        <v>283</v>
      </c>
    </row>
    <row r="1164" spans="1:17" x14ac:dyDescent="0.25">
      <c r="A1164" s="3" t="s">
        <v>1162</v>
      </c>
      <c r="B1164" s="4">
        <v>8</v>
      </c>
      <c r="C1164" s="3" t="s">
        <v>10</v>
      </c>
      <c r="D1164" s="4">
        <v>829</v>
      </c>
      <c r="E1164" s="3" t="s">
        <v>93</v>
      </c>
      <c r="F1164" s="3" t="s">
        <v>266</v>
      </c>
      <c r="G1164" s="3" t="s">
        <v>2580</v>
      </c>
      <c r="H1164" s="3" t="s">
        <v>13</v>
      </c>
      <c r="I1164" s="3" t="s">
        <v>1191</v>
      </c>
      <c r="J1164" s="7" t="str">
        <f>CONCATENATE(tbl_geral[[#This Row],[Máquina]],"_",tbl_geral[[#This Row],[Status]],)</f>
        <v>SIEMP_ESTAÇÃO ALIMENTAÇÃO DE PAINÉIS</v>
      </c>
      <c r="K1164" s="9">
        <f>COUNTIF($J$2:J1164,J1164)</f>
        <v>8</v>
      </c>
      <c r="L1164" s="7" t="str">
        <f>CONCATENATE(tbl_geral[[#This Row],[Cod.Unico]],"_",tbl_geral[[#This Row],[Numerador]])</f>
        <v>SIEMP_ESTAÇÃO ALIMENTAÇÃO DE PAINÉIS_8</v>
      </c>
      <c r="M1164" s="12">
        <f t="shared" si="18"/>
        <v>162</v>
      </c>
      <c r="N1164" s="12">
        <f>COUNTIF(J$2:$J1164,J1164)/100</f>
        <v>0.08</v>
      </c>
      <c r="O1164" s="12">
        <f>SUM(tbl_geral[[#This Row],[Cod.Unico3]]+tbl_geral[[#This Row],[Cod.Unico4]])</f>
        <v>162.08000000000001</v>
      </c>
      <c r="P1164" s="12" t="str">
        <f>SUBSTITUTE(tbl_geral[[#This Row],[Cod.Unico5]],",",".")</f>
        <v>162.08</v>
      </c>
      <c r="Q1164" s="12" t="s">
        <v>1190</v>
      </c>
    </row>
    <row r="1165" spans="1:17" x14ac:dyDescent="0.25">
      <c r="A1165" s="3" t="s">
        <v>1162</v>
      </c>
      <c r="B1165" s="4">
        <v>8</v>
      </c>
      <c r="C1165" s="3" t="s">
        <v>10</v>
      </c>
      <c r="D1165" s="4">
        <v>829</v>
      </c>
      <c r="E1165" s="3" t="s">
        <v>93</v>
      </c>
      <c r="F1165" s="3" t="s">
        <v>266</v>
      </c>
      <c r="G1165" s="3" t="s">
        <v>2581</v>
      </c>
      <c r="H1165" s="3" t="s">
        <v>13</v>
      </c>
      <c r="I1165" s="3" t="s">
        <v>1192</v>
      </c>
      <c r="J1165" s="7" t="str">
        <f>CONCATENATE(tbl_geral[[#This Row],[Máquina]],"_",tbl_geral[[#This Row],[Status]],)</f>
        <v>SIEMP_ESTAÇÃO ALIMENTAÇÃO DE PAINÉIS</v>
      </c>
      <c r="K1165" s="9">
        <f>COUNTIF($J$2:J1165,J1165)</f>
        <v>9</v>
      </c>
      <c r="L1165" s="7" t="str">
        <f>CONCATENATE(tbl_geral[[#This Row],[Cod.Unico]],"_",tbl_geral[[#This Row],[Numerador]])</f>
        <v>SIEMP_ESTAÇÃO ALIMENTAÇÃO DE PAINÉIS_9</v>
      </c>
      <c r="M1165" s="12">
        <f t="shared" si="18"/>
        <v>162</v>
      </c>
      <c r="N1165" s="12">
        <f>COUNTIF(J$2:$J1165,J1165)/100</f>
        <v>0.09</v>
      </c>
      <c r="O1165" s="12">
        <f>SUM(tbl_geral[[#This Row],[Cod.Unico3]]+tbl_geral[[#This Row],[Cod.Unico4]])</f>
        <v>162.09</v>
      </c>
      <c r="P1165" s="12" t="str">
        <f>SUBSTITUTE(tbl_geral[[#This Row],[Cod.Unico5]],",",".")</f>
        <v>162.09</v>
      </c>
      <c r="Q1165" s="12" t="s">
        <v>285</v>
      </c>
    </row>
    <row r="1166" spans="1:17" x14ac:dyDescent="0.25">
      <c r="A1166" s="3" t="s">
        <v>1162</v>
      </c>
      <c r="B1166" s="4">
        <v>8</v>
      </c>
      <c r="C1166" s="3" t="s">
        <v>10</v>
      </c>
      <c r="D1166" s="4">
        <v>829</v>
      </c>
      <c r="E1166" s="3" t="s">
        <v>93</v>
      </c>
      <c r="F1166" s="3" t="s">
        <v>266</v>
      </c>
      <c r="G1166" s="3" t="s">
        <v>3134</v>
      </c>
      <c r="H1166" s="3" t="s">
        <v>13</v>
      </c>
      <c r="I1166" s="3"/>
      <c r="J1166" s="7" t="str">
        <f>CONCATENATE(tbl_geral[[#This Row],[Máquina]],"_",tbl_geral[[#This Row],[Status]],)</f>
        <v>SIEMP_ESTAÇÃO ALIMENTAÇÃO DE PAINÉIS</v>
      </c>
      <c r="K1166" s="9">
        <f>COUNTIF($J$2:J1166,J1166)</f>
        <v>10</v>
      </c>
      <c r="L1166" s="7" t="str">
        <f>CONCATENATE(tbl_geral[[#This Row],[Cod.Unico]],"_",tbl_geral[[#This Row],[Numerador]])</f>
        <v>SIEMP_ESTAÇÃO ALIMENTAÇÃO DE PAINÉIS_10</v>
      </c>
      <c r="M1166" s="12">
        <f t="shared" si="18"/>
        <v>162</v>
      </c>
      <c r="N1166" s="12">
        <f>COUNTIF(J$2:$J1166,J1166)/100</f>
        <v>0.1</v>
      </c>
      <c r="O1166" s="12">
        <f>SUM(tbl_geral[[#This Row],[Cod.Unico3]]+tbl_geral[[#This Row],[Cod.Unico4]])</f>
        <v>162.1</v>
      </c>
      <c r="P1166" s="12" t="str">
        <f>SUBSTITUTE(tbl_geral[[#This Row],[Cod.Unico5]],",",".")</f>
        <v>162.1</v>
      </c>
      <c r="Q1166" s="12" t="s">
        <v>1193</v>
      </c>
    </row>
    <row r="1167" spans="1:17" x14ac:dyDescent="0.25">
      <c r="A1167" s="3" t="s">
        <v>1162</v>
      </c>
      <c r="B1167" s="4">
        <v>2</v>
      </c>
      <c r="C1167" s="3" t="s">
        <v>84</v>
      </c>
      <c r="D1167" s="4">
        <v>202</v>
      </c>
      <c r="E1167" s="3" t="s">
        <v>88</v>
      </c>
      <c r="F1167" s="3" t="s">
        <v>266</v>
      </c>
      <c r="G1167" s="3" t="s">
        <v>2582</v>
      </c>
      <c r="H1167" s="3" t="s">
        <v>13</v>
      </c>
      <c r="I1167" s="3"/>
      <c r="J1167" s="7" t="str">
        <f>CONCATENATE(tbl_geral[[#This Row],[Máquina]],"_",tbl_geral[[#This Row],[Status]],)</f>
        <v>SIEMP_ESTAÇÃO ALIMENTAÇÃO DE PAINÉIS</v>
      </c>
      <c r="K1167" s="9">
        <f>COUNTIF($J$2:J1167,J1167)</f>
        <v>11</v>
      </c>
      <c r="L1167" s="7" t="str">
        <f>CONCATENATE(tbl_geral[[#This Row],[Cod.Unico]],"_",tbl_geral[[#This Row],[Numerador]])</f>
        <v>SIEMP_ESTAÇÃO ALIMENTAÇÃO DE PAINÉIS_11</v>
      </c>
      <c r="M1167" s="12">
        <f t="shared" si="18"/>
        <v>162</v>
      </c>
      <c r="N1167" s="12">
        <f>COUNTIF(J$2:$J1167,J1167)/100</f>
        <v>0.11</v>
      </c>
      <c r="O1167" s="12">
        <f>SUM(tbl_geral[[#This Row],[Cod.Unico3]]+tbl_geral[[#This Row],[Cod.Unico4]])</f>
        <v>162.11000000000001</v>
      </c>
      <c r="P1167" s="12" t="str">
        <f>SUBSTITUTE(tbl_geral[[#This Row],[Cod.Unico5]],",",".")</f>
        <v>162.11</v>
      </c>
      <c r="Q1167" s="12" t="s">
        <v>270</v>
      </c>
    </row>
    <row r="1168" spans="1:17" x14ac:dyDescent="0.25">
      <c r="A1168" s="3" t="s">
        <v>1162</v>
      </c>
      <c r="B1168" s="4">
        <v>3</v>
      </c>
      <c r="C1168" s="3" t="s">
        <v>56</v>
      </c>
      <c r="D1168" s="4">
        <v>303</v>
      </c>
      <c r="E1168" s="3" t="s">
        <v>108</v>
      </c>
      <c r="F1168" s="3" t="s">
        <v>266</v>
      </c>
      <c r="G1168" s="3" t="s">
        <v>2583</v>
      </c>
      <c r="H1168" s="3" t="s">
        <v>13</v>
      </c>
      <c r="I1168" s="3" t="s">
        <v>87</v>
      </c>
      <c r="J1168" s="7" t="str">
        <f>CONCATENATE(tbl_geral[[#This Row],[Máquina]],"_",tbl_geral[[#This Row],[Status]],)</f>
        <v>SIEMP_ESTAÇÃO ALIMENTAÇÃO DE PAINÉIS</v>
      </c>
      <c r="K1168" s="9">
        <f>COUNTIF($J$2:J1168,J1168)</f>
        <v>12</v>
      </c>
      <c r="L1168" s="7" t="str">
        <f>CONCATENATE(tbl_geral[[#This Row],[Cod.Unico]],"_",tbl_geral[[#This Row],[Numerador]])</f>
        <v>SIEMP_ESTAÇÃO ALIMENTAÇÃO DE PAINÉIS_12</v>
      </c>
      <c r="M1168" s="12">
        <f t="shared" si="18"/>
        <v>162</v>
      </c>
      <c r="N1168" s="12">
        <f>COUNTIF(J$2:$J1168,J1168)/100</f>
        <v>0.12</v>
      </c>
      <c r="O1168" s="12">
        <f>SUM(tbl_geral[[#This Row],[Cod.Unico3]]+tbl_geral[[#This Row],[Cod.Unico4]])</f>
        <v>162.12</v>
      </c>
      <c r="P1168" s="12" t="str">
        <f>SUBSTITUTE(tbl_geral[[#This Row],[Cod.Unico5]],",",".")</f>
        <v>162.12</v>
      </c>
      <c r="Q1168" s="12" t="s">
        <v>272</v>
      </c>
    </row>
    <row r="1169" spans="1:17" x14ac:dyDescent="0.25">
      <c r="A1169" s="3" t="s">
        <v>1162</v>
      </c>
      <c r="B1169" s="4">
        <v>3</v>
      </c>
      <c r="C1169" s="3" t="s">
        <v>56</v>
      </c>
      <c r="D1169" s="4">
        <v>303</v>
      </c>
      <c r="E1169" s="3" t="s">
        <v>108</v>
      </c>
      <c r="F1169" s="3" t="s">
        <v>266</v>
      </c>
      <c r="G1169" s="3" t="s">
        <v>2584</v>
      </c>
      <c r="H1169" s="3" t="s">
        <v>13</v>
      </c>
      <c r="I1169" s="3" t="s">
        <v>87</v>
      </c>
      <c r="J1169" s="7" t="str">
        <f>CONCATENATE(tbl_geral[[#This Row],[Máquina]],"_",tbl_geral[[#This Row],[Status]],)</f>
        <v>SIEMP_ESTAÇÃO ALIMENTAÇÃO DE PAINÉIS</v>
      </c>
      <c r="K1169" s="9">
        <f>COUNTIF($J$2:J1169,J1169)</f>
        <v>13</v>
      </c>
      <c r="L1169" s="7" t="str">
        <f>CONCATENATE(tbl_geral[[#This Row],[Cod.Unico]],"_",tbl_geral[[#This Row],[Numerador]])</f>
        <v>SIEMP_ESTAÇÃO ALIMENTAÇÃO DE PAINÉIS_13</v>
      </c>
      <c r="M1169" s="12">
        <f t="shared" si="18"/>
        <v>162</v>
      </c>
      <c r="N1169" s="12">
        <f>COUNTIF(J$2:$J1169,J1169)/100</f>
        <v>0.13</v>
      </c>
      <c r="O1169" s="12">
        <f>SUM(tbl_geral[[#This Row],[Cod.Unico3]]+tbl_geral[[#This Row],[Cod.Unico4]])</f>
        <v>162.13</v>
      </c>
      <c r="P1169" s="12" t="str">
        <f>SUBSTITUTE(tbl_geral[[#This Row],[Cod.Unico5]],",",".")</f>
        <v>162.13</v>
      </c>
      <c r="Q1169" s="12" t="s">
        <v>273</v>
      </c>
    </row>
    <row r="1170" spans="1:17" x14ac:dyDescent="0.25">
      <c r="A1170" s="3" t="s">
        <v>1162</v>
      </c>
      <c r="B1170" s="4">
        <v>8</v>
      </c>
      <c r="C1170" s="3" t="s">
        <v>10</v>
      </c>
      <c r="D1170" s="4">
        <v>829</v>
      </c>
      <c r="E1170" s="3" t="s">
        <v>93</v>
      </c>
      <c r="F1170" s="3" t="s">
        <v>266</v>
      </c>
      <c r="G1170" s="3" t="s">
        <v>2585</v>
      </c>
      <c r="H1170" s="3" t="s">
        <v>13</v>
      </c>
      <c r="I1170" s="3" t="s">
        <v>1195</v>
      </c>
      <c r="J1170" s="7" t="str">
        <f>CONCATENATE(tbl_geral[[#This Row],[Máquina]],"_",tbl_geral[[#This Row],[Status]],)</f>
        <v>SIEMP_ESTAÇÃO ALIMENTAÇÃO DE PAINÉIS</v>
      </c>
      <c r="K1170" s="9">
        <f>COUNTIF($J$2:J1170,J1170)</f>
        <v>14</v>
      </c>
      <c r="L1170" s="7" t="str">
        <f>CONCATENATE(tbl_geral[[#This Row],[Cod.Unico]],"_",tbl_geral[[#This Row],[Numerador]])</f>
        <v>SIEMP_ESTAÇÃO ALIMENTAÇÃO DE PAINÉIS_14</v>
      </c>
      <c r="M1170" s="12">
        <f t="shared" si="18"/>
        <v>162</v>
      </c>
      <c r="N1170" s="12">
        <f>COUNTIF(J$2:$J1170,J1170)/100</f>
        <v>0.14000000000000001</v>
      </c>
      <c r="O1170" s="12">
        <f>SUM(tbl_geral[[#This Row],[Cod.Unico3]]+tbl_geral[[#This Row],[Cod.Unico4]])</f>
        <v>162.13999999999999</v>
      </c>
      <c r="P1170" s="12" t="str">
        <f>SUBSTITUTE(tbl_geral[[#This Row],[Cod.Unico5]],",",".")</f>
        <v>162.14</v>
      </c>
      <c r="Q1170" s="12" t="s">
        <v>1194</v>
      </c>
    </row>
    <row r="1171" spans="1:17" x14ac:dyDescent="0.25">
      <c r="A1171" s="3" t="s">
        <v>1162</v>
      </c>
      <c r="B1171" s="4">
        <v>3</v>
      </c>
      <c r="C1171" s="3" t="s">
        <v>56</v>
      </c>
      <c r="D1171" s="4">
        <v>303</v>
      </c>
      <c r="E1171" s="3" t="s">
        <v>108</v>
      </c>
      <c r="F1171" s="3" t="s">
        <v>1196</v>
      </c>
      <c r="G1171" s="3" t="s">
        <v>2586</v>
      </c>
      <c r="H1171" s="3" t="s">
        <v>13</v>
      </c>
      <c r="I1171" s="3" t="s">
        <v>1198</v>
      </c>
      <c r="J1171" s="7" t="str">
        <f>CONCATENATE(tbl_geral[[#This Row],[Máquina]],"_",tbl_geral[[#This Row],[Status]],)</f>
        <v>SIEMP_ESTAÇÃO I</v>
      </c>
      <c r="K1171" s="9">
        <f>COUNTIF($J$2:J1171,J1171)</f>
        <v>1</v>
      </c>
      <c r="L1171" s="7" t="str">
        <f>CONCATENATE(tbl_geral[[#This Row],[Cod.Unico]],"_",tbl_geral[[#This Row],[Numerador]])</f>
        <v>SIEMP_ESTAÇÃO I_1</v>
      </c>
      <c r="M1171" s="12">
        <f t="shared" si="18"/>
        <v>163</v>
      </c>
      <c r="N1171" s="12">
        <f>COUNTIF(J$2:$J1171,J1171)/100</f>
        <v>0.01</v>
      </c>
      <c r="O1171" s="12">
        <f>SUM(tbl_geral[[#This Row],[Cod.Unico3]]+tbl_geral[[#This Row],[Cod.Unico4]])</f>
        <v>163.01</v>
      </c>
      <c r="P1171" s="12" t="str">
        <f>SUBSTITUTE(tbl_geral[[#This Row],[Cod.Unico5]],",",".")</f>
        <v>163.01</v>
      </c>
      <c r="Q1171" s="12" t="s">
        <v>1197</v>
      </c>
    </row>
    <row r="1172" spans="1:17" x14ac:dyDescent="0.25">
      <c r="A1172" s="3" t="s">
        <v>1162</v>
      </c>
      <c r="B1172" s="4">
        <v>3</v>
      </c>
      <c r="C1172" s="3" t="s">
        <v>56</v>
      </c>
      <c r="D1172" s="4">
        <v>303</v>
      </c>
      <c r="E1172" s="3" t="s">
        <v>108</v>
      </c>
      <c r="F1172" s="3" t="s">
        <v>1196</v>
      </c>
      <c r="G1172" s="3" t="s">
        <v>2587</v>
      </c>
      <c r="H1172" s="3" t="s">
        <v>13</v>
      </c>
      <c r="I1172" s="3" t="s">
        <v>1198</v>
      </c>
      <c r="J1172" s="7" t="str">
        <f>CONCATENATE(tbl_geral[[#This Row],[Máquina]],"_",tbl_geral[[#This Row],[Status]],)</f>
        <v>SIEMP_ESTAÇÃO I</v>
      </c>
      <c r="K1172" s="9">
        <f>COUNTIF($J$2:J1172,J1172)</f>
        <v>2</v>
      </c>
      <c r="L1172" s="7" t="str">
        <f>CONCATENATE(tbl_geral[[#This Row],[Cod.Unico]],"_",tbl_geral[[#This Row],[Numerador]])</f>
        <v>SIEMP_ESTAÇÃO I_2</v>
      </c>
      <c r="M1172" s="12">
        <f t="shared" si="18"/>
        <v>163</v>
      </c>
      <c r="N1172" s="12">
        <f>COUNTIF(J$2:$J1172,J1172)/100</f>
        <v>0.02</v>
      </c>
      <c r="O1172" s="12">
        <f>SUM(tbl_geral[[#This Row],[Cod.Unico3]]+tbl_geral[[#This Row],[Cod.Unico4]])</f>
        <v>163.02000000000001</v>
      </c>
      <c r="P1172" s="12" t="str">
        <f>SUBSTITUTE(tbl_geral[[#This Row],[Cod.Unico5]],",",".")</f>
        <v>163.02</v>
      </c>
      <c r="Q1172" s="12" t="s">
        <v>1199</v>
      </c>
    </row>
    <row r="1173" spans="1:17" x14ac:dyDescent="0.25">
      <c r="A1173" s="3" t="s">
        <v>1162</v>
      </c>
      <c r="B1173" s="4">
        <v>8</v>
      </c>
      <c r="C1173" s="3" t="s">
        <v>10</v>
      </c>
      <c r="D1173" s="4">
        <v>829</v>
      </c>
      <c r="E1173" s="3" t="s">
        <v>93</v>
      </c>
      <c r="F1173" s="3" t="s">
        <v>1196</v>
      </c>
      <c r="G1173" s="3" t="s">
        <v>2588</v>
      </c>
      <c r="H1173" s="3" t="s">
        <v>13</v>
      </c>
      <c r="I1173" s="3" t="s">
        <v>1198</v>
      </c>
      <c r="J1173" s="7" t="str">
        <f>CONCATENATE(tbl_geral[[#This Row],[Máquina]],"_",tbl_geral[[#This Row],[Status]],)</f>
        <v>SIEMP_ESTAÇÃO I</v>
      </c>
      <c r="K1173" s="9">
        <f>COUNTIF($J$2:J1173,J1173)</f>
        <v>3</v>
      </c>
      <c r="L1173" s="7" t="str">
        <f>CONCATENATE(tbl_geral[[#This Row],[Cod.Unico]],"_",tbl_geral[[#This Row],[Numerador]])</f>
        <v>SIEMP_ESTAÇÃO I_3</v>
      </c>
      <c r="M1173" s="12">
        <f t="shared" si="18"/>
        <v>163</v>
      </c>
      <c r="N1173" s="12">
        <f>COUNTIF(J$2:$J1173,J1173)/100</f>
        <v>0.03</v>
      </c>
      <c r="O1173" s="12">
        <f>SUM(tbl_geral[[#This Row],[Cod.Unico3]]+tbl_geral[[#This Row],[Cod.Unico4]])</f>
        <v>163.03</v>
      </c>
      <c r="P1173" s="12" t="str">
        <f>SUBSTITUTE(tbl_geral[[#This Row],[Cod.Unico5]],",",".")</f>
        <v>163.03</v>
      </c>
      <c r="Q1173" s="12" t="s">
        <v>1200</v>
      </c>
    </row>
    <row r="1174" spans="1:17" x14ac:dyDescent="0.25">
      <c r="A1174" s="3" t="s">
        <v>1162</v>
      </c>
      <c r="B1174" s="4">
        <v>3</v>
      </c>
      <c r="C1174" s="3" t="s">
        <v>56</v>
      </c>
      <c r="D1174" s="4">
        <v>303</v>
      </c>
      <c r="E1174" s="3" t="s">
        <v>108</v>
      </c>
      <c r="F1174" s="3" t="s">
        <v>1196</v>
      </c>
      <c r="G1174" s="3" t="s">
        <v>2589</v>
      </c>
      <c r="H1174" s="3" t="s">
        <v>13</v>
      </c>
      <c r="I1174" s="3" t="s">
        <v>1202</v>
      </c>
      <c r="J1174" s="7" t="str">
        <f>CONCATENATE(tbl_geral[[#This Row],[Máquina]],"_",tbl_geral[[#This Row],[Status]],)</f>
        <v>SIEMP_ESTAÇÃO I</v>
      </c>
      <c r="K1174" s="9">
        <f>COUNTIF($J$2:J1174,J1174)</f>
        <v>4</v>
      </c>
      <c r="L1174" s="7" t="str">
        <f>CONCATENATE(tbl_geral[[#This Row],[Cod.Unico]],"_",tbl_geral[[#This Row],[Numerador]])</f>
        <v>SIEMP_ESTAÇÃO I_4</v>
      </c>
      <c r="M1174" s="12">
        <f t="shared" si="18"/>
        <v>163</v>
      </c>
      <c r="N1174" s="12">
        <f>COUNTIF(J$2:$J1174,J1174)/100</f>
        <v>0.04</v>
      </c>
      <c r="O1174" s="12">
        <f>SUM(tbl_geral[[#This Row],[Cod.Unico3]]+tbl_geral[[#This Row],[Cod.Unico4]])</f>
        <v>163.04</v>
      </c>
      <c r="P1174" s="12" t="str">
        <f>SUBSTITUTE(tbl_geral[[#This Row],[Cod.Unico5]],",",".")</f>
        <v>163.04</v>
      </c>
      <c r="Q1174" s="12" t="s">
        <v>1201</v>
      </c>
    </row>
    <row r="1175" spans="1:17" x14ac:dyDescent="0.25">
      <c r="A1175" s="3" t="s">
        <v>1162</v>
      </c>
      <c r="B1175" s="4">
        <v>3</v>
      </c>
      <c r="C1175" s="3" t="s">
        <v>56</v>
      </c>
      <c r="D1175" s="4">
        <v>303</v>
      </c>
      <c r="E1175" s="3" t="s">
        <v>108</v>
      </c>
      <c r="F1175" s="3" t="s">
        <v>1196</v>
      </c>
      <c r="G1175" s="3" t="s">
        <v>2590</v>
      </c>
      <c r="H1175" s="3" t="s">
        <v>13</v>
      </c>
      <c r="I1175" s="3" t="s">
        <v>1204</v>
      </c>
      <c r="J1175" s="7" t="str">
        <f>CONCATENATE(tbl_geral[[#This Row],[Máquina]],"_",tbl_geral[[#This Row],[Status]],)</f>
        <v>SIEMP_ESTAÇÃO I</v>
      </c>
      <c r="K1175" s="9">
        <f>COUNTIF($J$2:J1175,J1175)</f>
        <v>5</v>
      </c>
      <c r="L1175" s="7" t="str">
        <f>CONCATENATE(tbl_geral[[#This Row],[Cod.Unico]],"_",tbl_geral[[#This Row],[Numerador]])</f>
        <v>SIEMP_ESTAÇÃO I_5</v>
      </c>
      <c r="M1175" s="12">
        <f t="shared" si="18"/>
        <v>163</v>
      </c>
      <c r="N1175" s="12">
        <f>COUNTIF(J$2:$J1175,J1175)/100</f>
        <v>0.05</v>
      </c>
      <c r="O1175" s="12">
        <f>SUM(tbl_geral[[#This Row],[Cod.Unico3]]+tbl_geral[[#This Row],[Cod.Unico4]])</f>
        <v>163.05000000000001</v>
      </c>
      <c r="P1175" s="12" t="str">
        <f>SUBSTITUTE(tbl_geral[[#This Row],[Cod.Unico5]],",",".")</f>
        <v>163.05</v>
      </c>
      <c r="Q1175" s="12" t="s">
        <v>1203</v>
      </c>
    </row>
    <row r="1176" spans="1:17" x14ac:dyDescent="0.25">
      <c r="A1176" s="3" t="s">
        <v>1162</v>
      </c>
      <c r="B1176" s="4">
        <v>8</v>
      </c>
      <c r="C1176" s="3" t="s">
        <v>10</v>
      </c>
      <c r="D1176" s="4">
        <v>829</v>
      </c>
      <c r="E1176" s="3" t="s">
        <v>93</v>
      </c>
      <c r="F1176" s="3" t="s">
        <v>1196</v>
      </c>
      <c r="G1176" s="3" t="s">
        <v>2591</v>
      </c>
      <c r="H1176" s="3" t="s">
        <v>13</v>
      </c>
      <c r="I1176" s="3"/>
      <c r="J1176" s="7" t="str">
        <f>CONCATENATE(tbl_geral[[#This Row],[Máquina]],"_",tbl_geral[[#This Row],[Status]],)</f>
        <v>SIEMP_ESTAÇÃO I</v>
      </c>
      <c r="K1176" s="9">
        <f>COUNTIF($J$2:J1176,J1176)</f>
        <v>6</v>
      </c>
      <c r="L1176" s="7" t="str">
        <f>CONCATENATE(tbl_geral[[#This Row],[Cod.Unico]],"_",tbl_geral[[#This Row],[Numerador]])</f>
        <v>SIEMP_ESTAÇÃO I_6</v>
      </c>
      <c r="M1176" s="12">
        <f t="shared" si="18"/>
        <v>163</v>
      </c>
      <c r="N1176" s="12">
        <f>COUNTIF(J$2:$J1176,J1176)/100</f>
        <v>0.06</v>
      </c>
      <c r="O1176" s="12">
        <f>SUM(tbl_geral[[#This Row],[Cod.Unico3]]+tbl_geral[[#This Row],[Cod.Unico4]])</f>
        <v>163.06</v>
      </c>
      <c r="P1176" s="12" t="str">
        <f>SUBSTITUTE(tbl_geral[[#This Row],[Cod.Unico5]],",",".")</f>
        <v>163.06</v>
      </c>
      <c r="Q1176" s="12" t="s">
        <v>1205</v>
      </c>
    </row>
    <row r="1177" spans="1:17" x14ac:dyDescent="0.25">
      <c r="A1177" s="3" t="s">
        <v>1162</v>
      </c>
      <c r="B1177" s="4">
        <v>3</v>
      </c>
      <c r="C1177" s="3" t="s">
        <v>56</v>
      </c>
      <c r="D1177" s="4">
        <v>303</v>
      </c>
      <c r="E1177" s="3" t="s">
        <v>108</v>
      </c>
      <c r="F1177" s="3" t="s">
        <v>1196</v>
      </c>
      <c r="G1177" s="3" t="s">
        <v>2592</v>
      </c>
      <c r="H1177" s="3" t="s">
        <v>13</v>
      </c>
      <c r="I1177" s="3"/>
      <c r="J1177" s="7" t="str">
        <f>CONCATENATE(tbl_geral[[#This Row],[Máquina]],"_",tbl_geral[[#This Row],[Status]],)</f>
        <v>SIEMP_ESTAÇÃO I</v>
      </c>
      <c r="K1177" s="9">
        <f>COUNTIF($J$2:J1177,J1177)</f>
        <v>7</v>
      </c>
      <c r="L1177" s="7" t="str">
        <f>CONCATENATE(tbl_geral[[#This Row],[Cod.Unico]],"_",tbl_geral[[#This Row],[Numerador]])</f>
        <v>SIEMP_ESTAÇÃO I_7</v>
      </c>
      <c r="M1177" s="12">
        <f t="shared" si="18"/>
        <v>163</v>
      </c>
      <c r="N1177" s="12">
        <f>COUNTIF(J$2:$J1177,J1177)/100</f>
        <v>7.0000000000000007E-2</v>
      </c>
      <c r="O1177" s="12">
        <f>SUM(tbl_geral[[#This Row],[Cod.Unico3]]+tbl_geral[[#This Row],[Cod.Unico4]])</f>
        <v>163.07</v>
      </c>
      <c r="P1177" s="12" t="str">
        <f>SUBSTITUTE(tbl_geral[[#This Row],[Cod.Unico5]],",",".")</f>
        <v>163.07</v>
      </c>
      <c r="Q1177" s="12" t="s">
        <v>1206</v>
      </c>
    </row>
    <row r="1178" spans="1:17" x14ac:dyDescent="0.25">
      <c r="A1178" s="3" t="s">
        <v>1162</v>
      </c>
      <c r="B1178" s="4">
        <v>3</v>
      </c>
      <c r="C1178" s="3" t="s">
        <v>56</v>
      </c>
      <c r="D1178" s="4">
        <v>303</v>
      </c>
      <c r="E1178" s="3" t="s">
        <v>108</v>
      </c>
      <c r="F1178" s="3" t="s">
        <v>1196</v>
      </c>
      <c r="G1178" s="3" t="s">
        <v>2593</v>
      </c>
      <c r="H1178" s="3" t="s">
        <v>13</v>
      </c>
      <c r="I1178" s="3" t="s">
        <v>1208</v>
      </c>
      <c r="J1178" s="7" t="str">
        <f>CONCATENATE(tbl_geral[[#This Row],[Máquina]],"_",tbl_geral[[#This Row],[Status]],)</f>
        <v>SIEMP_ESTAÇÃO I</v>
      </c>
      <c r="K1178" s="9">
        <f>COUNTIF($J$2:J1178,J1178)</f>
        <v>8</v>
      </c>
      <c r="L1178" s="7" t="str">
        <f>CONCATENATE(tbl_geral[[#This Row],[Cod.Unico]],"_",tbl_geral[[#This Row],[Numerador]])</f>
        <v>SIEMP_ESTAÇÃO I_8</v>
      </c>
      <c r="M1178" s="12">
        <f t="shared" si="18"/>
        <v>163</v>
      </c>
      <c r="N1178" s="12">
        <f>COUNTIF(J$2:$J1178,J1178)/100</f>
        <v>0.08</v>
      </c>
      <c r="O1178" s="12">
        <f>SUM(tbl_geral[[#This Row],[Cod.Unico3]]+tbl_geral[[#This Row],[Cod.Unico4]])</f>
        <v>163.08000000000001</v>
      </c>
      <c r="P1178" s="12" t="str">
        <f>SUBSTITUTE(tbl_geral[[#This Row],[Cod.Unico5]],",",".")</f>
        <v>163.08</v>
      </c>
      <c r="Q1178" s="12" t="s">
        <v>1207</v>
      </c>
    </row>
    <row r="1179" spans="1:17" x14ac:dyDescent="0.25">
      <c r="A1179" s="3" t="s">
        <v>1162</v>
      </c>
      <c r="B1179" s="4">
        <v>16</v>
      </c>
      <c r="C1179" s="3" t="s">
        <v>286</v>
      </c>
      <c r="D1179" s="4">
        <v>1601</v>
      </c>
      <c r="E1179" s="3" t="s">
        <v>461</v>
      </c>
      <c r="F1179" s="3" t="s">
        <v>1196</v>
      </c>
      <c r="G1179" s="3" t="s">
        <v>2594</v>
      </c>
      <c r="H1179" s="3" t="s">
        <v>13</v>
      </c>
      <c r="I1179" s="3" t="s">
        <v>1210</v>
      </c>
      <c r="J1179" s="7" t="str">
        <f>CONCATENATE(tbl_geral[[#This Row],[Máquina]],"_",tbl_geral[[#This Row],[Status]],)</f>
        <v>SIEMP_ESTAÇÃO I</v>
      </c>
      <c r="K1179" s="9">
        <f>COUNTIF($J$2:J1179,J1179)</f>
        <v>9</v>
      </c>
      <c r="L1179" s="7" t="str">
        <f>CONCATENATE(tbl_geral[[#This Row],[Cod.Unico]],"_",tbl_geral[[#This Row],[Numerador]])</f>
        <v>SIEMP_ESTAÇÃO I_9</v>
      </c>
      <c r="M1179" s="12">
        <f t="shared" si="18"/>
        <v>163</v>
      </c>
      <c r="N1179" s="12">
        <f>COUNTIF(J$2:$J1179,J1179)/100</f>
        <v>0.09</v>
      </c>
      <c r="O1179" s="12">
        <f>SUM(tbl_geral[[#This Row],[Cod.Unico3]]+tbl_geral[[#This Row],[Cod.Unico4]])</f>
        <v>163.09</v>
      </c>
      <c r="P1179" s="12" t="str">
        <f>SUBSTITUTE(tbl_geral[[#This Row],[Cod.Unico5]],",",".")</f>
        <v>163.09</v>
      </c>
      <c r="Q1179" s="12" t="s">
        <v>1209</v>
      </c>
    </row>
    <row r="1180" spans="1:17" x14ac:dyDescent="0.25">
      <c r="A1180" s="3" t="s">
        <v>1162</v>
      </c>
      <c r="B1180" s="4">
        <v>2</v>
      </c>
      <c r="C1180" s="3" t="s">
        <v>84</v>
      </c>
      <c r="D1180" s="4">
        <v>203</v>
      </c>
      <c r="E1180" s="3" t="s">
        <v>85</v>
      </c>
      <c r="F1180" s="3" t="s">
        <v>1196</v>
      </c>
      <c r="G1180" s="3" t="s">
        <v>3135</v>
      </c>
      <c r="H1180" s="3" t="s">
        <v>13</v>
      </c>
      <c r="I1180" s="3" t="s">
        <v>87</v>
      </c>
      <c r="J1180" s="7" t="str">
        <f>CONCATENATE(tbl_geral[[#This Row],[Máquina]],"_",tbl_geral[[#This Row],[Status]],)</f>
        <v>SIEMP_ESTAÇÃO I</v>
      </c>
      <c r="K1180" s="9">
        <f>COUNTIF($J$2:J1180,J1180)</f>
        <v>10</v>
      </c>
      <c r="L1180" s="7" t="str">
        <f>CONCATENATE(tbl_geral[[#This Row],[Cod.Unico]],"_",tbl_geral[[#This Row],[Numerador]])</f>
        <v>SIEMP_ESTAÇÃO I_10</v>
      </c>
      <c r="M1180" s="12">
        <f t="shared" si="18"/>
        <v>163</v>
      </c>
      <c r="N1180" s="12">
        <f>COUNTIF(J$2:$J1180,J1180)/100</f>
        <v>0.1</v>
      </c>
      <c r="O1180" s="12">
        <f>SUM(tbl_geral[[#This Row],[Cod.Unico3]]+tbl_geral[[#This Row],[Cod.Unico4]])</f>
        <v>163.1</v>
      </c>
      <c r="P1180" s="12" t="str">
        <f>SUBSTITUTE(tbl_geral[[#This Row],[Cod.Unico5]],",",".")</f>
        <v>163.1</v>
      </c>
      <c r="Q1180" s="12" t="s">
        <v>1211</v>
      </c>
    </row>
    <row r="1181" spans="1:17" x14ac:dyDescent="0.25">
      <c r="A1181" s="3" t="s">
        <v>1162</v>
      </c>
      <c r="B1181" s="4">
        <v>2</v>
      </c>
      <c r="C1181" s="3" t="s">
        <v>84</v>
      </c>
      <c r="D1181" s="4">
        <v>202</v>
      </c>
      <c r="E1181" s="3" t="s">
        <v>88</v>
      </c>
      <c r="F1181" s="3" t="s">
        <v>1196</v>
      </c>
      <c r="G1181" s="3" t="s">
        <v>2595</v>
      </c>
      <c r="H1181" s="3" t="s">
        <v>13</v>
      </c>
      <c r="I1181" s="3" t="s">
        <v>87</v>
      </c>
      <c r="J1181" s="7" t="str">
        <f>CONCATENATE(tbl_geral[[#This Row],[Máquina]],"_",tbl_geral[[#This Row],[Status]],)</f>
        <v>SIEMP_ESTAÇÃO I</v>
      </c>
      <c r="K1181" s="9">
        <f>COUNTIF($J$2:J1181,J1181)</f>
        <v>11</v>
      </c>
      <c r="L1181" s="7" t="str">
        <f>CONCATENATE(tbl_geral[[#This Row],[Cod.Unico]],"_",tbl_geral[[#This Row],[Numerador]])</f>
        <v>SIEMP_ESTAÇÃO I_11</v>
      </c>
      <c r="M1181" s="12">
        <f t="shared" si="18"/>
        <v>163</v>
      </c>
      <c r="N1181" s="12">
        <f>COUNTIF(J$2:$J1181,J1181)/100</f>
        <v>0.11</v>
      </c>
      <c r="O1181" s="12">
        <f>SUM(tbl_geral[[#This Row],[Cod.Unico3]]+tbl_geral[[#This Row],[Cod.Unico4]])</f>
        <v>163.11000000000001</v>
      </c>
      <c r="P1181" s="12" t="str">
        <f>SUBSTITUTE(tbl_geral[[#This Row],[Cod.Unico5]],",",".")</f>
        <v>163.11</v>
      </c>
      <c r="Q1181" s="12" t="s">
        <v>1212</v>
      </c>
    </row>
    <row r="1182" spans="1:17" x14ac:dyDescent="0.25">
      <c r="A1182" s="3" t="s">
        <v>1162</v>
      </c>
      <c r="B1182" s="4">
        <v>8</v>
      </c>
      <c r="C1182" s="3" t="s">
        <v>10</v>
      </c>
      <c r="D1182" s="4">
        <v>829</v>
      </c>
      <c r="E1182" s="3" t="s">
        <v>93</v>
      </c>
      <c r="F1182" s="3" t="s">
        <v>1196</v>
      </c>
      <c r="G1182" s="3" t="s">
        <v>2596</v>
      </c>
      <c r="H1182" s="3" t="s">
        <v>13</v>
      </c>
      <c r="I1182" s="3" t="s">
        <v>1214</v>
      </c>
      <c r="J1182" s="7" t="str">
        <f>CONCATENATE(tbl_geral[[#This Row],[Máquina]],"_",tbl_geral[[#This Row],[Status]],)</f>
        <v>SIEMP_ESTAÇÃO I</v>
      </c>
      <c r="K1182" s="9">
        <f>COUNTIF($J$2:J1182,J1182)</f>
        <v>12</v>
      </c>
      <c r="L1182" s="7" t="str">
        <f>CONCATENATE(tbl_geral[[#This Row],[Cod.Unico]],"_",tbl_geral[[#This Row],[Numerador]])</f>
        <v>SIEMP_ESTAÇÃO I_12</v>
      </c>
      <c r="M1182" s="12">
        <f t="shared" si="18"/>
        <v>163</v>
      </c>
      <c r="N1182" s="12">
        <f>COUNTIF(J$2:$J1182,J1182)/100</f>
        <v>0.12</v>
      </c>
      <c r="O1182" s="12">
        <f>SUM(tbl_geral[[#This Row],[Cod.Unico3]]+tbl_geral[[#This Row],[Cod.Unico4]])</f>
        <v>163.12</v>
      </c>
      <c r="P1182" s="12" t="str">
        <f>SUBSTITUTE(tbl_geral[[#This Row],[Cod.Unico5]],",",".")</f>
        <v>163.12</v>
      </c>
      <c r="Q1182" s="12" t="s">
        <v>1213</v>
      </c>
    </row>
    <row r="1183" spans="1:17" x14ac:dyDescent="0.25">
      <c r="A1183" s="3" t="s">
        <v>1162</v>
      </c>
      <c r="B1183" s="4">
        <v>2</v>
      </c>
      <c r="C1183" s="3" t="s">
        <v>84</v>
      </c>
      <c r="D1183" s="4">
        <v>202</v>
      </c>
      <c r="E1183" s="3" t="s">
        <v>88</v>
      </c>
      <c r="F1183" s="3" t="s">
        <v>1196</v>
      </c>
      <c r="G1183" s="3" t="s">
        <v>2597</v>
      </c>
      <c r="H1183" s="3" t="s">
        <v>13</v>
      </c>
      <c r="I1183" s="3"/>
      <c r="J1183" s="7" t="str">
        <f>CONCATENATE(tbl_geral[[#This Row],[Máquina]],"_",tbl_geral[[#This Row],[Status]],)</f>
        <v>SIEMP_ESTAÇÃO I</v>
      </c>
      <c r="K1183" s="9">
        <f>COUNTIF($J$2:J1183,J1183)</f>
        <v>13</v>
      </c>
      <c r="L1183" s="7" t="str">
        <f>CONCATENATE(tbl_geral[[#This Row],[Cod.Unico]],"_",tbl_geral[[#This Row],[Numerador]])</f>
        <v>SIEMP_ESTAÇÃO I_13</v>
      </c>
      <c r="M1183" s="12">
        <f t="shared" si="18"/>
        <v>163</v>
      </c>
      <c r="N1183" s="12">
        <f>COUNTIF(J$2:$J1183,J1183)/100</f>
        <v>0.13</v>
      </c>
      <c r="O1183" s="12">
        <f>SUM(tbl_geral[[#This Row],[Cod.Unico3]]+tbl_geral[[#This Row],[Cod.Unico4]])</f>
        <v>163.13</v>
      </c>
      <c r="P1183" s="12" t="str">
        <f>SUBSTITUTE(tbl_geral[[#This Row],[Cod.Unico5]],",",".")</f>
        <v>163.13</v>
      </c>
      <c r="Q1183" s="12" t="s">
        <v>1215</v>
      </c>
    </row>
    <row r="1184" spans="1:17" x14ac:dyDescent="0.25">
      <c r="A1184" s="3" t="s">
        <v>1162</v>
      </c>
      <c r="B1184" s="4">
        <v>3</v>
      </c>
      <c r="C1184" s="3" t="s">
        <v>56</v>
      </c>
      <c r="D1184" s="4">
        <v>303</v>
      </c>
      <c r="E1184" s="3" t="s">
        <v>108</v>
      </c>
      <c r="F1184" s="3" t="s">
        <v>1196</v>
      </c>
      <c r="G1184" s="3" t="s">
        <v>2598</v>
      </c>
      <c r="H1184" s="3" t="s">
        <v>13</v>
      </c>
      <c r="I1184" s="3" t="s">
        <v>1217</v>
      </c>
      <c r="J1184" s="7" t="str">
        <f>CONCATENATE(tbl_geral[[#This Row],[Máquina]],"_",tbl_geral[[#This Row],[Status]],)</f>
        <v>SIEMP_ESTAÇÃO I</v>
      </c>
      <c r="K1184" s="9">
        <f>COUNTIF($J$2:J1184,J1184)</f>
        <v>14</v>
      </c>
      <c r="L1184" s="7" t="str">
        <f>CONCATENATE(tbl_geral[[#This Row],[Cod.Unico]],"_",tbl_geral[[#This Row],[Numerador]])</f>
        <v>SIEMP_ESTAÇÃO I_14</v>
      </c>
      <c r="M1184" s="12">
        <f t="shared" si="18"/>
        <v>163</v>
      </c>
      <c r="N1184" s="12">
        <f>COUNTIF(J$2:$J1184,J1184)/100</f>
        <v>0.14000000000000001</v>
      </c>
      <c r="O1184" s="12">
        <f>SUM(tbl_geral[[#This Row],[Cod.Unico3]]+tbl_geral[[#This Row],[Cod.Unico4]])</f>
        <v>163.13999999999999</v>
      </c>
      <c r="P1184" s="12" t="str">
        <f>SUBSTITUTE(tbl_geral[[#This Row],[Cod.Unico5]],",",".")</f>
        <v>163.14</v>
      </c>
      <c r="Q1184" s="12" t="s">
        <v>1216</v>
      </c>
    </row>
    <row r="1185" spans="1:17" x14ac:dyDescent="0.25">
      <c r="A1185" s="3" t="s">
        <v>1162</v>
      </c>
      <c r="B1185" s="4">
        <v>3</v>
      </c>
      <c r="C1185" s="3" t="s">
        <v>56</v>
      </c>
      <c r="D1185" s="4">
        <v>303</v>
      </c>
      <c r="E1185" s="3" t="s">
        <v>108</v>
      </c>
      <c r="F1185" s="3" t="s">
        <v>1218</v>
      </c>
      <c r="G1185" s="3" t="s">
        <v>2599</v>
      </c>
      <c r="H1185" s="3" t="s">
        <v>13</v>
      </c>
      <c r="I1185" s="3" t="s">
        <v>1198</v>
      </c>
      <c r="J1185" s="7" t="str">
        <f>CONCATENATE(tbl_geral[[#This Row],[Máquina]],"_",tbl_geral[[#This Row],[Status]],)</f>
        <v>SIEMP_ESTAÇÃO II</v>
      </c>
      <c r="K1185" s="9">
        <f>COUNTIF($J$2:J1185,J1185)</f>
        <v>1</v>
      </c>
      <c r="L1185" s="7" t="str">
        <f>CONCATENATE(tbl_geral[[#This Row],[Cod.Unico]],"_",tbl_geral[[#This Row],[Numerador]])</f>
        <v>SIEMP_ESTAÇÃO II_1</v>
      </c>
      <c r="M1185" s="12">
        <f t="shared" si="18"/>
        <v>164</v>
      </c>
      <c r="N1185" s="12">
        <f>COUNTIF(J$2:$J1185,J1185)/100</f>
        <v>0.01</v>
      </c>
      <c r="O1185" s="12">
        <f>SUM(tbl_geral[[#This Row],[Cod.Unico3]]+tbl_geral[[#This Row],[Cod.Unico4]])</f>
        <v>164.01</v>
      </c>
      <c r="P1185" s="12" t="str">
        <f>SUBSTITUTE(tbl_geral[[#This Row],[Cod.Unico5]],",",".")</f>
        <v>164.01</v>
      </c>
      <c r="Q1185" s="12" t="s">
        <v>1219</v>
      </c>
    </row>
    <row r="1186" spans="1:17" x14ac:dyDescent="0.25">
      <c r="A1186" s="3" t="s">
        <v>1162</v>
      </c>
      <c r="B1186" s="4">
        <v>3</v>
      </c>
      <c r="C1186" s="3" t="s">
        <v>56</v>
      </c>
      <c r="D1186" s="4">
        <v>303</v>
      </c>
      <c r="E1186" s="3" t="s">
        <v>108</v>
      </c>
      <c r="F1186" s="3" t="s">
        <v>1218</v>
      </c>
      <c r="G1186" s="3" t="s">
        <v>2600</v>
      </c>
      <c r="H1186" s="3" t="s">
        <v>13</v>
      </c>
      <c r="I1186" s="3" t="s">
        <v>1198</v>
      </c>
      <c r="J1186" s="7" t="str">
        <f>CONCATENATE(tbl_geral[[#This Row],[Máquina]],"_",tbl_geral[[#This Row],[Status]],)</f>
        <v>SIEMP_ESTAÇÃO II</v>
      </c>
      <c r="K1186" s="9">
        <f>COUNTIF($J$2:J1186,J1186)</f>
        <v>2</v>
      </c>
      <c r="L1186" s="7" t="str">
        <f>CONCATENATE(tbl_geral[[#This Row],[Cod.Unico]],"_",tbl_geral[[#This Row],[Numerador]])</f>
        <v>SIEMP_ESTAÇÃO II_2</v>
      </c>
      <c r="M1186" s="12">
        <f t="shared" si="18"/>
        <v>164</v>
      </c>
      <c r="N1186" s="12">
        <f>COUNTIF(J$2:$J1186,J1186)/100</f>
        <v>0.02</v>
      </c>
      <c r="O1186" s="12">
        <f>SUM(tbl_geral[[#This Row],[Cod.Unico3]]+tbl_geral[[#This Row],[Cod.Unico4]])</f>
        <v>164.02</v>
      </c>
      <c r="P1186" s="12" t="str">
        <f>SUBSTITUTE(tbl_geral[[#This Row],[Cod.Unico5]],",",".")</f>
        <v>164.02</v>
      </c>
      <c r="Q1186" s="12" t="s">
        <v>1220</v>
      </c>
    </row>
    <row r="1187" spans="1:17" x14ac:dyDescent="0.25">
      <c r="A1187" s="3" t="s">
        <v>1162</v>
      </c>
      <c r="B1187" s="4">
        <v>8</v>
      </c>
      <c r="C1187" s="3" t="s">
        <v>10</v>
      </c>
      <c r="D1187" s="4">
        <v>829</v>
      </c>
      <c r="E1187" s="3" t="s">
        <v>93</v>
      </c>
      <c r="F1187" s="3" t="s">
        <v>1218</v>
      </c>
      <c r="G1187" s="3" t="s">
        <v>2601</v>
      </c>
      <c r="H1187" s="3" t="s">
        <v>13</v>
      </c>
      <c r="I1187" s="3" t="s">
        <v>1198</v>
      </c>
      <c r="J1187" s="7" t="str">
        <f>CONCATENATE(tbl_geral[[#This Row],[Máquina]],"_",tbl_geral[[#This Row],[Status]],)</f>
        <v>SIEMP_ESTAÇÃO II</v>
      </c>
      <c r="K1187" s="9">
        <f>COUNTIF($J$2:J1187,J1187)</f>
        <v>3</v>
      </c>
      <c r="L1187" s="7" t="str">
        <f>CONCATENATE(tbl_geral[[#This Row],[Cod.Unico]],"_",tbl_geral[[#This Row],[Numerador]])</f>
        <v>SIEMP_ESTAÇÃO II_3</v>
      </c>
      <c r="M1187" s="12">
        <f t="shared" si="18"/>
        <v>164</v>
      </c>
      <c r="N1187" s="12">
        <f>COUNTIF(J$2:$J1187,J1187)/100</f>
        <v>0.03</v>
      </c>
      <c r="O1187" s="12">
        <f>SUM(tbl_geral[[#This Row],[Cod.Unico3]]+tbl_geral[[#This Row],[Cod.Unico4]])</f>
        <v>164.03</v>
      </c>
      <c r="P1187" s="12" t="str">
        <f>SUBSTITUTE(tbl_geral[[#This Row],[Cod.Unico5]],",",".")</f>
        <v>164.03</v>
      </c>
      <c r="Q1187" s="12" t="s">
        <v>1221</v>
      </c>
    </row>
    <row r="1188" spans="1:17" x14ac:dyDescent="0.25">
      <c r="A1188" s="3" t="s">
        <v>1162</v>
      </c>
      <c r="B1188" s="4">
        <v>3</v>
      </c>
      <c r="C1188" s="3" t="s">
        <v>56</v>
      </c>
      <c r="D1188" s="4">
        <v>303</v>
      </c>
      <c r="E1188" s="3" t="s">
        <v>108</v>
      </c>
      <c r="F1188" s="3" t="s">
        <v>1218</v>
      </c>
      <c r="G1188" s="3" t="s">
        <v>2602</v>
      </c>
      <c r="H1188" s="3" t="s">
        <v>13</v>
      </c>
      <c r="I1188" s="3" t="s">
        <v>1202</v>
      </c>
      <c r="J1188" s="7" t="str">
        <f>CONCATENATE(tbl_geral[[#This Row],[Máquina]],"_",tbl_geral[[#This Row],[Status]],)</f>
        <v>SIEMP_ESTAÇÃO II</v>
      </c>
      <c r="K1188" s="9">
        <f>COUNTIF($J$2:J1188,J1188)</f>
        <v>4</v>
      </c>
      <c r="L1188" s="7" t="str">
        <f>CONCATENATE(tbl_geral[[#This Row],[Cod.Unico]],"_",tbl_geral[[#This Row],[Numerador]])</f>
        <v>SIEMP_ESTAÇÃO II_4</v>
      </c>
      <c r="M1188" s="12">
        <f t="shared" si="18"/>
        <v>164</v>
      </c>
      <c r="N1188" s="12">
        <f>COUNTIF(J$2:$J1188,J1188)/100</f>
        <v>0.04</v>
      </c>
      <c r="O1188" s="12">
        <f>SUM(tbl_geral[[#This Row],[Cod.Unico3]]+tbl_geral[[#This Row],[Cod.Unico4]])</f>
        <v>164.04</v>
      </c>
      <c r="P1188" s="12" t="str">
        <f>SUBSTITUTE(tbl_geral[[#This Row],[Cod.Unico5]],",",".")</f>
        <v>164.04</v>
      </c>
      <c r="Q1188" s="12" t="s">
        <v>1222</v>
      </c>
    </row>
    <row r="1189" spans="1:17" x14ac:dyDescent="0.25">
      <c r="A1189" s="3" t="s">
        <v>1162</v>
      </c>
      <c r="B1189" s="4">
        <v>3</v>
      </c>
      <c r="C1189" s="3" t="s">
        <v>56</v>
      </c>
      <c r="D1189" s="4">
        <v>303</v>
      </c>
      <c r="E1189" s="3" t="s">
        <v>108</v>
      </c>
      <c r="F1189" s="3" t="s">
        <v>1218</v>
      </c>
      <c r="G1189" s="3" t="s">
        <v>2603</v>
      </c>
      <c r="H1189" s="3" t="s">
        <v>13</v>
      </c>
      <c r="I1189" s="3" t="s">
        <v>1204</v>
      </c>
      <c r="J1189" s="7" t="str">
        <f>CONCATENATE(tbl_geral[[#This Row],[Máquina]],"_",tbl_geral[[#This Row],[Status]],)</f>
        <v>SIEMP_ESTAÇÃO II</v>
      </c>
      <c r="K1189" s="9">
        <f>COUNTIF($J$2:J1189,J1189)</f>
        <v>5</v>
      </c>
      <c r="L1189" s="7" t="str">
        <f>CONCATENATE(tbl_geral[[#This Row],[Cod.Unico]],"_",tbl_geral[[#This Row],[Numerador]])</f>
        <v>SIEMP_ESTAÇÃO II_5</v>
      </c>
      <c r="M1189" s="12">
        <f t="shared" si="18"/>
        <v>164</v>
      </c>
      <c r="N1189" s="12">
        <f>COUNTIF(J$2:$J1189,J1189)/100</f>
        <v>0.05</v>
      </c>
      <c r="O1189" s="12">
        <f>SUM(tbl_geral[[#This Row],[Cod.Unico3]]+tbl_geral[[#This Row],[Cod.Unico4]])</f>
        <v>164.05</v>
      </c>
      <c r="P1189" s="12" t="str">
        <f>SUBSTITUTE(tbl_geral[[#This Row],[Cod.Unico5]],",",".")</f>
        <v>164.05</v>
      </c>
      <c r="Q1189" s="12" t="s">
        <v>1223</v>
      </c>
    </row>
    <row r="1190" spans="1:17" x14ac:dyDescent="0.25">
      <c r="A1190" s="3" t="s">
        <v>1162</v>
      </c>
      <c r="B1190" s="4">
        <v>8</v>
      </c>
      <c r="C1190" s="3" t="s">
        <v>10</v>
      </c>
      <c r="D1190" s="4">
        <v>829</v>
      </c>
      <c r="E1190" s="3" t="s">
        <v>93</v>
      </c>
      <c r="F1190" s="3" t="s">
        <v>1218</v>
      </c>
      <c r="G1190" s="3" t="s">
        <v>2604</v>
      </c>
      <c r="H1190" s="3" t="s">
        <v>13</v>
      </c>
      <c r="I1190" s="3"/>
      <c r="J1190" s="7" t="str">
        <f>CONCATENATE(tbl_geral[[#This Row],[Máquina]],"_",tbl_geral[[#This Row],[Status]],)</f>
        <v>SIEMP_ESTAÇÃO II</v>
      </c>
      <c r="K1190" s="9">
        <f>COUNTIF($J$2:J1190,J1190)</f>
        <v>6</v>
      </c>
      <c r="L1190" s="7" t="str">
        <f>CONCATENATE(tbl_geral[[#This Row],[Cod.Unico]],"_",tbl_geral[[#This Row],[Numerador]])</f>
        <v>SIEMP_ESTAÇÃO II_6</v>
      </c>
      <c r="M1190" s="12">
        <f t="shared" si="18"/>
        <v>164</v>
      </c>
      <c r="N1190" s="12">
        <f>COUNTIF(J$2:$J1190,J1190)/100</f>
        <v>0.06</v>
      </c>
      <c r="O1190" s="12">
        <f>SUM(tbl_geral[[#This Row],[Cod.Unico3]]+tbl_geral[[#This Row],[Cod.Unico4]])</f>
        <v>164.06</v>
      </c>
      <c r="P1190" s="12" t="str">
        <f>SUBSTITUTE(tbl_geral[[#This Row],[Cod.Unico5]],",",".")</f>
        <v>164.06</v>
      </c>
      <c r="Q1190" s="12" t="s">
        <v>1224</v>
      </c>
    </row>
    <row r="1191" spans="1:17" x14ac:dyDescent="0.25">
      <c r="A1191" s="3" t="s">
        <v>1162</v>
      </c>
      <c r="B1191" s="4">
        <v>3</v>
      </c>
      <c r="C1191" s="3" t="s">
        <v>56</v>
      </c>
      <c r="D1191" s="4">
        <v>303</v>
      </c>
      <c r="E1191" s="3" t="s">
        <v>108</v>
      </c>
      <c r="F1191" s="3" t="s">
        <v>1218</v>
      </c>
      <c r="G1191" s="3" t="s">
        <v>2605</v>
      </c>
      <c r="H1191" s="3" t="s">
        <v>13</v>
      </c>
      <c r="I1191" s="3"/>
      <c r="J1191" s="7" t="str">
        <f>CONCATENATE(tbl_geral[[#This Row],[Máquina]],"_",tbl_geral[[#This Row],[Status]],)</f>
        <v>SIEMP_ESTAÇÃO II</v>
      </c>
      <c r="K1191" s="9">
        <f>COUNTIF($J$2:J1191,J1191)</f>
        <v>7</v>
      </c>
      <c r="L1191" s="7" t="str">
        <f>CONCATENATE(tbl_geral[[#This Row],[Cod.Unico]],"_",tbl_geral[[#This Row],[Numerador]])</f>
        <v>SIEMP_ESTAÇÃO II_7</v>
      </c>
      <c r="M1191" s="12">
        <f t="shared" si="18"/>
        <v>164</v>
      </c>
      <c r="N1191" s="12">
        <f>COUNTIF(J$2:$J1191,J1191)/100</f>
        <v>7.0000000000000007E-2</v>
      </c>
      <c r="O1191" s="12">
        <f>SUM(tbl_geral[[#This Row],[Cod.Unico3]]+tbl_geral[[#This Row],[Cod.Unico4]])</f>
        <v>164.07</v>
      </c>
      <c r="P1191" s="12" t="str">
        <f>SUBSTITUTE(tbl_geral[[#This Row],[Cod.Unico5]],",",".")</f>
        <v>164.07</v>
      </c>
      <c r="Q1191" s="12" t="s">
        <v>1225</v>
      </c>
    </row>
    <row r="1192" spans="1:17" x14ac:dyDescent="0.25">
      <c r="A1192" s="3" t="s">
        <v>1162</v>
      </c>
      <c r="B1192" s="4">
        <v>3</v>
      </c>
      <c r="C1192" s="3" t="s">
        <v>56</v>
      </c>
      <c r="D1192" s="4">
        <v>303</v>
      </c>
      <c r="E1192" s="3" t="s">
        <v>108</v>
      </c>
      <c r="F1192" s="3" t="s">
        <v>1218</v>
      </c>
      <c r="G1192" s="3" t="s">
        <v>2606</v>
      </c>
      <c r="H1192" s="3" t="s">
        <v>13</v>
      </c>
      <c r="I1192" s="3" t="s">
        <v>1208</v>
      </c>
      <c r="J1192" s="7" t="str">
        <f>CONCATENATE(tbl_geral[[#This Row],[Máquina]],"_",tbl_geral[[#This Row],[Status]],)</f>
        <v>SIEMP_ESTAÇÃO II</v>
      </c>
      <c r="K1192" s="9">
        <f>COUNTIF($J$2:J1192,J1192)</f>
        <v>8</v>
      </c>
      <c r="L1192" s="7" t="str">
        <f>CONCATENATE(tbl_geral[[#This Row],[Cod.Unico]],"_",tbl_geral[[#This Row],[Numerador]])</f>
        <v>SIEMP_ESTAÇÃO II_8</v>
      </c>
      <c r="M1192" s="12">
        <f t="shared" si="18"/>
        <v>164</v>
      </c>
      <c r="N1192" s="12">
        <f>COUNTIF(J$2:$J1192,J1192)/100</f>
        <v>0.08</v>
      </c>
      <c r="O1192" s="12">
        <f>SUM(tbl_geral[[#This Row],[Cod.Unico3]]+tbl_geral[[#This Row],[Cod.Unico4]])</f>
        <v>164.08</v>
      </c>
      <c r="P1192" s="12" t="str">
        <f>SUBSTITUTE(tbl_geral[[#This Row],[Cod.Unico5]],",",".")</f>
        <v>164.08</v>
      </c>
      <c r="Q1192" s="12" t="s">
        <v>1226</v>
      </c>
    </row>
    <row r="1193" spans="1:17" x14ac:dyDescent="0.25">
      <c r="A1193" s="3" t="s">
        <v>1162</v>
      </c>
      <c r="B1193" s="4">
        <v>16</v>
      </c>
      <c r="C1193" s="3" t="s">
        <v>286</v>
      </c>
      <c r="D1193" s="4">
        <v>1601</v>
      </c>
      <c r="E1193" s="3" t="s">
        <v>461</v>
      </c>
      <c r="F1193" s="3" t="s">
        <v>1218</v>
      </c>
      <c r="G1193" s="3" t="s">
        <v>2607</v>
      </c>
      <c r="H1193" s="3" t="s">
        <v>13</v>
      </c>
      <c r="I1193" s="3" t="s">
        <v>1210</v>
      </c>
      <c r="J1193" s="7" t="str">
        <f>CONCATENATE(tbl_geral[[#This Row],[Máquina]],"_",tbl_geral[[#This Row],[Status]],)</f>
        <v>SIEMP_ESTAÇÃO II</v>
      </c>
      <c r="K1193" s="9">
        <f>COUNTIF($J$2:J1193,J1193)</f>
        <v>9</v>
      </c>
      <c r="L1193" s="7" t="str">
        <f>CONCATENATE(tbl_geral[[#This Row],[Cod.Unico]],"_",tbl_geral[[#This Row],[Numerador]])</f>
        <v>SIEMP_ESTAÇÃO II_9</v>
      </c>
      <c r="M1193" s="12">
        <f t="shared" si="18"/>
        <v>164</v>
      </c>
      <c r="N1193" s="12">
        <f>COUNTIF(J$2:$J1193,J1193)/100</f>
        <v>0.09</v>
      </c>
      <c r="O1193" s="12">
        <f>SUM(tbl_geral[[#This Row],[Cod.Unico3]]+tbl_geral[[#This Row],[Cod.Unico4]])</f>
        <v>164.09</v>
      </c>
      <c r="P1193" s="12" t="str">
        <f>SUBSTITUTE(tbl_geral[[#This Row],[Cod.Unico5]],",",".")</f>
        <v>164.09</v>
      </c>
      <c r="Q1193" s="12" t="s">
        <v>1227</v>
      </c>
    </row>
    <row r="1194" spans="1:17" x14ac:dyDescent="0.25">
      <c r="A1194" s="3" t="s">
        <v>1162</v>
      </c>
      <c r="B1194" s="4">
        <v>2</v>
      </c>
      <c r="C1194" s="3" t="s">
        <v>84</v>
      </c>
      <c r="D1194" s="4">
        <v>203</v>
      </c>
      <c r="E1194" s="3" t="s">
        <v>85</v>
      </c>
      <c r="F1194" s="3" t="s">
        <v>1218</v>
      </c>
      <c r="G1194" s="3" t="s">
        <v>3136</v>
      </c>
      <c r="H1194" s="3" t="s">
        <v>13</v>
      </c>
      <c r="I1194" s="3" t="s">
        <v>87</v>
      </c>
      <c r="J1194" s="7" t="str">
        <f>CONCATENATE(tbl_geral[[#This Row],[Máquina]],"_",tbl_geral[[#This Row],[Status]],)</f>
        <v>SIEMP_ESTAÇÃO II</v>
      </c>
      <c r="K1194" s="9">
        <f>COUNTIF($J$2:J1194,J1194)</f>
        <v>10</v>
      </c>
      <c r="L1194" s="7" t="str">
        <f>CONCATENATE(tbl_geral[[#This Row],[Cod.Unico]],"_",tbl_geral[[#This Row],[Numerador]])</f>
        <v>SIEMP_ESTAÇÃO II_10</v>
      </c>
      <c r="M1194" s="12">
        <f t="shared" si="18"/>
        <v>164</v>
      </c>
      <c r="N1194" s="12">
        <f>COUNTIF(J$2:$J1194,J1194)/100</f>
        <v>0.1</v>
      </c>
      <c r="O1194" s="12">
        <f>SUM(tbl_geral[[#This Row],[Cod.Unico3]]+tbl_geral[[#This Row],[Cod.Unico4]])</f>
        <v>164.1</v>
      </c>
      <c r="P1194" s="12" t="str">
        <f>SUBSTITUTE(tbl_geral[[#This Row],[Cod.Unico5]],",",".")</f>
        <v>164.1</v>
      </c>
      <c r="Q1194" s="12" t="s">
        <v>1228</v>
      </c>
    </row>
    <row r="1195" spans="1:17" x14ac:dyDescent="0.25">
      <c r="A1195" s="3" t="s">
        <v>1162</v>
      </c>
      <c r="B1195" s="4">
        <v>2</v>
      </c>
      <c r="C1195" s="3" t="s">
        <v>84</v>
      </c>
      <c r="D1195" s="4">
        <v>202</v>
      </c>
      <c r="E1195" s="3" t="s">
        <v>88</v>
      </c>
      <c r="F1195" s="3" t="s">
        <v>1218</v>
      </c>
      <c r="G1195" s="3" t="s">
        <v>2608</v>
      </c>
      <c r="H1195" s="3" t="s">
        <v>13</v>
      </c>
      <c r="I1195" s="3" t="s">
        <v>87</v>
      </c>
      <c r="J1195" s="7" t="str">
        <f>CONCATENATE(tbl_geral[[#This Row],[Máquina]],"_",tbl_geral[[#This Row],[Status]],)</f>
        <v>SIEMP_ESTAÇÃO II</v>
      </c>
      <c r="K1195" s="9">
        <f>COUNTIF($J$2:J1195,J1195)</f>
        <v>11</v>
      </c>
      <c r="L1195" s="7" t="str">
        <f>CONCATENATE(tbl_geral[[#This Row],[Cod.Unico]],"_",tbl_geral[[#This Row],[Numerador]])</f>
        <v>SIEMP_ESTAÇÃO II_11</v>
      </c>
      <c r="M1195" s="12">
        <f t="shared" si="18"/>
        <v>164</v>
      </c>
      <c r="N1195" s="12">
        <f>COUNTIF(J$2:$J1195,J1195)/100</f>
        <v>0.11</v>
      </c>
      <c r="O1195" s="12">
        <f>SUM(tbl_geral[[#This Row],[Cod.Unico3]]+tbl_geral[[#This Row],[Cod.Unico4]])</f>
        <v>164.11</v>
      </c>
      <c r="P1195" s="12" t="str">
        <f>SUBSTITUTE(tbl_geral[[#This Row],[Cod.Unico5]],",",".")</f>
        <v>164.11</v>
      </c>
      <c r="Q1195" s="12" t="s">
        <v>1229</v>
      </c>
    </row>
    <row r="1196" spans="1:17" x14ac:dyDescent="0.25">
      <c r="A1196" s="3" t="s">
        <v>1162</v>
      </c>
      <c r="B1196" s="4">
        <v>8</v>
      </c>
      <c r="C1196" s="3" t="s">
        <v>10</v>
      </c>
      <c r="D1196" s="4">
        <v>829</v>
      </c>
      <c r="E1196" s="3" t="s">
        <v>93</v>
      </c>
      <c r="F1196" s="3" t="s">
        <v>1218</v>
      </c>
      <c r="G1196" s="3" t="s">
        <v>2609</v>
      </c>
      <c r="H1196" s="3" t="s">
        <v>13</v>
      </c>
      <c r="I1196" s="3" t="s">
        <v>1214</v>
      </c>
      <c r="J1196" s="7" t="str">
        <f>CONCATENATE(tbl_geral[[#This Row],[Máquina]],"_",tbl_geral[[#This Row],[Status]],)</f>
        <v>SIEMP_ESTAÇÃO II</v>
      </c>
      <c r="K1196" s="9">
        <f>COUNTIF($J$2:J1196,J1196)</f>
        <v>12</v>
      </c>
      <c r="L1196" s="7" t="str">
        <f>CONCATENATE(tbl_geral[[#This Row],[Cod.Unico]],"_",tbl_geral[[#This Row],[Numerador]])</f>
        <v>SIEMP_ESTAÇÃO II_12</v>
      </c>
      <c r="M1196" s="12">
        <f t="shared" si="18"/>
        <v>164</v>
      </c>
      <c r="N1196" s="12">
        <f>COUNTIF(J$2:$J1196,J1196)/100</f>
        <v>0.12</v>
      </c>
      <c r="O1196" s="12">
        <f>SUM(tbl_geral[[#This Row],[Cod.Unico3]]+tbl_geral[[#This Row],[Cod.Unico4]])</f>
        <v>164.12</v>
      </c>
      <c r="P1196" s="12" t="str">
        <f>SUBSTITUTE(tbl_geral[[#This Row],[Cod.Unico5]],",",".")</f>
        <v>164.12</v>
      </c>
      <c r="Q1196" s="12" t="s">
        <v>1230</v>
      </c>
    </row>
    <row r="1197" spans="1:17" x14ac:dyDescent="0.25">
      <c r="A1197" s="3" t="s">
        <v>1162</v>
      </c>
      <c r="B1197" s="4">
        <v>2</v>
      </c>
      <c r="C1197" s="3" t="s">
        <v>84</v>
      </c>
      <c r="D1197" s="4">
        <v>202</v>
      </c>
      <c r="E1197" s="3" t="s">
        <v>88</v>
      </c>
      <c r="F1197" s="3" t="s">
        <v>1218</v>
      </c>
      <c r="G1197" s="3" t="s">
        <v>2610</v>
      </c>
      <c r="H1197" s="3" t="s">
        <v>13</v>
      </c>
      <c r="I1197" s="3"/>
      <c r="J1197" s="7" t="str">
        <f>CONCATENATE(tbl_geral[[#This Row],[Máquina]],"_",tbl_geral[[#This Row],[Status]],)</f>
        <v>SIEMP_ESTAÇÃO II</v>
      </c>
      <c r="K1197" s="9">
        <f>COUNTIF($J$2:J1197,J1197)</f>
        <v>13</v>
      </c>
      <c r="L1197" s="7" t="str">
        <f>CONCATENATE(tbl_geral[[#This Row],[Cod.Unico]],"_",tbl_geral[[#This Row],[Numerador]])</f>
        <v>SIEMP_ESTAÇÃO II_13</v>
      </c>
      <c r="M1197" s="12">
        <f t="shared" si="18"/>
        <v>164</v>
      </c>
      <c r="N1197" s="12">
        <f>COUNTIF(J$2:$J1197,J1197)/100</f>
        <v>0.13</v>
      </c>
      <c r="O1197" s="12">
        <f>SUM(tbl_geral[[#This Row],[Cod.Unico3]]+tbl_geral[[#This Row],[Cod.Unico4]])</f>
        <v>164.13</v>
      </c>
      <c r="P1197" s="12" t="str">
        <f>SUBSTITUTE(tbl_geral[[#This Row],[Cod.Unico5]],",",".")</f>
        <v>164.13</v>
      </c>
      <c r="Q1197" s="12" t="s">
        <v>1231</v>
      </c>
    </row>
    <row r="1198" spans="1:17" x14ac:dyDescent="0.25">
      <c r="A1198" s="3" t="s">
        <v>1162</v>
      </c>
      <c r="B1198" s="4">
        <v>3</v>
      </c>
      <c r="C1198" s="3" t="s">
        <v>56</v>
      </c>
      <c r="D1198" s="4">
        <v>303</v>
      </c>
      <c r="E1198" s="3" t="s">
        <v>108</v>
      </c>
      <c r="F1198" s="3" t="s">
        <v>1218</v>
      </c>
      <c r="G1198" s="3" t="s">
        <v>2611</v>
      </c>
      <c r="H1198" s="3" t="s">
        <v>13</v>
      </c>
      <c r="I1198" s="3" t="s">
        <v>1217</v>
      </c>
      <c r="J1198" s="7" t="str">
        <f>CONCATENATE(tbl_geral[[#This Row],[Máquina]],"_",tbl_geral[[#This Row],[Status]],)</f>
        <v>SIEMP_ESTAÇÃO II</v>
      </c>
      <c r="K1198" s="9">
        <f>COUNTIF($J$2:J1198,J1198)</f>
        <v>14</v>
      </c>
      <c r="L1198" s="7" t="str">
        <f>CONCATENATE(tbl_geral[[#This Row],[Cod.Unico]],"_",tbl_geral[[#This Row],[Numerador]])</f>
        <v>SIEMP_ESTAÇÃO II_14</v>
      </c>
      <c r="M1198" s="12">
        <f t="shared" si="18"/>
        <v>164</v>
      </c>
      <c r="N1198" s="12">
        <f>COUNTIF(J$2:$J1198,J1198)/100</f>
        <v>0.14000000000000001</v>
      </c>
      <c r="O1198" s="12">
        <f>SUM(tbl_geral[[#This Row],[Cod.Unico3]]+tbl_geral[[#This Row],[Cod.Unico4]])</f>
        <v>164.14</v>
      </c>
      <c r="P1198" s="12" t="str">
        <f>SUBSTITUTE(tbl_geral[[#This Row],[Cod.Unico5]],",",".")</f>
        <v>164.14</v>
      </c>
      <c r="Q1198" s="12" t="s">
        <v>1232</v>
      </c>
    </row>
    <row r="1199" spans="1:17" x14ac:dyDescent="0.25">
      <c r="A1199" s="3" t="s">
        <v>1162</v>
      </c>
      <c r="B1199" s="4">
        <v>3</v>
      </c>
      <c r="C1199" s="3" t="s">
        <v>56</v>
      </c>
      <c r="D1199" s="4">
        <v>303</v>
      </c>
      <c r="E1199" s="3" t="s">
        <v>108</v>
      </c>
      <c r="F1199" s="3" t="s">
        <v>1233</v>
      </c>
      <c r="G1199" s="3" t="s">
        <v>2612</v>
      </c>
      <c r="H1199" s="3" t="s">
        <v>13</v>
      </c>
      <c r="I1199" s="3" t="s">
        <v>1198</v>
      </c>
      <c r="J1199" s="7" t="str">
        <f>CONCATENATE(tbl_geral[[#This Row],[Máquina]],"_",tbl_geral[[#This Row],[Status]],)</f>
        <v>SIEMP_ESTAÇÃO III</v>
      </c>
      <c r="K1199" s="9">
        <f>COUNTIF($J$2:J1199,J1199)</f>
        <v>1</v>
      </c>
      <c r="L1199" s="7" t="str">
        <f>CONCATENATE(tbl_geral[[#This Row],[Cod.Unico]],"_",tbl_geral[[#This Row],[Numerador]])</f>
        <v>SIEMP_ESTAÇÃO III_1</v>
      </c>
      <c r="M1199" s="12">
        <f t="shared" si="18"/>
        <v>165</v>
      </c>
      <c r="N1199" s="12">
        <f>COUNTIF(J$2:$J1199,J1199)/100</f>
        <v>0.01</v>
      </c>
      <c r="O1199" s="12">
        <f>SUM(tbl_geral[[#This Row],[Cod.Unico3]]+tbl_geral[[#This Row],[Cod.Unico4]])</f>
        <v>165.01</v>
      </c>
      <c r="P1199" s="12" t="str">
        <f>SUBSTITUTE(tbl_geral[[#This Row],[Cod.Unico5]],",",".")</f>
        <v>165.01</v>
      </c>
      <c r="Q1199" s="12" t="s">
        <v>1234</v>
      </c>
    </row>
    <row r="1200" spans="1:17" x14ac:dyDescent="0.25">
      <c r="A1200" s="3" t="s">
        <v>1162</v>
      </c>
      <c r="B1200" s="4">
        <v>3</v>
      </c>
      <c r="C1200" s="3" t="s">
        <v>56</v>
      </c>
      <c r="D1200" s="4">
        <v>303</v>
      </c>
      <c r="E1200" s="3" t="s">
        <v>108</v>
      </c>
      <c r="F1200" s="3" t="s">
        <v>1233</v>
      </c>
      <c r="G1200" s="3" t="s">
        <v>2613</v>
      </c>
      <c r="H1200" s="3" t="s">
        <v>13</v>
      </c>
      <c r="I1200" s="3" t="s">
        <v>1198</v>
      </c>
      <c r="J1200" s="7" t="str">
        <f>CONCATENATE(tbl_geral[[#This Row],[Máquina]],"_",tbl_geral[[#This Row],[Status]],)</f>
        <v>SIEMP_ESTAÇÃO III</v>
      </c>
      <c r="K1200" s="9">
        <f>COUNTIF($J$2:J1200,J1200)</f>
        <v>2</v>
      </c>
      <c r="L1200" s="7" t="str">
        <f>CONCATENATE(tbl_geral[[#This Row],[Cod.Unico]],"_",tbl_geral[[#This Row],[Numerador]])</f>
        <v>SIEMP_ESTAÇÃO III_2</v>
      </c>
      <c r="M1200" s="12">
        <f t="shared" si="18"/>
        <v>165</v>
      </c>
      <c r="N1200" s="12">
        <f>COUNTIF(J$2:$J1200,J1200)/100</f>
        <v>0.02</v>
      </c>
      <c r="O1200" s="12">
        <f>SUM(tbl_geral[[#This Row],[Cod.Unico3]]+tbl_geral[[#This Row],[Cod.Unico4]])</f>
        <v>165.02</v>
      </c>
      <c r="P1200" s="12" t="str">
        <f>SUBSTITUTE(tbl_geral[[#This Row],[Cod.Unico5]],",",".")</f>
        <v>165.02</v>
      </c>
      <c r="Q1200" s="12" t="s">
        <v>1235</v>
      </c>
    </row>
    <row r="1201" spans="1:17" x14ac:dyDescent="0.25">
      <c r="A1201" s="3" t="s">
        <v>1162</v>
      </c>
      <c r="B1201" s="4">
        <v>8</v>
      </c>
      <c r="C1201" s="3" t="s">
        <v>10</v>
      </c>
      <c r="D1201" s="4">
        <v>829</v>
      </c>
      <c r="E1201" s="3" t="s">
        <v>93</v>
      </c>
      <c r="F1201" s="3" t="s">
        <v>1233</v>
      </c>
      <c r="G1201" s="3" t="s">
        <v>2614</v>
      </c>
      <c r="H1201" s="3" t="s">
        <v>13</v>
      </c>
      <c r="I1201" s="3" t="s">
        <v>1198</v>
      </c>
      <c r="J1201" s="7" t="str">
        <f>CONCATENATE(tbl_geral[[#This Row],[Máquina]],"_",tbl_geral[[#This Row],[Status]],)</f>
        <v>SIEMP_ESTAÇÃO III</v>
      </c>
      <c r="K1201" s="9">
        <f>COUNTIF($J$2:J1201,J1201)</f>
        <v>3</v>
      </c>
      <c r="L1201" s="7" t="str">
        <f>CONCATENATE(tbl_geral[[#This Row],[Cod.Unico]],"_",tbl_geral[[#This Row],[Numerador]])</f>
        <v>SIEMP_ESTAÇÃO III_3</v>
      </c>
      <c r="M1201" s="12">
        <f t="shared" si="18"/>
        <v>165</v>
      </c>
      <c r="N1201" s="12">
        <f>COUNTIF(J$2:$J1201,J1201)/100</f>
        <v>0.03</v>
      </c>
      <c r="O1201" s="12">
        <f>SUM(tbl_geral[[#This Row],[Cod.Unico3]]+tbl_geral[[#This Row],[Cod.Unico4]])</f>
        <v>165.03</v>
      </c>
      <c r="P1201" s="12" t="str">
        <f>SUBSTITUTE(tbl_geral[[#This Row],[Cod.Unico5]],",",".")</f>
        <v>165.03</v>
      </c>
      <c r="Q1201" s="12" t="s">
        <v>1236</v>
      </c>
    </row>
    <row r="1202" spans="1:17" x14ac:dyDescent="0.25">
      <c r="A1202" s="3" t="s">
        <v>1162</v>
      </c>
      <c r="B1202" s="4">
        <v>3</v>
      </c>
      <c r="C1202" s="3" t="s">
        <v>56</v>
      </c>
      <c r="D1202" s="4">
        <v>303</v>
      </c>
      <c r="E1202" s="3" t="s">
        <v>108</v>
      </c>
      <c r="F1202" s="3" t="s">
        <v>1233</v>
      </c>
      <c r="G1202" s="3" t="s">
        <v>2615</v>
      </c>
      <c r="H1202" s="3" t="s">
        <v>13</v>
      </c>
      <c r="I1202" s="3" t="s">
        <v>1202</v>
      </c>
      <c r="J1202" s="7" t="str">
        <f>CONCATENATE(tbl_geral[[#This Row],[Máquina]],"_",tbl_geral[[#This Row],[Status]],)</f>
        <v>SIEMP_ESTAÇÃO III</v>
      </c>
      <c r="K1202" s="9">
        <f>COUNTIF($J$2:J1202,J1202)</f>
        <v>4</v>
      </c>
      <c r="L1202" s="7" t="str">
        <f>CONCATENATE(tbl_geral[[#This Row],[Cod.Unico]],"_",tbl_geral[[#This Row],[Numerador]])</f>
        <v>SIEMP_ESTAÇÃO III_4</v>
      </c>
      <c r="M1202" s="12">
        <f t="shared" si="18"/>
        <v>165</v>
      </c>
      <c r="N1202" s="12">
        <f>COUNTIF(J$2:$J1202,J1202)/100</f>
        <v>0.04</v>
      </c>
      <c r="O1202" s="12">
        <f>SUM(tbl_geral[[#This Row],[Cod.Unico3]]+tbl_geral[[#This Row],[Cod.Unico4]])</f>
        <v>165.04</v>
      </c>
      <c r="P1202" s="12" t="str">
        <f>SUBSTITUTE(tbl_geral[[#This Row],[Cod.Unico5]],",",".")</f>
        <v>165.04</v>
      </c>
      <c r="Q1202" s="12" t="s">
        <v>1237</v>
      </c>
    </row>
    <row r="1203" spans="1:17" x14ac:dyDescent="0.25">
      <c r="A1203" s="3" t="s">
        <v>1162</v>
      </c>
      <c r="B1203" s="4">
        <v>3</v>
      </c>
      <c r="C1203" s="3" t="s">
        <v>56</v>
      </c>
      <c r="D1203" s="4">
        <v>303</v>
      </c>
      <c r="E1203" s="3" t="s">
        <v>108</v>
      </c>
      <c r="F1203" s="3" t="s">
        <v>1233</v>
      </c>
      <c r="G1203" s="3" t="s">
        <v>2616</v>
      </c>
      <c r="H1203" s="3" t="s">
        <v>13</v>
      </c>
      <c r="I1203" s="3" t="s">
        <v>1204</v>
      </c>
      <c r="J1203" s="7" t="str">
        <f>CONCATENATE(tbl_geral[[#This Row],[Máquina]],"_",tbl_geral[[#This Row],[Status]],)</f>
        <v>SIEMP_ESTAÇÃO III</v>
      </c>
      <c r="K1203" s="9">
        <f>COUNTIF($J$2:J1203,J1203)</f>
        <v>5</v>
      </c>
      <c r="L1203" s="7" t="str">
        <f>CONCATENATE(tbl_geral[[#This Row],[Cod.Unico]],"_",tbl_geral[[#This Row],[Numerador]])</f>
        <v>SIEMP_ESTAÇÃO III_5</v>
      </c>
      <c r="M1203" s="12">
        <f t="shared" si="18"/>
        <v>165</v>
      </c>
      <c r="N1203" s="12">
        <f>COUNTIF(J$2:$J1203,J1203)/100</f>
        <v>0.05</v>
      </c>
      <c r="O1203" s="12">
        <f>SUM(tbl_geral[[#This Row],[Cod.Unico3]]+tbl_geral[[#This Row],[Cod.Unico4]])</f>
        <v>165.05</v>
      </c>
      <c r="P1203" s="12" t="str">
        <f>SUBSTITUTE(tbl_geral[[#This Row],[Cod.Unico5]],",",".")</f>
        <v>165.05</v>
      </c>
      <c r="Q1203" s="12" t="s">
        <v>1238</v>
      </c>
    </row>
    <row r="1204" spans="1:17" x14ac:dyDescent="0.25">
      <c r="A1204" s="3" t="s">
        <v>1162</v>
      </c>
      <c r="B1204" s="4">
        <v>8</v>
      </c>
      <c r="C1204" s="3" t="s">
        <v>10</v>
      </c>
      <c r="D1204" s="4">
        <v>829</v>
      </c>
      <c r="E1204" s="3" t="s">
        <v>93</v>
      </c>
      <c r="F1204" s="3" t="s">
        <v>1233</v>
      </c>
      <c r="G1204" s="3" t="s">
        <v>2617</v>
      </c>
      <c r="H1204" s="3" t="s">
        <v>13</v>
      </c>
      <c r="I1204" s="3"/>
      <c r="J1204" s="7" t="str">
        <f>CONCATENATE(tbl_geral[[#This Row],[Máquina]],"_",tbl_geral[[#This Row],[Status]],)</f>
        <v>SIEMP_ESTAÇÃO III</v>
      </c>
      <c r="K1204" s="9">
        <f>COUNTIF($J$2:J1204,J1204)</f>
        <v>6</v>
      </c>
      <c r="L1204" s="7" t="str">
        <f>CONCATENATE(tbl_geral[[#This Row],[Cod.Unico]],"_",tbl_geral[[#This Row],[Numerador]])</f>
        <v>SIEMP_ESTAÇÃO III_6</v>
      </c>
      <c r="M1204" s="12">
        <f t="shared" si="18"/>
        <v>165</v>
      </c>
      <c r="N1204" s="12">
        <f>COUNTIF(J$2:$J1204,J1204)/100</f>
        <v>0.06</v>
      </c>
      <c r="O1204" s="12">
        <f>SUM(tbl_geral[[#This Row],[Cod.Unico3]]+tbl_geral[[#This Row],[Cod.Unico4]])</f>
        <v>165.06</v>
      </c>
      <c r="P1204" s="12" t="str">
        <f>SUBSTITUTE(tbl_geral[[#This Row],[Cod.Unico5]],",",".")</f>
        <v>165.06</v>
      </c>
      <c r="Q1204" s="12" t="s">
        <v>1239</v>
      </c>
    </row>
    <row r="1205" spans="1:17" x14ac:dyDescent="0.25">
      <c r="A1205" s="3" t="s">
        <v>1162</v>
      </c>
      <c r="B1205" s="4">
        <v>3</v>
      </c>
      <c r="C1205" s="3" t="s">
        <v>56</v>
      </c>
      <c r="D1205" s="4">
        <v>303</v>
      </c>
      <c r="E1205" s="3" t="s">
        <v>108</v>
      </c>
      <c r="F1205" s="3" t="s">
        <v>1233</v>
      </c>
      <c r="G1205" s="3" t="s">
        <v>2618</v>
      </c>
      <c r="H1205" s="3" t="s">
        <v>13</v>
      </c>
      <c r="I1205" s="3"/>
      <c r="J1205" s="7" t="str">
        <f>CONCATENATE(tbl_geral[[#This Row],[Máquina]],"_",tbl_geral[[#This Row],[Status]],)</f>
        <v>SIEMP_ESTAÇÃO III</v>
      </c>
      <c r="K1205" s="9">
        <f>COUNTIF($J$2:J1205,J1205)</f>
        <v>7</v>
      </c>
      <c r="L1205" s="7" t="str">
        <f>CONCATENATE(tbl_geral[[#This Row],[Cod.Unico]],"_",tbl_geral[[#This Row],[Numerador]])</f>
        <v>SIEMP_ESTAÇÃO III_7</v>
      </c>
      <c r="M1205" s="12">
        <f t="shared" si="18"/>
        <v>165</v>
      </c>
      <c r="N1205" s="12">
        <f>COUNTIF(J$2:$J1205,J1205)/100</f>
        <v>7.0000000000000007E-2</v>
      </c>
      <c r="O1205" s="12">
        <f>SUM(tbl_geral[[#This Row],[Cod.Unico3]]+tbl_geral[[#This Row],[Cod.Unico4]])</f>
        <v>165.07</v>
      </c>
      <c r="P1205" s="12" t="str">
        <f>SUBSTITUTE(tbl_geral[[#This Row],[Cod.Unico5]],",",".")</f>
        <v>165.07</v>
      </c>
      <c r="Q1205" s="12" t="s">
        <v>1240</v>
      </c>
    </row>
    <row r="1206" spans="1:17" x14ac:dyDescent="0.25">
      <c r="A1206" s="3" t="s">
        <v>1162</v>
      </c>
      <c r="B1206" s="4">
        <v>3</v>
      </c>
      <c r="C1206" s="3" t="s">
        <v>56</v>
      </c>
      <c r="D1206" s="4">
        <v>303</v>
      </c>
      <c r="E1206" s="3" t="s">
        <v>108</v>
      </c>
      <c r="F1206" s="3" t="s">
        <v>1233</v>
      </c>
      <c r="G1206" s="3" t="s">
        <v>2619</v>
      </c>
      <c r="H1206" s="3" t="s">
        <v>13</v>
      </c>
      <c r="I1206" s="3" t="s">
        <v>1208</v>
      </c>
      <c r="J1206" s="7" t="str">
        <f>CONCATENATE(tbl_geral[[#This Row],[Máquina]],"_",tbl_geral[[#This Row],[Status]],)</f>
        <v>SIEMP_ESTAÇÃO III</v>
      </c>
      <c r="K1206" s="9">
        <f>COUNTIF($J$2:J1206,J1206)</f>
        <v>8</v>
      </c>
      <c r="L1206" s="7" t="str">
        <f>CONCATENATE(tbl_geral[[#This Row],[Cod.Unico]],"_",tbl_geral[[#This Row],[Numerador]])</f>
        <v>SIEMP_ESTAÇÃO III_8</v>
      </c>
      <c r="M1206" s="12">
        <f t="shared" si="18"/>
        <v>165</v>
      </c>
      <c r="N1206" s="12">
        <f>COUNTIF(J$2:$J1206,J1206)/100</f>
        <v>0.08</v>
      </c>
      <c r="O1206" s="12">
        <f>SUM(tbl_geral[[#This Row],[Cod.Unico3]]+tbl_geral[[#This Row],[Cod.Unico4]])</f>
        <v>165.08</v>
      </c>
      <c r="P1206" s="12" t="str">
        <f>SUBSTITUTE(tbl_geral[[#This Row],[Cod.Unico5]],",",".")</f>
        <v>165.08</v>
      </c>
      <c r="Q1206" s="12" t="s">
        <v>1241</v>
      </c>
    </row>
    <row r="1207" spans="1:17" x14ac:dyDescent="0.25">
      <c r="A1207" s="3" t="s">
        <v>1162</v>
      </c>
      <c r="B1207" s="4">
        <v>16</v>
      </c>
      <c r="C1207" s="3" t="s">
        <v>286</v>
      </c>
      <c r="D1207" s="4">
        <v>1601</v>
      </c>
      <c r="E1207" s="3" t="s">
        <v>461</v>
      </c>
      <c r="F1207" s="3" t="s">
        <v>1233</v>
      </c>
      <c r="G1207" s="3" t="s">
        <v>2620</v>
      </c>
      <c r="H1207" s="3" t="s">
        <v>13</v>
      </c>
      <c r="I1207" s="3" t="s">
        <v>1210</v>
      </c>
      <c r="J1207" s="7" t="str">
        <f>CONCATENATE(tbl_geral[[#This Row],[Máquina]],"_",tbl_geral[[#This Row],[Status]],)</f>
        <v>SIEMP_ESTAÇÃO III</v>
      </c>
      <c r="K1207" s="9">
        <f>COUNTIF($J$2:J1207,J1207)</f>
        <v>9</v>
      </c>
      <c r="L1207" s="7" t="str">
        <f>CONCATENATE(tbl_geral[[#This Row],[Cod.Unico]],"_",tbl_geral[[#This Row],[Numerador]])</f>
        <v>SIEMP_ESTAÇÃO III_9</v>
      </c>
      <c r="M1207" s="12">
        <f t="shared" si="18"/>
        <v>165</v>
      </c>
      <c r="N1207" s="12">
        <f>COUNTIF(J$2:$J1207,J1207)/100</f>
        <v>0.09</v>
      </c>
      <c r="O1207" s="12">
        <f>SUM(tbl_geral[[#This Row],[Cod.Unico3]]+tbl_geral[[#This Row],[Cod.Unico4]])</f>
        <v>165.09</v>
      </c>
      <c r="P1207" s="12" t="str">
        <f>SUBSTITUTE(tbl_geral[[#This Row],[Cod.Unico5]],",",".")</f>
        <v>165.09</v>
      </c>
      <c r="Q1207" s="12" t="s">
        <v>1242</v>
      </c>
    </row>
    <row r="1208" spans="1:17" x14ac:dyDescent="0.25">
      <c r="A1208" s="3" t="s">
        <v>1162</v>
      </c>
      <c r="B1208" s="4">
        <v>2</v>
      </c>
      <c r="C1208" s="3" t="s">
        <v>84</v>
      </c>
      <c r="D1208" s="4">
        <v>203</v>
      </c>
      <c r="E1208" s="3" t="s">
        <v>85</v>
      </c>
      <c r="F1208" s="3" t="s">
        <v>1233</v>
      </c>
      <c r="G1208" s="3" t="s">
        <v>3137</v>
      </c>
      <c r="H1208" s="3" t="s">
        <v>13</v>
      </c>
      <c r="I1208" s="3" t="s">
        <v>87</v>
      </c>
      <c r="J1208" s="7" t="str">
        <f>CONCATENATE(tbl_geral[[#This Row],[Máquina]],"_",tbl_geral[[#This Row],[Status]],)</f>
        <v>SIEMP_ESTAÇÃO III</v>
      </c>
      <c r="K1208" s="9">
        <f>COUNTIF($J$2:J1208,J1208)</f>
        <v>10</v>
      </c>
      <c r="L1208" s="7" t="str">
        <f>CONCATENATE(tbl_geral[[#This Row],[Cod.Unico]],"_",tbl_geral[[#This Row],[Numerador]])</f>
        <v>SIEMP_ESTAÇÃO III_10</v>
      </c>
      <c r="M1208" s="12">
        <f t="shared" si="18"/>
        <v>165</v>
      </c>
      <c r="N1208" s="12">
        <f>COUNTIF(J$2:$J1208,J1208)/100</f>
        <v>0.1</v>
      </c>
      <c r="O1208" s="12">
        <f>SUM(tbl_geral[[#This Row],[Cod.Unico3]]+tbl_geral[[#This Row],[Cod.Unico4]])</f>
        <v>165.1</v>
      </c>
      <c r="P1208" s="12" t="str">
        <f>SUBSTITUTE(tbl_geral[[#This Row],[Cod.Unico5]],",",".")</f>
        <v>165.1</v>
      </c>
      <c r="Q1208" s="12" t="s">
        <v>1243</v>
      </c>
    </row>
    <row r="1209" spans="1:17" x14ac:dyDescent="0.25">
      <c r="A1209" s="3" t="s">
        <v>1162</v>
      </c>
      <c r="B1209" s="4">
        <v>2</v>
      </c>
      <c r="C1209" s="3" t="s">
        <v>84</v>
      </c>
      <c r="D1209" s="4">
        <v>202</v>
      </c>
      <c r="E1209" s="3" t="s">
        <v>88</v>
      </c>
      <c r="F1209" s="3" t="s">
        <v>1233</v>
      </c>
      <c r="G1209" s="3" t="s">
        <v>2621</v>
      </c>
      <c r="H1209" s="3" t="s">
        <v>13</v>
      </c>
      <c r="I1209" s="3" t="s">
        <v>87</v>
      </c>
      <c r="J1209" s="7" t="str">
        <f>CONCATENATE(tbl_geral[[#This Row],[Máquina]],"_",tbl_geral[[#This Row],[Status]],)</f>
        <v>SIEMP_ESTAÇÃO III</v>
      </c>
      <c r="K1209" s="9">
        <f>COUNTIF($J$2:J1209,J1209)</f>
        <v>11</v>
      </c>
      <c r="L1209" s="7" t="str">
        <f>CONCATENATE(tbl_geral[[#This Row],[Cod.Unico]],"_",tbl_geral[[#This Row],[Numerador]])</f>
        <v>SIEMP_ESTAÇÃO III_11</v>
      </c>
      <c r="M1209" s="12">
        <f t="shared" si="18"/>
        <v>165</v>
      </c>
      <c r="N1209" s="12">
        <f>COUNTIF(J$2:$J1209,J1209)/100</f>
        <v>0.11</v>
      </c>
      <c r="O1209" s="12">
        <f>SUM(tbl_geral[[#This Row],[Cod.Unico3]]+tbl_geral[[#This Row],[Cod.Unico4]])</f>
        <v>165.11</v>
      </c>
      <c r="P1209" s="12" t="str">
        <f>SUBSTITUTE(tbl_geral[[#This Row],[Cod.Unico5]],",",".")</f>
        <v>165.11</v>
      </c>
      <c r="Q1209" s="12" t="s">
        <v>1244</v>
      </c>
    </row>
    <row r="1210" spans="1:17" x14ac:dyDescent="0.25">
      <c r="A1210" s="3" t="s">
        <v>1162</v>
      </c>
      <c r="B1210" s="4">
        <v>8</v>
      </c>
      <c r="C1210" s="3" t="s">
        <v>10</v>
      </c>
      <c r="D1210" s="4">
        <v>829</v>
      </c>
      <c r="E1210" s="3" t="s">
        <v>93</v>
      </c>
      <c r="F1210" s="3" t="s">
        <v>1233</v>
      </c>
      <c r="G1210" s="3" t="s">
        <v>2622</v>
      </c>
      <c r="H1210" s="3" t="s">
        <v>13</v>
      </c>
      <c r="I1210" s="3" t="s">
        <v>1214</v>
      </c>
      <c r="J1210" s="7" t="str">
        <f>CONCATENATE(tbl_geral[[#This Row],[Máquina]],"_",tbl_geral[[#This Row],[Status]],)</f>
        <v>SIEMP_ESTAÇÃO III</v>
      </c>
      <c r="K1210" s="9">
        <f>COUNTIF($J$2:J1210,J1210)</f>
        <v>12</v>
      </c>
      <c r="L1210" s="7" t="str">
        <f>CONCATENATE(tbl_geral[[#This Row],[Cod.Unico]],"_",tbl_geral[[#This Row],[Numerador]])</f>
        <v>SIEMP_ESTAÇÃO III_12</v>
      </c>
      <c r="M1210" s="12">
        <f t="shared" si="18"/>
        <v>165</v>
      </c>
      <c r="N1210" s="12">
        <f>COUNTIF(J$2:$J1210,J1210)/100</f>
        <v>0.12</v>
      </c>
      <c r="O1210" s="12">
        <f>SUM(tbl_geral[[#This Row],[Cod.Unico3]]+tbl_geral[[#This Row],[Cod.Unico4]])</f>
        <v>165.12</v>
      </c>
      <c r="P1210" s="12" t="str">
        <f>SUBSTITUTE(tbl_geral[[#This Row],[Cod.Unico5]],",",".")</f>
        <v>165.12</v>
      </c>
      <c r="Q1210" s="12" t="s">
        <v>1245</v>
      </c>
    </row>
    <row r="1211" spans="1:17" x14ac:dyDescent="0.25">
      <c r="A1211" s="3" t="s">
        <v>1162</v>
      </c>
      <c r="B1211" s="4">
        <v>2</v>
      </c>
      <c r="C1211" s="3" t="s">
        <v>84</v>
      </c>
      <c r="D1211" s="4">
        <v>202</v>
      </c>
      <c r="E1211" s="3" t="s">
        <v>88</v>
      </c>
      <c r="F1211" s="3" t="s">
        <v>1233</v>
      </c>
      <c r="G1211" s="3" t="s">
        <v>2623</v>
      </c>
      <c r="H1211" s="3" t="s">
        <v>13</v>
      </c>
      <c r="I1211" s="3"/>
      <c r="J1211" s="7" t="str">
        <f>CONCATENATE(tbl_geral[[#This Row],[Máquina]],"_",tbl_geral[[#This Row],[Status]],)</f>
        <v>SIEMP_ESTAÇÃO III</v>
      </c>
      <c r="K1211" s="9">
        <f>COUNTIF($J$2:J1211,J1211)</f>
        <v>13</v>
      </c>
      <c r="L1211" s="7" t="str">
        <f>CONCATENATE(tbl_geral[[#This Row],[Cod.Unico]],"_",tbl_geral[[#This Row],[Numerador]])</f>
        <v>SIEMP_ESTAÇÃO III_13</v>
      </c>
      <c r="M1211" s="12">
        <f t="shared" si="18"/>
        <v>165</v>
      </c>
      <c r="N1211" s="12">
        <f>COUNTIF(J$2:$J1211,J1211)/100</f>
        <v>0.13</v>
      </c>
      <c r="O1211" s="12">
        <f>SUM(tbl_geral[[#This Row],[Cod.Unico3]]+tbl_geral[[#This Row],[Cod.Unico4]])</f>
        <v>165.13</v>
      </c>
      <c r="P1211" s="12" t="str">
        <f>SUBSTITUTE(tbl_geral[[#This Row],[Cod.Unico5]],",",".")</f>
        <v>165.13</v>
      </c>
      <c r="Q1211" s="12" t="s">
        <v>1246</v>
      </c>
    </row>
    <row r="1212" spans="1:17" x14ac:dyDescent="0.25">
      <c r="A1212" s="3" t="s">
        <v>1162</v>
      </c>
      <c r="B1212" s="4">
        <v>3</v>
      </c>
      <c r="C1212" s="3" t="s">
        <v>56</v>
      </c>
      <c r="D1212" s="4">
        <v>303</v>
      </c>
      <c r="E1212" s="3" t="s">
        <v>108</v>
      </c>
      <c r="F1212" s="3" t="s">
        <v>1233</v>
      </c>
      <c r="G1212" s="3" t="s">
        <v>2624</v>
      </c>
      <c r="H1212" s="3" t="s">
        <v>13</v>
      </c>
      <c r="I1212" s="3" t="s">
        <v>1217</v>
      </c>
      <c r="J1212" s="7" t="str">
        <f>CONCATENATE(tbl_geral[[#This Row],[Máquina]],"_",tbl_geral[[#This Row],[Status]],)</f>
        <v>SIEMP_ESTAÇÃO III</v>
      </c>
      <c r="K1212" s="9">
        <f>COUNTIF($J$2:J1212,J1212)</f>
        <v>14</v>
      </c>
      <c r="L1212" s="7" t="str">
        <f>CONCATENATE(tbl_geral[[#This Row],[Cod.Unico]],"_",tbl_geral[[#This Row],[Numerador]])</f>
        <v>SIEMP_ESTAÇÃO III_14</v>
      </c>
      <c r="M1212" s="12">
        <f t="shared" si="18"/>
        <v>165</v>
      </c>
      <c r="N1212" s="12">
        <f>COUNTIF(J$2:$J1212,J1212)/100</f>
        <v>0.14000000000000001</v>
      </c>
      <c r="O1212" s="12">
        <f>SUM(tbl_geral[[#This Row],[Cod.Unico3]]+tbl_geral[[#This Row],[Cod.Unico4]])</f>
        <v>165.14</v>
      </c>
      <c r="P1212" s="12" t="str">
        <f>SUBSTITUTE(tbl_geral[[#This Row],[Cod.Unico5]],",",".")</f>
        <v>165.14</v>
      </c>
      <c r="Q1212" s="12" t="s">
        <v>1247</v>
      </c>
    </row>
    <row r="1213" spans="1:17" x14ac:dyDescent="0.25">
      <c r="A1213" s="3" t="s">
        <v>1162</v>
      </c>
      <c r="B1213" s="4">
        <v>2</v>
      </c>
      <c r="C1213" s="3" t="s">
        <v>84</v>
      </c>
      <c r="D1213" s="4">
        <v>203</v>
      </c>
      <c r="E1213" s="3" t="s">
        <v>85</v>
      </c>
      <c r="F1213" s="3" t="s">
        <v>1248</v>
      </c>
      <c r="G1213" s="3" t="s">
        <v>2625</v>
      </c>
      <c r="H1213" s="3" t="s">
        <v>13</v>
      </c>
      <c r="I1213" s="3" t="s">
        <v>87</v>
      </c>
      <c r="J1213" s="7" t="str">
        <f>CONCATENATE(tbl_geral[[#This Row],[Máquina]],"_",tbl_geral[[#This Row],[Status]],)</f>
        <v>SIEMP_CARRO DE ALIMENTAÇÃO</v>
      </c>
      <c r="K1213" s="9">
        <f>COUNTIF($J$2:J1213,J1213)</f>
        <v>1</v>
      </c>
      <c r="L1213" s="7" t="str">
        <f>CONCATENATE(tbl_geral[[#This Row],[Cod.Unico]],"_",tbl_geral[[#This Row],[Numerador]])</f>
        <v>SIEMP_CARRO DE ALIMENTAÇÃO_1</v>
      </c>
      <c r="M1213" s="12">
        <f t="shared" si="18"/>
        <v>166</v>
      </c>
      <c r="N1213" s="12">
        <f>COUNTIF(J$2:$J1213,J1213)/100</f>
        <v>0.01</v>
      </c>
      <c r="O1213" s="12">
        <f>SUM(tbl_geral[[#This Row],[Cod.Unico3]]+tbl_geral[[#This Row],[Cod.Unico4]])</f>
        <v>166.01</v>
      </c>
      <c r="P1213" s="12" t="str">
        <f>SUBSTITUTE(tbl_geral[[#This Row],[Cod.Unico5]],",",".")</f>
        <v>166.01</v>
      </c>
      <c r="Q1213" s="12" t="s">
        <v>1249</v>
      </c>
    </row>
    <row r="1214" spans="1:17" x14ac:dyDescent="0.25">
      <c r="A1214" s="3" t="s">
        <v>1162</v>
      </c>
      <c r="B1214" s="4">
        <v>2</v>
      </c>
      <c r="C1214" s="3" t="s">
        <v>84</v>
      </c>
      <c r="D1214" s="4">
        <v>202</v>
      </c>
      <c r="E1214" s="3" t="s">
        <v>88</v>
      </c>
      <c r="F1214" s="3" t="s">
        <v>1248</v>
      </c>
      <c r="G1214" s="3" t="s">
        <v>2626</v>
      </c>
      <c r="H1214" s="3" t="s">
        <v>13</v>
      </c>
      <c r="I1214" s="3" t="s">
        <v>87</v>
      </c>
      <c r="J1214" s="7" t="str">
        <f>CONCATENATE(tbl_geral[[#This Row],[Máquina]],"_",tbl_geral[[#This Row],[Status]],)</f>
        <v>SIEMP_CARRO DE ALIMENTAÇÃO</v>
      </c>
      <c r="K1214" s="9">
        <f>COUNTIF($J$2:J1214,J1214)</f>
        <v>2</v>
      </c>
      <c r="L1214" s="7" t="str">
        <f>CONCATENATE(tbl_geral[[#This Row],[Cod.Unico]],"_",tbl_geral[[#This Row],[Numerador]])</f>
        <v>SIEMP_CARRO DE ALIMENTAÇÃO_2</v>
      </c>
      <c r="M1214" s="12">
        <f t="shared" si="18"/>
        <v>166</v>
      </c>
      <c r="N1214" s="12">
        <f>COUNTIF(J$2:$J1214,J1214)/100</f>
        <v>0.02</v>
      </c>
      <c r="O1214" s="12">
        <f>SUM(tbl_geral[[#This Row],[Cod.Unico3]]+tbl_geral[[#This Row],[Cod.Unico4]])</f>
        <v>166.02</v>
      </c>
      <c r="P1214" s="12" t="str">
        <f>SUBSTITUTE(tbl_geral[[#This Row],[Cod.Unico5]],",",".")</f>
        <v>166.02</v>
      </c>
      <c r="Q1214" s="12" t="s">
        <v>1250</v>
      </c>
    </row>
    <row r="1215" spans="1:17" x14ac:dyDescent="0.25">
      <c r="A1215" s="3" t="s">
        <v>1162</v>
      </c>
      <c r="B1215" s="4">
        <v>8</v>
      </c>
      <c r="C1215" s="3" t="s">
        <v>10</v>
      </c>
      <c r="D1215" s="4">
        <v>829</v>
      </c>
      <c r="E1215" s="3" t="s">
        <v>93</v>
      </c>
      <c r="F1215" s="3" t="s">
        <v>1248</v>
      </c>
      <c r="G1215" s="3" t="s">
        <v>2627</v>
      </c>
      <c r="H1215" s="3" t="s">
        <v>13</v>
      </c>
      <c r="I1215" s="3" t="s">
        <v>1252</v>
      </c>
      <c r="J1215" s="7" t="str">
        <f>CONCATENATE(tbl_geral[[#This Row],[Máquina]],"_",tbl_geral[[#This Row],[Status]],)</f>
        <v>SIEMP_CARRO DE ALIMENTAÇÃO</v>
      </c>
      <c r="K1215" s="9">
        <f>COUNTIF($J$2:J1215,J1215)</f>
        <v>3</v>
      </c>
      <c r="L1215" s="7" t="str">
        <f>CONCATENATE(tbl_geral[[#This Row],[Cod.Unico]],"_",tbl_geral[[#This Row],[Numerador]])</f>
        <v>SIEMP_CARRO DE ALIMENTAÇÃO_3</v>
      </c>
      <c r="M1215" s="12">
        <f t="shared" si="18"/>
        <v>166</v>
      </c>
      <c r="N1215" s="12">
        <f>COUNTIF(J$2:$J1215,J1215)/100</f>
        <v>0.03</v>
      </c>
      <c r="O1215" s="12">
        <f>SUM(tbl_geral[[#This Row],[Cod.Unico3]]+tbl_geral[[#This Row],[Cod.Unico4]])</f>
        <v>166.03</v>
      </c>
      <c r="P1215" s="12" t="str">
        <f>SUBSTITUTE(tbl_geral[[#This Row],[Cod.Unico5]],",",".")</f>
        <v>166.03</v>
      </c>
      <c r="Q1215" s="12" t="s">
        <v>1251</v>
      </c>
    </row>
    <row r="1216" spans="1:17" x14ac:dyDescent="0.25">
      <c r="A1216" s="3" t="s">
        <v>1162</v>
      </c>
      <c r="B1216" s="4">
        <v>8</v>
      </c>
      <c r="C1216" s="3" t="s">
        <v>10</v>
      </c>
      <c r="D1216" s="4">
        <v>829</v>
      </c>
      <c r="E1216" s="3" t="s">
        <v>93</v>
      </c>
      <c r="F1216" s="3" t="s">
        <v>1248</v>
      </c>
      <c r="G1216" s="3" t="s">
        <v>2628</v>
      </c>
      <c r="H1216" s="3" t="s">
        <v>13</v>
      </c>
      <c r="I1216" s="3" t="s">
        <v>1252</v>
      </c>
      <c r="J1216" s="7" t="str">
        <f>CONCATENATE(tbl_geral[[#This Row],[Máquina]],"_",tbl_geral[[#This Row],[Status]],)</f>
        <v>SIEMP_CARRO DE ALIMENTAÇÃO</v>
      </c>
      <c r="K1216" s="9">
        <f>COUNTIF($J$2:J1216,J1216)</f>
        <v>4</v>
      </c>
      <c r="L1216" s="7" t="str">
        <f>CONCATENATE(tbl_geral[[#This Row],[Cod.Unico]],"_",tbl_geral[[#This Row],[Numerador]])</f>
        <v>SIEMP_CARRO DE ALIMENTAÇÃO_4</v>
      </c>
      <c r="M1216" s="12">
        <f t="shared" si="18"/>
        <v>166</v>
      </c>
      <c r="N1216" s="12">
        <f>COUNTIF(J$2:$J1216,J1216)/100</f>
        <v>0.04</v>
      </c>
      <c r="O1216" s="12">
        <f>SUM(tbl_geral[[#This Row],[Cod.Unico3]]+tbl_geral[[#This Row],[Cod.Unico4]])</f>
        <v>166.04</v>
      </c>
      <c r="P1216" s="12" t="str">
        <f>SUBSTITUTE(tbl_geral[[#This Row],[Cod.Unico5]],",",".")</f>
        <v>166.04</v>
      </c>
      <c r="Q1216" s="12" t="s">
        <v>1253</v>
      </c>
    </row>
    <row r="1217" spans="1:17" x14ac:dyDescent="0.25">
      <c r="A1217" s="3" t="s">
        <v>1162</v>
      </c>
      <c r="B1217" s="4">
        <v>2</v>
      </c>
      <c r="C1217" s="3" t="s">
        <v>84</v>
      </c>
      <c r="D1217" s="4">
        <v>202</v>
      </c>
      <c r="E1217" s="3" t="s">
        <v>88</v>
      </c>
      <c r="F1217" s="3" t="s">
        <v>1248</v>
      </c>
      <c r="G1217" s="3" t="s">
        <v>2629</v>
      </c>
      <c r="H1217" s="3" t="s">
        <v>13</v>
      </c>
      <c r="I1217" s="3"/>
      <c r="J1217" s="7" t="str">
        <f>CONCATENATE(tbl_geral[[#This Row],[Máquina]],"_",tbl_geral[[#This Row],[Status]],)</f>
        <v>SIEMP_CARRO DE ALIMENTAÇÃO</v>
      </c>
      <c r="K1217" s="9">
        <f>COUNTIF($J$2:J1217,J1217)</f>
        <v>5</v>
      </c>
      <c r="L1217" s="7" t="str">
        <f>CONCATENATE(tbl_geral[[#This Row],[Cod.Unico]],"_",tbl_geral[[#This Row],[Numerador]])</f>
        <v>SIEMP_CARRO DE ALIMENTAÇÃO_5</v>
      </c>
      <c r="M1217" s="12">
        <f t="shared" si="18"/>
        <v>166</v>
      </c>
      <c r="N1217" s="12">
        <f>COUNTIF(J$2:$J1217,J1217)/100</f>
        <v>0.05</v>
      </c>
      <c r="O1217" s="12">
        <f>SUM(tbl_geral[[#This Row],[Cod.Unico3]]+tbl_geral[[#This Row],[Cod.Unico4]])</f>
        <v>166.05</v>
      </c>
      <c r="P1217" s="12" t="str">
        <f>SUBSTITUTE(tbl_geral[[#This Row],[Cod.Unico5]],",",".")</f>
        <v>166.05</v>
      </c>
      <c r="Q1217" s="12" t="s">
        <v>1254</v>
      </c>
    </row>
    <row r="1218" spans="1:17" x14ac:dyDescent="0.25">
      <c r="A1218" s="3" t="s">
        <v>1162</v>
      </c>
      <c r="B1218" s="4">
        <v>8</v>
      </c>
      <c r="C1218" s="3" t="s">
        <v>10</v>
      </c>
      <c r="D1218" s="4">
        <v>829</v>
      </c>
      <c r="E1218" s="3" t="s">
        <v>93</v>
      </c>
      <c r="F1218" s="3" t="s">
        <v>421</v>
      </c>
      <c r="G1218" s="3" t="s">
        <v>2630</v>
      </c>
      <c r="H1218" s="3" t="s">
        <v>13</v>
      </c>
      <c r="I1218" s="3" t="s">
        <v>1256</v>
      </c>
      <c r="J1218" s="7" t="str">
        <f>CONCATENATE(tbl_geral[[#This Row],[Máquina]],"_",tbl_geral[[#This Row],[Status]],)</f>
        <v>SIEMP_PRENSA</v>
      </c>
      <c r="K1218" s="9">
        <f>COUNTIF($J$2:J1218,J1218)</f>
        <v>1</v>
      </c>
      <c r="L1218" s="7" t="str">
        <f>CONCATENATE(tbl_geral[[#This Row],[Cod.Unico]],"_",tbl_geral[[#This Row],[Numerador]])</f>
        <v>SIEMP_PRENSA_1</v>
      </c>
      <c r="M1218" s="12">
        <f t="shared" si="18"/>
        <v>167</v>
      </c>
      <c r="N1218" s="12">
        <f>COUNTIF(J$2:$J1218,J1218)/100</f>
        <v>0.01</v>
      </c>
      <c r="O1218" s="12">
        <f>SUM(tbl_geral[[#This Row],[Cod.Unico3]]+tbl_geral[[#This Row],[Cod.Unico4]])</f>
        <v>167.01</v>
      </c>
      <c r="P1218" s="12" t="str">
        <f>SUBSTITUTE(tbl_geral[[#This Row],[Cod.Unico5]],",",".")</f>
        <v>167.01</v>
      </c>
      <c r="Q1218" s="12" t="s">
        <v>1255</v>
      </c>
    </row>
    <row r="1219" spans="1:17" x14ac:dyDescent="0.25">
      <c r="A1219" s="3" t="s">
        <v>1162</v>
      </c>
      <c r="B1219" s="4">
        <v>2</v>
      </c>
      <c r="C1219" s="3" t="s">
        <v>84</v>
      </c>
      <c r="D1219" s="4">
        <v>203</v>
      </c>
      <c r="E1219" s="3" t="s">
        <v>85</v>
      </c>
      <c r="F1219" s="3" t="s">
        <v>421</v>
      </c>
      <c r="G1219" s="3" t="s">
        <v>2631</v>
      </c>
      <c r="H1219" s="3" t="s">
        <v>13</v>
      </c>
      <c r="I1219" s="3" t="s">
        <v>87</v>
      </c>
      <c r="J1219" s="7" t="str">
        <f>CONCATENATE(tbl_geral[[#This Row],[Máquina]],"_",tbl_geral[[#This Row],[Status]],)</f>
        <v>SIEMP_PRENSA</v>
      </c>
      <c r="K1219" s="9">
        <f>COUNTIF($J$2:J1219,J1219)</f>
        <v>2</v>
      </c>
      <c r="L1219" s="7" t="str">
        <f>CONCATENATE(tbl_geral[[#This Row],[Cod.Unico]],"_",tbl_geral[[#This Row],[Numerador]])</f>
        <v>SIEMP_PRENSA_2</v>
      </c>
      <c r="M1219" s="12">
        <f t="shared" si="18"/>
        <v>167</v>
      </c>
      <c r="N1219" s="12">
        <f>COUNTIF(J$2:$J1219,J1219)/100</f>
        <v>0.02</v>
      </c>
      <c r="O1219" s="12">
        <f>SUM(tbl_geral[[#This Row],[Cod.Unico3]]+tbl_geral[[#This Row],[Cod.Unico4]])</f>
        <v>167.02</v>
      </c>
      <c r="P1219" s="12" t="str">
        <f>SUBSTITUTE(tbl_geral[[#This Row],[Cod.Unico5]],",",".")</f>
        <v>167.02</v>
      </c>
      <c r="Q1219" s="12" t="s">
        <v>1257</v>
      </c>
    </row>
    <row r="1220" spans="1:17" x14ac:dyDescent="0.25">
      <c r="A1220" s="3" t="s">
        <v>1162</v>
      </c>
      <c r="B1220" s="4">
        <v>2</v>
      </c>
      <c r="C1220" s="3" t="s">
        <v>84</v>
      </c>
      <c r="D1220" s="4">
        <v>202</v>
      </c>
      <c r="E1220" s="3" t="s">
        <v>88</v>
      </c>
      <c r="F1220" s="3" t="s">
        <v>421</v>
      </c>
      <c r="G1220" s="3" t="s">
        <v>2632</v>
      </c>
      <c r="H1220" s="3" t="s">
        <v>13</v>
      </c>
      <c r="I1220" s="3" t="s">
        <v>87</v>
      </c>
      <c r="J1220" s="7" t="str">
        <f>CONCATENATE(tbl_geral[[#This Row],[Máquina]],"_",tbl_geral[[#This Row],[Status]],)</f>
        <v>SIEMP_PRENSA</v>
      </c>
      <c r="K1220" s="9">
        <f>COUNTIF($J$2:J1220,J1220)</f>
        <v>3</v>
      </c>
      <c r="L1220" s="7" t="str">
        <f>CONCATENATE(tbl_geral[[#This Row],[Cod.Unico]],"_",tbl_geral[[#This Row],[Numerador]])</f>
        <v>SIEMP_PRENSA_3</v>
      </c>
      <c r="M1220" s="12">
        <f t="shared" ref="M1220:M1283" si="19">IF(J1220=J1219,M1219,M1219+1)</f>
        <v>167</v>
      </c>
      <c r="N1220" s="12">
        <f>COUNTIF(J$2:$J1220,J1220)/100</f>
        <v>0.03</v>
      </c>
      <c r="O1220" s="12">
        <f>SUM(tbl_geral[[#This Row],[Cod.Unico3]]+tbl_geral[[#This Row],[Cod.Unico4]])</f>
        <v>167.03</v>
      </c>
      <c r="P1220" s="12" t="str">
        <f>SUBSTITUTE(tbl_geral[[#This Row],[Cod.Unico5]],",",".")</f>
        <v>167.03</v>
      </c>
      <c r="Q1220" s="12" t="s">
        <v>429</v>
      </c>
    </row>
    <row r="1221" spans="1:17" x14ac:dyDescent="0.25">
      <c r="A1221" s="3" t="s">
        <v>1162</v>
      </c>
      <c r="B1221" s="4">
        <v>3</v>
      </c>
      <c r="C1221" s="3" t="s">
        <v>56</v>
      </c>
      <c r="D1221" s="4">
        <v>303</v>
      </c>
      <c r="E1221" s="3" t="s">
        <v>108</v>
      </c>
      <c r="F1221" s="3" t="s">
        <v>421</v>
      </c>
      <c r="G1221" s="3" t="s">
        <v>2633</v>
      </c>
      <c r="H1221" s="3" t="s">
        <v>13</v>
      </c>
      <c r="I1221" s="3" t="s">
        <v>1259</v>
      </c>
      <c r="J1221" s="7" t="str">
        <f>CONCATENATE(tbl_geral[[#This Row],[Máquina]],"_",tbl_geral[[#This Row],[Status]],)</f>
        <v>SIEMP_PRENSA</v>
      </c>
      <c r="K1221" s="9">
        <f>COUNTIF($J$2:J1221,J1221)</f>
        <v>4</v>
      </c>
      <c r="L1221" s="7" t="str">
        <f>CONCATENATE(tbl_geral[[#This Row],[Cod.Unico]],"_",tbl_geral[[#This Row],[Numerador]])</f>
        <v>SIEMP_PRENSA_4</v>
      </c>
      <c r="M1221" s="12">
        <f t="shared" si="19"/>
        <v>167</v>
      </c>
      <c r="N1221" s="12">
        <f>COUNTIF(J$2:$J1221,J1221)/100</f>
        <v>0.04</v>
      </c>
      <c r="O1221" s="12">
        <f>SUM(tbl_geral[[#This Row],[Cod.Unico3]]+tbl_geral[[#This Row],[Cod.Unico4]])</f>
        <v>167.04</v>
      </c>
      <c r="P1221" s="12" t="str">
        <f>SUBSTITUTE(tbl_geral[[#This Row],[Cod.Unico5]],",",".")</f>
        <v>167.04</v>
      </c>
      <c r="Q1221" s="12" t="s">
        <v>1258</v>
      </c>
    </row>
    <row r="1222" spans="1:17" x14ac:dyDescent="0.25">
      <c r="A1222" s="3" t="s">
        <v>1162</v>
      </c>
      <c r="B1222" s="4">
        <v>3</v>
      </c>
      <c r="C1222" s="3" t="s">
        <v>56</v>
      </c>
      <c r="D1222" s="4">
        <v>303</v>
      </c>
      <c r="E1222" s="3" t="s">
        <v>108</v>
      </c>
      <c r="F1222" s="3" t="s">
        <v>421</v>
      </c>
      <c r="G1222" s="3" t="s">
        <v>2634</v>
      </c>
      <c r="H1222" s="3" t="s">
        <v>13</v>
      </c>
      <c r="I1222" s="3" t="s">
        <v>1259</v>
      </c>
      <c r="J1222" s="7" t="str">
        <f>CONCATENATE(tbl_geral[[#This Row],[Máquina]],"_",tbl_geral[[#This Row],[Status]],)</f>
        <v>SIEMP_PRENSA</v>
      </c>
      <c r="K1222" s="9">
        <f>COUNTIF($J$2:J1222,J1222)</f>
        <v>5</v>
      </c>
      <c r="L1222" s="7" t="str">
        <f>CONCATENATE(tbl_geral[[#This Row],[Cod.Unico]],"_",tbl_geral[[#This Row],[Numerador]])</f>
        <v>SIEMP_PRENSA_5</v>
      </c>
      <c r="M1222" s="12">
        <f t="shared" si="19"/>
        <v>167</v>
      </c>
      <c r="N1222" s="12">
        <f>COUNTIF(J$2:$J1222,J1222)/100</f>
        <v>0.05</v>
      </c>
      <c r="O1222" s="12">
        <f>SUM(tbl_geral[[#This Row],[Cod.Unico3]]+tbl_geral[[#This Row],[Cod.Unico4]])</f>
        <v>167.05</v>
      </c>
      <c r="P1222" s="12" t="str">
        <f>SUBSTITUTE(tbl_geral[[#This Row],[Cod.Unico5]],",",".")</f>
        <v>167.05</v>
      </c>
      <c r="Q1222" s="12" t="s">
        <v>1260</v>
      </c>
    </row>
    <row r="1223" spans="1:17" x14ac:dyDescent="0.25">
      <c r="A1223" s="3" t="s">
        <v>1162</v>
      </c>
      <c r="B1223" s="4">
        <v>3</v>
      </c>
      <c r="C1223" s="3" t="s">
        <v>56</v>
      </c>
      <c r="D1223" s="4">
        <v>303</v>
      </c>
      <c r="E1223" s="3" t="s">
        <v>108</v>
      </c>
      <c r="F1223" s="3" t="s">
        <v>421</v>
      </c>
      <c r="G1223" s="3" t="s">
        <v>2635</v>
      </c>
      <c r="H1223" s="3" t="s">
        <v>13</v>
      </c>
      <c r="I1223" s="3" t="s">
        <v>1259</v>
      </c>
      <c r="J1223" s="7" t="str">
        <f>CONCATENATE(tbl_geral[[#This Row],[Máquina]],"_",tbl_geral[[#This Row],[Status]],)</f>
        <v>SIEMP_PRENSA</v>
      </c>
      <c r="K1223" s="9">
        <f>COUNTIF($J$2:J1223,J1223)</f>
        <v>6</v>
      </c>
      <c r="L1223" s="7" t="str">
        <f>CONCATENATE(tbl_geral[[#This Row],[Cod.Unico]],"_",tbl_geral[[#This Row],[Numerador]])</f>
        <v>SIEMP_PRENSA_6</v>
      </c>
      <c r="M1223" s="12">
        <f t="shared" si="19"/>
        <v>167</v>
      </c>
      <c r="N1223" s="12">
        <f>COUNTIF(J$2:$J1223,J1223)/100</f>
        <v>0.06</v>
      </c>
      <c r="O1223" s="12">
        <f>SUM(tbl_geral[[#This Row],[Cod.Unico3]]+tbl_geral[[#This Row],[Cod.Unico4]])</f>
        <v>167.06</v>
      </c>
      <c r="P1223" s="12" t="str">
        <f>SUBSTITUTE(tbl_geral[[#This Row],[Cod.Unico5]],",",".")</f>
        <v>167.06</v>
      </c>
      <c r="Q1223" s="12" t="s">
        <v>1261</v>
      </c>
    </row>
    <row r="1224" spans="1:17" x14ac:dyDescent="0.25">
      <c r="A1224" s="3" t="s">
        <v>1162</v>
      </c>
      <c r="B1224" s="4">
        <v>3</v>
      </c>
      <c r="C1224" s="3" t="s">
        <v>56</v>
      </c>
      <c r="D1224" s="4">
        <v>303</v>
      </c>
      <c r="E1224" s="3" t="s">
        <v>108</v>
      </c>
      <c r="F1224" s="3" t="s">
        <v>421</v>
      </c>
      <c r="G1224" s="3" t="s">
        <v>2636</v>
      </c>
      <c r="H1224" s="3" t="s">
        <v>13</v>
      </c>
      <c r="I1224" s="3" t="s">
        <v>1259</v>
      </c>
      <c r="J1224" s="7" t="str">
        <f>CONCATENATE(tbl_geral[[#This Row],[Máquina]],"_",tbl_geral[[#This Row],[Status]],)</f>
        <v>SIEMP_PRENSA</v>
      </c>
      <c r="K1224" s="9">
        <f>COUNTIF($J$2:J1224,J1224)</f>
        <v>7</v>
      </c>
      <c r="L1224" s="7" t="str">
        <f>CONCATENATE(tbl_geral[[#This Row],[Cod.Unico]],"_",tbl_geral[[#This Row],[Numerador]])</f>
        <v>SIEMP_PRENSA_7</v>
      </c>
      <c r="M1224" s="12">
        <f t="shared" si="19"/>
        <v>167</v>
      </c>
      <c r="N1224" s="12">
        <f>COUNTIF(J$2:$J1224,J1224)/100</f>
        <v>7.0000000000000007E-2</v>
      </c>
      <c r="O1224" s="12">
        <f>SUM(tbl_geral[[#This Row],[Cod.Unico3]]+tbl_geral[[#This Row],[Cod.Unico4]])</f>
        <v>167.07</v>
      </c>
      <c r="P1224" s="12" t="str">
        <f>SUBSTITUTE(tbl_geral[[#This Row],[Cod.Unico5]],",",".")</f>
        <v>167.07</v>
      </c>
      <c r="Q1224" s="12" t="s">
        <v>1262</v>
      </c>
    </row>
    <row r="1225" spans="1:17" x14ac:dyDescent="0.25">
      <c r="A1225" s="3" t="s">
        <v>1162</v>
      </c>
      <c r="B1225" s="4">
        <v>7</v>
      </c>
      <c r="C1225" s="3" t="s">
        <v>431</v>
      </c>
      <c r="D1225" s="4">
        <v>701</v>
      </c>
      <c r="E1225" s="3" t="s">
        <v>1045</v>
      </c>
      <c r="F1225" s="3" t="s">
        <v>421</v>
      </c>
      <c r="G1225" s="3" t="s">
        <v>2637</v>
      </c>
      <c r="H1225" s="3" t="s">
        <v>13</v>
      </c>
      <c r="I1225" s="3" t="s">
        <v>1263</v>
      </c>
      <c r="J1225" s="7" t="str">
        <f>CONCATENATE(tbl_geral[[#This Row],[Máquina]],"_",tbl_geral[[#This Row],[Status]],)</f>
        <v>SIEMP_PRENSA</v>
      </c>
      <c r="K1225" s="9">
        <f>COUNTIF($J$2:J1225,J1225)</f>
        <v>8</v>
      </c>
      <c r="L1225" s="7" t="str">
        <f>CONCATENATE(tbl_geral[[#This Row],[Cod.Unico]],"_",tbl_geral[[#This Row],[Numerador]])</f>
        <v>SIEMP_PRENSA_8</v>
      </c>
      <c r="M1225" s="12">
        <f t="shared" si="19"/>
        <v>167</v>
      </c>
      <c r="N1225" s="12">
        <f>COUNTIF(J$2:$J1225,J1225)/100</f>
        <v>0.08</v>
      </c>
      <c r="O1225" s="12">
        <f>SUM(tbl_geral[[#This Row],[Cod.Unico3]]+tbl_geral[[#This Row],[Cod.Unico4]])</f>
        <v>167.08</v>
      </c>
      <c r="P1225" s="12" t="str">
        <f>SUBSTITUTE(tbl_geral[[#This Row],[Cod.Unico5]],",",".")</f>
        <v>167.08</v>
      </c>
      <c r="Q1225" s="12" t="s">
        <v>433</v>
      </c>
    </row>
    <row r="1226" spans="1:17" x14ac:dyDescent="0.25">
      <c r="A1226" s="3" t="s">
        <v>1162</v>
      </c>
      <c r="B1226" s="4">
        <v>3</v>
      </c>
      <c r="C1226" s="3" t="s">
        <v>56</v>
      </c>
      <c r="D1226" s="4">
        <v>303</v>
      </c>
      <c r="E1226" s="3" t="s">
        <v>108</v>
      </c>
      <c r="F1226" s="3" t="s">
        <v>421</v>
      </c>
      <c r="G1226" s="3" t="s">
        <v>2638</v>
      </c>
      <c r="H1226" s="3" t="s">
        <v>13</v>
      </c>
      <c r="I1226" s="3" t="s">
        <v>1265</v>
      </c>
      <c r="J1226" s="7" t="str">
        <f>CONCATENATE(tbl_geral[[#This Row],[Máquina]],"_",tbl_geral[[#This Row],[Status]],)</f>
        <v>SIEMP_PRENSA</v>
      </c>
      <c r="K1226" s="9">
        <f>COUNTIF($J$2:J1226,J1226)</f>
        <v>9</v>
      </c>
      <c r="L1226" s="7" t="str">
        <f>CONCATENATE(tbl_geral[[#This Row],[Cod.Unico]],"_",tbl_geral[[#This Row],[Numerador]])</f>
        <v>SIEMP_PRENSA_9</v>
      </c>
      <c r="M1226" s="12">
        <f t="shared" si="19"/>
        <v>167</v>
      </c>
      <c r="N1226" s="12">
        <f>COUNTIF(J$2:$J1226,J1226)/100</f>
        <v>0.09</v>
      </c>
      <c r="O1226" s="12">
        <f>SUM(tbl_geral[[#This Row],[Cod.Unico3]]+tbl_geral[[#This Row],[Cod.Unico4]])</f>
        <v>167.09</v>
      </c>
      <c r="P1226" s="12" t="str">
        <f>SUBSTITUTE(tbl_geral[[#This Row],[Cod.Unico5]],",",".")</f>
        <v>167.09</v>
      </c>
      <c r="Q1226" s="12" t="s">
        <v>1264</v>
      </c>
    </row>
    <row r="1227" spans="1:17" x14ac:dyDescent="0.25">
      <c r="A1227" s="3" t="s">
        <v>1162</v>
      </c>
      <c r="B1227" s="4">
        <v>8</v>
      </c>
      <c r="C1227" s="3" t="s">
        <v>10</v>
      </c>
      <c r="D1227" s="4">
        <v>829</v>
      </c>
      <c r="E1227" s="3" t="s">
        <v>93</v>
      </c>
      <c r="F1227" s="3" t="s">
        <v>421</v>
      </c>
      <c r="G1227" s="3" t="s">
        <v>3138</v>
      </c>
      <c r="H1227" s="3" t="s">
        <v>13</v>
      </c>
      <c r="I1227" s="3" t="s">
        <v>1267</v>
      </c>
      <c r="J1227" s="7" t="str">
        <f>CONCATENATE(tbl_geral[[#This Row],[Máquina]],"_",tbl_geral[[#This Row],[Status]],)</f>
        <v>SIEMP_PRENSA</v>
      </c>
      <c r="K1227" s="9">
        <f>COUNTIF($J$2:J1227,J1227)</f>
        <v>10</v>
      </c>
      <c r="L1227" s="7" t="str">
        <f>CONCATENATE(tbl_geral[[#This Row],[Cod.Unico]],"_",tbl_geral[[#This Row],[Numerador]])</f>
        <v>SIEMP_PRENSA_10</v>
      </c>
      <c r="M1227" s="12">
        <f t="shared" si="19"/>
        <v>167</v>
      </c>
      <c r="N1227" s="12">
        <f>COUNTIF(J$2:$J1227,J1227)/100</f>
        <v>0.1</v>
      </c>
      <c r="O1227" s="12">
        <f>SUM(tbl_geral[[#This Row],[Cod.Unico3]]+tbl_geral[[#This Row],[Cod.Unico4]])</f>
        <v>167.1</v>
      </c>
      <c r="P1227" s="12" t="str">
        <f>SUBSTITUTE(tbl_geral[[#This Row],[Cod.Unico5]],",",".")</f>
        <v>167.1</v>
      </c>
      <c r="Q1227" s="12" t="s">
        <v>1266</v>
      </c>
    </row>
    <row r="1228" spans="1:17" x14ac:dyDescent="0.25">
      <c r="A1228" s="3" t="s">
        <v>1162</v>
      </c>
      <c r="B1228" s="4">
        <v>2</v>
      </c>
      <c r="C1228" s="3" t="s">
        <v>84</v>
      </c>
      <c r="D1228" s="4">
        <v>202</v>
      </c>
      <c r="E1228" s="3" t="s">
        <v>88</v>
      </c>
      <c r="F1228" s="3" t="s">
        <v>421</v>
      </c>
      <c r="G1228" s="3" t="s">
        <v>2639</v>
      </c>
      <c r="H1228" s="3" t="s">
        <v>13</v>
      </c>
      <c r="I1228" s="3" t="s">
        <v>87</v>
      </c>
      <c r="J1228" s="7" t="str">
        <f>CONCATENATE(tbl_geral[[#This Row],[Máquina]],"_",tbl_geral[[#This Row],[Status]],)</f>
        <v>SIEMP_PRENSA</v>
      </c>
      <c r="K1228" s="9">
        <f>COUNTIF($J$2:J1228,J1228)</f>
        <v>11</v>
      </c>
      <c r="L1228" s="7" t="str">
        <f>CONCATENATE(tbl_geral[[#This Row],[Cod.Unico]],"_",tbl_geral[[#This Row],[Numerador]])</f>
        <v>SIEMP_PRENSA_11</v>
      </c>
      <c r="M1228" s="12">
        <f t="shared" si="19"/>
        <v>167</v>
      </c>
      <c r="N1228" s="12">
        <f>COUNTIF(J$2:$J1228,J1228)/100</f>
        <v>0.11</v>
      </c>
      <c r="O1228" s="12">
        <f>SUM(tbl_geral[[#This Row],[Cod.Unico3]]+tbl_geral[[#This Row],[Cod.Unico4]])</f>
        <v>167.11</v>
      </c>
      <c r="P1228" s="12" t="str">
        <f>SUBSTITUTE(tbl_geral[[#This Row],[Cod.Unico5]],",",".")</f>
        <v>167.11</v>
      </c>
      <c r="Q1228" s="12" t="s">
        <v>1268</v>
      </c>
    </row>
    <row r="1229" spans="1:17" x14ac:dyDescent="0.25">
      <c r="A1229" s="3" t="s">
        <v>1162</v>
      </c>
      <c r="B1229" s="4">
        <v>8</v>
      </c>
      <c r="C1229" s="3" t="s">
        <v>10</v>
      </c>
      <c r="D1229" s="4">
        <v>829</v>
      </c>
      <c r="E1229" s="3" t="s">
        <v>93</v>
      </c>
      <c r="F1229" s="3" t="s">
        <v>421</v>
      </c>
      <c r="G1229" s="3" t="s">
        <v>2640</v>
      </c>
      <c r="H1229" s="3" t="s">
        <v>13</v>
      </c>
      <c r="I1229" s="3" t="s">
        <v>1270</v>
      </c>
      <c r="J1229" s="7" t="str">
        <f>CONCATENATE(tbl_geral[[#This Row],[Máquina]],"_",tbl_geral[[#This Row],[Status]],)</f>
        <v>SIEMP_PRENSA</v>
      </c>
      <c r="K1229" s="9">
        <f>COUNTIF($J$2:J1229,J1229)</f>
        <v>12</v>
      </c>
      <c r="L1229" s="7" t="str">
        <f>CONCATENATE(tbl_geral[[#This Row],[Cod.Unico]],"_",tbl_geral[[#This Row],[Numerador]])</f>
        <v>SIEMP_PRENSA_12</v>
      </c>
      <c r="M1229" s="12">
        <f t="shared" si="19"/>
        <v>167</v>
      </c>
      <c r="N1229" s="12">
        <f>COUNTIF(J$2:$J1229,J1229)/100</f>
        <v>0.12</v>
      </c>
      <c r="O1229" s="12">
        <f>SUM(tbl_geral[[#This Row],[Cod.Unico3]]+tbl_geral[[#This Row],[Cod.Unico4]])</f>
        <v>167.12</v>
      </c>
      <c r="P1229" s="12" t="str">
        <f>SUBSTITUTE(tbl_geral[[#This Row],[Cod.Unico5]],",",".")</f>
        <v>167.12</v>
      </c>
      <c r="Q1229" s="12" t="s">
        <v>1269</v>
      </c>
    </row>
    <row r="1230" spans="1:17" x14ac:dyDescent="0.25">
      <c r="A1230" s="3" t="s">
        <v>1162</v>
      </c>
      <c r="B1230" s="4">
        <v>3</v>
      </c>
      <c r="C1230" s="3" t="s">
        <v>56</v>
      </c>
      <c r="D1230" s="4">
        <v>303</v>
      </c>
      <c r="E1230" s="3" t="s">
        <v>108</v>
      </c>
      <c r="F1230" s="3" t="s">
        <v>421</v>
      </c>
      <c r="G1230" s="3" t="s">
        <v>2641</v>
      </c>
      <c r="H1230" s="3" t="s">
        <v>13</v>
      </c>
      <c r="I1230" s="3" t="s">
        <v>1272</v>
      </c>
      <c r="J1230" s="7" t="str">
        <f>CONCATENATE(tbl_geral[[#This Row],[Máquina]],"_",tbl_geral[[#This Row],[Status]],)</f>
        <v>SIEMP_PRENSA</v>
      </c>
      <c r="K1230" s="9">
        <f>COUNTIF($J$2:J1230,J1230)</f>
        <v>13</v>
      </c>
      <c r="L1230" s="7" t="str">
        <f>CONCATENATE(tbl_geral[[#This Row],[Cod.Unico]],"_",tbl_geral[[#This Row],[Numerador]])</f>
        <v>SIEMP_PRENSA_13</v>
      </c>
      <c r="M1230" s="12">
        <f t="shared" si="19"/>
        <v>167</v>
      </c>
      <c r="N1230" s="12">
        <f>COUNTIF(J$2:$J1230,J1230)/100</f>
        <v>0.13</v>
      </c>
      <c r="O1230" s="12">
        <f>SUM(tbl_geral[[#This Row],[Cod.Unico3]]+tbl_geral[[#This Row],[Cod.Unico4]])</f>
        <v>167.13</v>
      </c>
      <c r="P1230" s="12" t="str">
        <f>SUBSTITUTE(tbl_geral[[#This Row],[Cod.Unico5]],",",".")</f>
        <v>167.13</v>
      </c>
      <c r="Q1230" s="12" t="s">
        <v>1271</v>
      </c>
    </row>
    <row r="1231" spans="1:17" x14ac:dyDescent="0.25">
      <c r="A1231" s="3" t="s">
        <v>1162</v>
      </c>
      <c r="B1231" s="4">
        <v>8</v>
      </c>
      <c r="C1231" s="3" t="s">
        <v>10</v>
      </c>
      <c r="D1231" s="4">
        <v>837</v>
      </c>
      <c r="E1231" s="3" t="s">
        <v>11</v>
      </c>
      <c r="F1231" s="3" t="s">
        <v>421</v>
      </c>
      <c r="G1231" s="3" t="s">
        <v>2642</v>
      </c>
      <c r="H1231" s="3" t="s">
        <v>13</v>
      </c>
      <c r="I1231" s="3"/>
      <c r="J1231" s="7" t="str">
        <f>CONCATENATE(tbl_geral[[#This Row],[Máquina]],"_",tbl_geral[[#This Row],[Status]],)</f>
        <v>SIEMP_PRENSA</v>
      </c>
      <c r="K1231" s="9">
        <f>COUNTIF($J$2:J1231,J1231)</f>
        <v>14</v>
      </c>
      <c r="L1231" s="7" t="str">
        <f>CONCATENATE(tbl_geral[[#This Row],[Cod.Unico]],"_",tbl_geral[[#This Row],[Numerador]])</f>
        <v>SIEMP_PRENSA_14</v>
      </c>
      <c r="M1231" s="12">
        <f t="shared" si="19"/>
        <v>167</v>
      </c>
      <c r="N1231" s="12">
        <f>COUNTIF(J$2:$J1231,J1231)/100</f>
        <v>0.14000000000000001</v>
      </c>
      <c r="O1231" s="12">
        <f>SUM(tbl_geral[[#This Row],[Cod.Unico3]]+tbl_geral[[#This Row],[Cod.Unico4]])</f>
        <v>167.14</v>
      </c>
      <c r="P1231" s="12" t="str">
        <f>SUBSTITUTE(tbl_geral[[#This Row],[Cod.Unico5]],",",".")</f>
        <v>167.14</v>
      </c>
      <c r="Q1231" s="12" t="s">
        <v>1273</v>
      </c>
    </row>
    <row r="1232" spans="1:17" x14ac:dyDescent="0.25">
      <c r="A1232" s="3" t="s">
        <v>1162</v>
      </c>
      <c r="B1232" s="4">
        <v>8</v>
      </c>
      <c r="C1232" s="3" t="s">
        <v>10</v>
      </c>
      <c r="D1232" s="4">
        <v>837</v>
      </c>
      <c r="E1232" s="3" t="s">
        <v>11</v>
      </c>
      <c r="F1232" s="3" t="s">
        <v>421</v>
      </c>
      <c r="G1232" s="3" t="s">
        <v>2643</v>
      </c>
      <c r="H1232" s="3" t="s">
        <v>13</v>
      </c>
      <c r="I1232" s="3"/>
      <c r="J1232" s="7" t="str">
        <f>CONCATENATE(tbl_geral[[#This Row],[Máquina]],"_",tbl_geral[[#This Row],[Status]],)</f>
        <v>SIEMP_PRENSA</v>
      </c>
      <c r="K1232" s="9">
        <f>COUNTIF($J$2:J1232,J1232)</f>
        <v>15</v>
      </c>
      <c r="L1232" s="7" t="str">
        <f>CONCATENATE(tbl_geral[[#This Row],[Cod.Unico]],"_",tbl_geral[[#This Row],[Numerador]])</f>
        <v>SIEMP_PRENSA_15</v>
      </c>
      <c r="M1232" s="12">
        <f t="shared" si="19"/>
        <v>167</v>
      </c>
      <c r="N1232" s="12">
        <f>COUNTIF(J$2:$J1232,J1232)/100</f>
        <v>0.15</v>
      </c>
      <c r="O1232" s="12">
        <f>SUM(tbl_geral[[#This Row],[Cod.Unico3]]+tbl_geral[[#This Row],[Cod.Unico4]])</f>
        <v>167.15</v>
      </c>
      <c r="P1232" s="12" t="str">
        <f>SUBSTITUTE(tbl_geral[[#This Row],[Cod.Unico5]],",",".")</f>
        <v>167.15</v>
      </c>
      <c r="Q1232" s="12" t="s">
        <v>1274</v>
      </c>
    </row>
    <row r="1233" spans="1:17" x14ac:dyDescent="0.25">
      <c r="A1233" s="3" t="s">
        <v>1162</v>
      </c>
      <c r="B1233" s="4">
        <v>8</v>
      </c>
      <c r="C1233" s="3" t="s">
        <v>10</v>
      </c>
      <c r="D1233" s="4">
        <v>837</v>
      </c>
      <c r="E1233" s="3" t="s">
        <v>11</v>
      </c>
      <c r="F1233" s="3" t="s">
        <v>421</v>
      </c>
      <c r="G1233" s="3" t="s">
        <v>2644</v>
      </c>
      <c r="H1233" s="3" t="s">
        <v>13</v>
      </c>
      <c r="I1233" s="3"/>
      <c r="J1233" s="7" t="str">
        <f>CONCATENATE(tbl_geral[[#This Row],[Máquina]],"_",tbl_geral[[#This Row],[Status]],)</f>
        <v>SIEMP_PRENSA</v>
      </c>
      <c r="K1233" s="9">
        <f>COUNTIF($J$2:J1233,J1233)</f>
        <v>16</v>
      </c>
      <c r="L1233" s="7" t="str">
        <f>CONCATENATE(tbl_geral[[#This Row],[Cod.Unico]],"_",tbl_geral[[#This Row],[Numerador]])</f>
        <v>SIEMP_PRENSA_16</v>
      </c>
      <c r="M1233" s="12">
        <f t="shared" si="19"/>
        <v>167</v>
      </c>
      <c r="N1233" s="12">
        <f>COUNTIF(J$2:$J1233,J1233)/100</f>
        <v>0.16</v>
      </c>
      <c r="O1233" s="12">
        <f>SUM(tbl_geral[[#This Row],[Cod.Unico3]]+tbl_geral[[#This Row],[Cod.Unico4]])</f>
        <v>167.16</v>
      </c>
      <c r="P1233" s="12" t="str">
        <f>SUBSTITUTE(tbl_geral[[#This Row],[Cod.Unico5]],",",".")</f>
        <v>167.16</v>
      </c>
      <c r="Q1233" s="12" t="s">
        <v>1275</v>
      </c>
    </row>
    <row r="1234" spans="1:17" x14ac:dyDescent="0.25">
      <c r="A1234" s="3" t="s">
        <v>1162</v>
      </c>
      <c r="B1234" s="4">
        <v>2</v>
      </c>
      <c r="C1234" s="3" t="s">
        <v>84</v>
      </c>
      <c r="D1234" s="4">
        <v>203</v>
      </c>
      <c r="E1234" s="3" t="s">
        <v>85</v>
      </c>
      <c r="F1234" s="3" t="s">
        <v>1276</v>
      </c>
      <c r="G1234" s="3" t="s">
        <v>2645</v>
      </c>
      <c r="H1234" s="3" t="s">
        <v>13</v>
      </c>
      <c r="I1234" s="3" t="s">
        <v>87</v>
      </c>
      <c r="J1234" s="7" t="str">
        <f>CONCATENATE(tbl_geral[[#This Row],[Máquina]],"_",tbl_geral[[#This Row],[Status]],)</f>
        <v>SIEMP_CARRO DE SAÍDA</v>
      </c>
      <c r="K1234" s="9">
        <f>COUNTIF($J$2:J1234,J1234)</f>
        <v>1</v>
      </c>
      <c r="L1234" s="7" t="str">
        <f>CONCATENATE(tbl_geral[[#This Row],[Cod.Unico]],"_",tbl_geral[[#This Row],[Numerador]])</f>
        <v>SIEMP_CARRO DE SAÍDA_1</v>
      </c>
      <c r="M1234" s="12">
        <f t="shared" si="19"/>
        <v>168</v>
      </c>
      <c r="N1234" s="12">
        <f>COUNTIF(J$2:$J1234,J1234)/100</f>
        <v>0.01</v>
      </c>
      <c r="O1234" s="12">
        <f>SUM(tbl_geral[[#This Row],[Cod.Unico3]]+tbl_geral[[#This Row],[Cod.Unico4]])</f>
        <v>168.01</v>
      </c>
      <c r="P1234" s="12" t="str">
        <f>SUBSTITUTE(tbl_geral[[#This Row],[Cod.Unico5]],",",".")</f>
        <v>168.01</v>
      </c>
      <c r="Q1234" s="12" t="s">
        <v>1277</v>
      </c>
    </row>
    <row r="1235" spans="1:17" x14ac:dyDescent="0.25">
      <c r="A1235" s="3" t="s">
        <v>1162</v>
      </c>
      <c r="B1235" s="4">
        <v>2</v>
      </c>
      <c r="C1235" s="3" t="s">
        <v>84</v>
      </c>
      <c r="D1235" s="4">
        <v>202</v>
      </c>
      <c r="E1235" s="3" t="s">
        <v>88</v>
      </c>
      <c r="F1235" s="3" t="s">
        <v>1276</v>
      </c>
      <c r="G1235" s="3" t="s">
        <v>2646</v>
      </c>
      <c r="H1235" s="3" t="s">
        <v>13</v>
      </c>
      <c r="I1235" s="3" t="s">
        <v>87</v>
      </c>
      <c r="J1235" s="7" t="str">
        <f>CONCATENATE(tbl_geral[[#This Row],[Máquina]],"_",tbl_geral[[#This Row],[Status]],)</f>
        <v>SIEMP_CARRO DE SAÍDA</v>
      </c>
      <c r="K1235" s="9">
        <f>COUNTIF($J$2:J1235,J1235)</f>
        <v>2</v>
      </c>
      <c r="L1235" s="7" t="str">
        <f>CONCATENATE(tbl_geral[[#This Row],[Cod.Unico]],"_",tbl_geral[[#This Row],[Numerador]])</f>
        <v>SIEMP_CARRO DE SAÍDA_2</v>
      </c>
      <c r="M1235" s="12">
        <f t="shared" si="19"/>
        <v>168</v>
      </c>
      <c r="N1235" s="12">
        <f>COUNTIF(J$2:$J1235,J1235)/100</f>
        <v>0.02</v>
      </c>
      <c r="O1235" s="12">
        <f>SUM(tbl_geral[[#This Row],[Cod.Unico3]]+tbl_geral[[#This Row],[Cod.Unico4]])</f>
        <v>168.02</v>
      </c>
      <c r="P1235" s="12" t="str">
        <f>SUBSTITUTE(tbl_geral[[#This Row],[Cod.Unico5]],",",".")</f>
        <v>168.02</v>
      </c>
      <c r="Q1235" s="12" t="s">
        <v>1278</v>
      </c>
    </row>
    <row r="1236" spans="1:17" x14ac:dyDescent="0.25">
      <c r="A1236" s="3" t="s">
        <v>1162</v>
      </c>
      <c r="B1236" s="4">
        <v>8</v>
      </c>
      <c r="C1236" s="3" t="s">
        <v>10</v>
      </c>
      <c r="D1236" s="4">
        <v>829</v>
      </c>
      <c r="E1236" s="3" t="s">
        <v>93</v>
      </c>
      <c r="F1236" s="3" t="s">
        <v>1276</v>
      </c>
      <c r="G1236" s="3" t="s">
        <v>2647</v>
      </c>
      <c r="H1236" s="3" t="s">
        <v>13</v>
      </c>
      <c r="I1236" s="3" t="s">
        <v>87</v>
      </c>
      <c r="J1236" s="7" t="str">
        <f>CONCATENATE(tbl_geral[[#This Row],[Máquina]],"_",tbl_geral[[#This Row],[Status]],)</f>
        <v>SIEMP_CARRO DE SAÍDA</v>
      </c>
      <c r="K1236" s="9">
        <f>COUNTIF($J$2:J1236,J1236)</f>
        <v>3</v>
      </c>
      <c r="L1236" s="7" t="str">
        <f>CONCATENATE(tbl_geral[[#This Row],[Cod.Unico]],"_",tbl_geral[[#This Row],[Numerador]])</f>
        <v>SIEMP_CARRO DE SAÍDA_3</v>
      </c>
      <c r="M1236" s="12">
        <f t="shared" si="19"/>
        <v>168</v>
      </c>
      <c r="N1236" s="12">
        <f>COUNTIF(J$2:$J1236,J1236)/100</f>
        <v>0.03</v>
      </c>
      <c r="O1236" s="12">
        <f>SUM(tbl_geral[[#This Row],[Cod.Unico3]]+tbl_geral[[#This Row],[Cod.Unico4]])</f>
        <v>168.03</v>
      </c>
      <c r="P1236" s="12" t="str">
        <f>SUBSTITUTE(tbl_geral[[#This Row],[Cod.Unico5]],",",".")</f>
        <v>168.03</v>
      </c>
      <c r="Q1236" s="12" t="s">
        <v>1279</v>
      </c>
    </row>
    <row r="1237" spans="1:17" x14ac:dyDescent="0.25">
      <c r="A1237" s="3" t="s">
        <v>1162</v>
      </c>
      <c r="B1237" s="4">
        <v>8</v>
      </c>
      <c r="C1237" s="3" t="s">
        <v>10</v>
      </c>
      <c r="D1237" s="4">
        <v>829</v>
      </c>
      <c r="E1237" s="3" t="s">
        <v>93</v>
      </c>
      <c r="F1237" s="3" t="s">
        <v>1276</v>
      </c>
      <c r="G1237" s="3" t="s">
        <v>2648</v>
      </c>
      <c r="H1237" s="3" t="s">
        <v>13</v>
      </c>
      <c r="I1237" s="3" t="s">
        <v>87</v>
      </c>
      <c r="J1237" s="7" t="str">
        <f>CONCATENATE(tbl_geral[[#This Row],[Máquina]],"_",tbl_geral[[#This Row],[Status]],)</f>
        <v>SIEMP_CARRO DE SAÍDA</v>
      </c>
      <c r="K1237" s="9">
        <f>COUNTIF($J$2:J1237,J1237)</f>
        <v>4</v>
      </c>
      <c r="L1237" s="7" t="str">
        <f>CONCATENATE(tbl_geral[[#This Row],[Cod.Unico]],"_",tbl_geral[[#This Row],[Numerador]])</f>
        <v>SIEMP_CARRO DE SAÍDA_4</v>
      </c>
      <c r="M1237" s="12">
        <f t="shared" si="19"/>
        <v>168</v>
      </c>
      <c r="N1237" s="12">
        <f>COUNTIF(J$2:$J1237,J1237)/100</f>
        <v>0.04</v>
      </c>
      <c r="O1237" s="12">
        <f>SUM(tbl_geral[[#This Row],[Cod.Unico3]]+tbl_geral[[#This Row],[Cod.Unico4]])</f>
        <v>168.04</v>
      </c>
      <c r="P1237" s="12" t="str">
        <f>SUBSTITUTE(tbl_geral[[#This Row],[Cod.Unico5]],",",".")</f>
        <v>168.04</v>
      </c>
      <c r="Q1237" s="12" t="s">
        <v>1280</v>
      </c>
    </row>
    <row r="1238" spans="1:17" x14ac:dyDescent="0.25">
      <c r="A1238" s="3" t="s">
        <v>1162</v>
      </c>
      <c r="B1238" s="4">
        <v>2</v>
      </c>
      <c r="C1238" s="3" t="s">
        <v>84</v>
      </c>
      <c r="D1238" s="4">
        <v>202</v>
      </c>
      <c r="E1238" s="3" t="s">
        <v>88</v>
      </c>
      <c r="F1238" s="3" t="s">
        <v>1276</v>
      </c>
      <c r="G1238" s="3" t="s">
        <v>2649</v>
      </c>
      <c r="H1238" s="3" t="s">
        <v>13</v>
      </c>
      <c r="I1238" s="3" t="s">
        <v>1282</v>
      </c>
      <c r="J1238" s="7" t="str">
        <f>CONCATENATE(tbl_geral[[#This Row],[Máquina]],"_",tbl_geral[[#This Row],[Status]],)</f>
        <v>SIEMP_CARRO DE SAÍDA</v>
      </c>
      <c r="K1238" s="9">
        <f>COUNTIF($J$2:J1238,J1238)</f>
        <v>5</v>
      </c>
      <c r="L1238" s="7" t="str">
        <f>CONCATENATE(tbl_geral[[#This Row],[Cod.Unico]],"_",tbl_geral[[#This Row],[Numerador]])</f>
        <v>SIEMP_CARRO DE SAÍDA_5</v>
      </c>
      <c r="M1238" s="12">
        <f t="shared" si="19"/>
        <v>168</v>
      </c>
      <c r="N1238" s="12">
        <f>COUNTIF(J$2:$J1238,J1238)/100</f>
        <v>0.05</v>
      </c>
      <c r="O1238" s="12">
        <f>SUM(tbl_geral[[#This Row],[Cod.Unico3]]+tbl_geral[[#This Row],[Cod.Unico4]])</f>
        <v>168.05</v>
      </c>
      <c r="P1238" s="12" t="str">
        <f>SUBSTITUTE(tbl_geral[[#This Row],[Cod.Unico5]],",",".")</f>
        <v>168.05</v>
      </c>
      <c r="Q1238" s="12" t="s">
        <v>1281</v>
      </c>
    </row>
    <row r="1239" spans="1:17" x14ac:dyDescent="0.25">
      <c r="A1239" s="3" t="s">
        <v>1162</v>
      </c>
      <c r="B1239" s="4">
        <v>8</v>
      </c>
      <c r="C1239" s="3" t="s">
        <v>10</v>
      </c>
      <c r="D1239" s="4">
        <v>829</v>
      </c>
      <c r="E1239" s="3" t="s">
        <v>93</v>
      </c>
      <c r="F1239" s="3" t="s">
        <v>1283</v>
      </c>
      <c r="G1239" s="3" t="s">
        <v>2650</v>
      </c>
      <c r="H1239" s="3" t="s">
        <v>13</v>
      </c>
      <c r="I1239" s="3" t="s">
        <v>87</v>
      </c>
      <c r="J1239" s="7" t="str">
        <f>CONCATENATE(tbl_geral[[#This Row],[Máquina]],"_",tbl_geral[[#This Row],[Status]],)</f>
        <v>SIEMP_REBARBADOR</v>
      </c>
      <c r="K1239" s="9">
        <f>COUNTIF($J$2:J1239,J1239)</f>
        <v>1</v>
      </c>
      <c r="L1239" s="7" t="str">
        <f>CONCATENATE(tbl_geral[[#This Row],[Cod.Unico]],"_",tbl_geral[[#This Row],[Numerador]])</f>
        <v>SIEMP_REBARBADOR_1</v>
      </c>
      <c r="M1239" s="12">
        <f t="shared" si="19"/>
        <v>169</v>
      </c>
      <c r="N1239" s="12">
        <f>COUNTIF(J$2:$J1239,J1239)/100</f>
        <v>0.01</v>
      </c>
      <c r="O1239" s="12">
        <f>SUM(tbl_geral[[#This Row],[Cod.Unico3]]+tbl_geral[[#This Row],[Cod.Unico4]])</f>
        <v>169.01</v>
      </c>
      <c r="P1239" s="12" t="str">
        <f>SUBSTITUTE(tbl_geral[[#This Row],[Cod.Unico5]],",",".")</f>
        <v>169.01</v>
      </c>
      <c r="Q1239" s="12" t="s">
        <v>1284</v>
      </c>
    </row>
    <row r="1240" spans="1:17" x14ac:dyDescent="0.25">
      <c r="A1240" s="3" t="s">
        <v>1162</v>
      </c>
      <c r="B1240" s="4">
        <v>8</v>
      </c>
      <c r="C1240" s="3" t="s">
        <v>10</v>
      </c>
      <c r="D1240" s="4">
        <v>829</v>
      </c>
      <c r="E1240" s="3" t="s">
        <v>93</v>
      </c>
      <c r="F1240" s="3" t="s">
        <v>1283</v>
      </c>
      <c r="G1240" s="3" t="s">
        <v>2651</v>
      </c>
      <c r="H1240" s="3" t="s">
        <v>13</v>
      </c>
      <c r="I1240" s="3" t="s">
        <v>87</v>
      </c>
      <c r="J1240" s="7" t="str">
        <f>CONCATENATE(tbl_geral[[#This Row],[Máquina]],"_",tbl_geral[[#This Row],[Status]],)</f>
        <v>SIEMP_REBARBADOR</v>
      </c>
      <c r="K1240" s="9">
        <f>COUNTIF($J$2:J1240,J1240)</f>
        <v>2</v>
      </c>
      <c r="L1240" s="7" t="str">
        <f>CONCATENATE(tbl_geral[[#This Row],[Cod.Unico]],"_",tbl_geral[[#This Row],[Numerador]])</f>
        <v>SIEMP_REBARBADOR_2</v>
      </c>
      <c r="M1240" s="12">
        <f t="shared" si="19"/>
        <v>169</v>
      </c>
      <c r="N1240" s="12">
        <f>COUNTIF(J$2:$J1240,J1240)/100</f>
        <v>0.02</v>
      </c>
      <c r="O1240" s="12">
        <f>SUM(tbl_geral[[#This Row],[Cod.Unico3]]+tbl_geral[[#This Row],[Cod.Unico4]])</f>
        <v>169.02</v>
      </c>
      <c r="P1240" s="12" t="str">
        <f>SUBSTITUTE(tbl_geral[[#This Row],[Cod.Unico5]],",",".")</f>
        <v>169.02</v>
      </c>
      <c r="Q1240" s="12" t="s">
        <v>1285</v>
      </c>
    </row>
    <row r="1241" spans="1:17" x14ac:dyDescent="0.25">
      <c r="A1241" s="3" t="s">
        <v>1162</v>
      </c>
      <c r="B1241" s="4">
        <v>8</v>
      </c>
      <c r="C1241" s="3" t="s">
        <v>10</v>
      </c>
      <c r="D1241" s="4">
        <v>829</v>
      </c>
      <c r="E1241" s="3" t="s">
        <v>93</v>
      </c>
      <c r="F1241" s="3" t="s">
        <v>1283</v>
      </c>
      <c r="G1241" s="3" t="s">
        <v>2652</v>
      </c>
      <c r="H1241" s="3" t="s">
        <v>13</v>
      </c>
      <c r="I1241" s="3" t="s">
        <v>87</v>
      </c>
      <c r="J1241" s="7" t="str">
        <f>CONCATENATE(tbl_geral[[#This Row],[Máquina]],"_",tbl_geral[[#This Row],[Status]],)</f>
        <v>SIEMP_REBARBADOR</v>
      </c>
      <c r="K1241" s="9">
        <f>COUNTIF($J$2:J1241,J1241)</f>
        <v>3</v>
      </c>
      <c r="L1241" s="7" t="str">
        <f>CONCATENATE(tbl_geral[[#This Row],[Cod.Unico]],"_",tbl_geral[[#This Row],[Numerador]])</f>
        <v>SIEMP_REBARBADOR_3</v>
      </c>
      <c r="M1241" s="12">
        <f t="shared" si="19"/>
        <v>169</v>
      </c>
      <c r="N1241" s="12">
        <f>COUNTIF(J$2:$J1241,J1241)/100</f>
        <v>0.03</v>
      </c>
      <c r="O1241" s="12">
        <f>SUM(tbl_geral[[#This Row],[Cod.Unico3]]+tbl_geral[[#This Row],[Cod.Unico4]])</f>
        <v>169.03</v>
      </c>
      <c r="P1241" s="12" t="str">
        <f>SUBSTITUTE(tbl_geral[[#This Row],[Cod.Unico5]],",",".")</f>
        <v>169.03</v>
      </c>
      <c r="Q1241" s="12" t="s">
        <v>1286</v>
      </c>
    </row>
    <row r="1242" spans="1:17" x14ac:dyDescent="0.25">
      <c r="A1242" s="3" t="s">
        <v>1162</v>
      </c>
      <c r="B1242" s="4">
        <v>8</v>
      </c>
      <c r="C1242" s="3" t="s">
        <v>10</v>
      </c>
      <c r="D1242" s="4">
        <v>829</v>
      </c>
      <c r="E1242" s="3" t="s">
        <v>93</v>
      </c>
      <c r="F1242" s="3" t="s">
        <v>1283</v>
      </c>
      <c r="G1242" s="3" t="s">
        <v>2653</v>
      </c>
      <c r="H1242" s="3" t="s">
        <v>13</v>
      </c>
      <c r="I1242" s="3" t="s">
        <v>87</v>
      </c>
      <c r="J1242" s="7" t="str">
        <f>CONCATENATE(tbl_geral[[#This Row],[Máquina]],"_",tbl_geral[[#This Row],[Status]],)</f>
        <v>SIEMP_REBARBADOR</v>
      </c>
      <c r="K1242" s="9">
        <f>COUNTIF($J$2:J1242,J1242)</f>
        <v>4</v>
      </c>
      <c r="L1242" s="7" t="str">
        <f>CONCATENATE(tbl_geral[[#This Row],[Cod.Unico]],"_",tbl_geral[[#This Row],[Numerador]])</f>
        <v>SIEMP_REBARBADOR_4</v>
      </c>
      <c r="M1242" s="12">
        <f t="shared" si="19"/>
        <v>169</v>
      </c>
      <c r="N1242" s="12">
        <f>COUNTIF(J$2:$J1242,J1242)/100</f>
        <v>0.04</v>
      </c>
      <c r="O1242" s="12">
        <f>SUM(tbl_geral[[#This Row],[Cod.Unico3]]+tbl_geral[[#This Row],[Cod.Unico4]])</f>
        <v>169.04</v>
      </c>
      <c r="P1242" s="12" t="str">
        <f>SUBSTITUTE(tbl_geral[[#This Row],[Cod.Unico5]],",",".")</f>
        <v>169.04</v>
      </c>
      <c r="Q1242" s="12" t="s">
        <v>1287</v>
      </c>
    </row>
    <row r="1243" spans="1:17" x14ac:dyDescent="0.25">
      <c r="A1243" s="3" t="s">
        <v>1162</v>
      </c>
      <c r="B1243" s="4">
        <v>2</v>
      </c>
      <c r="C1243" s="3" t="s">
        <v>84</v>
      </c>
      <c r="D1243" s="4">
        <v>203</v>
      </c>
      <c r="E1243" s="3" t="s">
        <v>85</v>
      </c>
      <c r="F1243" s="3" t="s">
        <v>1283</v>
      </c>
      <c r="G1243" s="3" t="s">
        <v>2654</v>
      </c>
      <c r="H1243" s="3" t="s">
        <v>13</v>
      </c>
      <c r="I1243" s="3" t="s">
        <v>87</v>
      </c>
      <c r="J1243" s="7" t="str">
        <f>CONCATENATE(tbl_geral[[#This Row],[Máquina]],"_",tbl_geral[[#This Row],[Status]],)</f>
        <v>SIEMP_REBARBADOR</v>
      </c>
      <c r="K1243" s="9">
        <f>COUNTIF($J$2:J1243,J1243)</f>
        <v>5</v>
      </c>
      <c r="L1243" s="7" t="str">
        <f>CONCATENATE(tbl_geral[[#This Row],[Cod.Unico]],"_",tbl_geral[[#This Row],[Numerador]])</f>
        <v>SIEMP_REBARBADOR_5</v>
      </c>
      <c r="M1243" s="12">
        <f t="shared" si="19"/>
        <v>169</v>
      </c>
      <c r="N1243" s="12">
        <f>COUNTIF(J$2:$J1243,J1243)/100</f>
        <v>0.05</v>
      </c>
      <c r="O1243" s="12">
        <f>SUM(tbl_geral[[#This Row],[Cod.Unico3]]+tbl_geral[[#This Row],[Cod.Unico4]])</f>
        <v>169.05</v>
      </c>
      <c r="P1243" s="12" t="str">
        <f>SUBSTITUTE(tbl_geral[[#This Row],[Cod.Unico5]],",",".")</f>
        <v>169.05</v>
      </c>
      <c r="Q1243" s="12" t="s">
        <v>1288</v>
      </c>
    </row>
    <row r="1244" spans="1:17" x14ac:dyDescent="0.25">
      <c r="A1244" s="3" t="s">
        <v>1162</v>
      </c>
      <c r="B1244" s="4">
        <v>2</v>
      </c>
      <c r="C1244" s="3" t="s">
        <v>84</v>
      </c>
      <c r="D1244" s="4">
        <v>202</v>
      </c>
      <c r="E1244" s="3" t="s">
        <v>88</v>
      </c>
      <c r="F1244" s="3" t="s">
        <v>1283</v>
      </c>
      <c r="G1244" s="3" t="s">
        <v>2655</v>
      </c>
      <c r="H1244" s="3" t="s">
        <v>13</v>
      </c>
      <c r="I1244" s="3" t="s">
        <v>87</v>
      </c>
      <c r="J1244" s="7" t="str">
        <f>CONCATENATE(tbl_geral[[#This Row],[Máquina]],"_",tbl_geral[[#This Row],[Status]],)</f>
        <v>SIEMP_REBARBADOR</v>
      </c>
      <c r="K1244" s="9">
        <f>COUNTIF($J$2:J1244,J1244)</f>
        <v>6</v>
      </c>
      <c r="L1244" s="7" t="str">
        <f>CONCATENATE(tbl_geral[[#This Row],[Cod.Unico]],"_",tbl_geral[[#This Row],[Numerador]])</f>
        <v>SIEMP_REBARBADOR_6</v>
      </c>
      <c r="M1244" s="12">
        <f t="shared" si="19"/>
        <v>169</v>
      </c>
      <c r="N1244" s="12">
        <f>COUNTIF(J$2:$J1244,J1244)/100</f>
        <v>0.06</v>
      </c>
      <c r="O1244" s="12">
        <f>SUM(tbl_geral[[#This Row],[Cod.Unico3]]+tbl_geral[[#This Row],[Cod.Unico4]])</f>
        <v>169.06</v>
      </c>
      <c r="P1244" s="12" t="str">
        <f>SUBSTITUTE(tbl_geral[[#This Row],[Cod.Unico5]],",",".")</f>
        <v>169.06</v>
      </c>
      <c r="Q1244" s="12" t="s">
        <v>1289</v>
      </c>
    </row>
    <row r="1245" spans="1:17" x14ac:dyDescent="0.25">
      <c r="A1245" s="3" t="s">
        <v>1162</v>
      </c>
      <c r="B1245" s="4">
        <v>2</v>
      </c>
      <c r="C1245" s="3" t="s">
        <v>84</v>
      </c>
      <c r="D1245" s="4">
        <v>202</v>
      </c>
      <c r="E1245" s="3" t="s">
        <v>88</v>
      </c>
      <c r="F1245" s="3" t="s">
        <v>1283</v>
      </c>
      <c r="G1245" s="3" t="s">
        <v>2656</v>
      </c>
      <c r="H1245" s="3" t="s">
        <v>13</v>
      </c>
      <c r="I1245" s="3"/>
      <c r="J1245" s="7" t="str">
        <f>CONCATENATE(tbl_geral[[#This Row],[Máquina]],"_",tbl_geral[[#This Row],[Status]],)</f>
        <v>SIEMP_REBARBADOR</v>
      </c>
      <c r="K1245" s="9">
        <f>COUNTIF($J$2:J1245,J1245)</f>
        <v>7</v>
      </c>
      <c r="L1245" s="7" t="str">
        <f>CONCATENATE(tbl_geral[[#This Row],[Cod.Unico]],"_",tbl_geral[[#This Row],[Numerador]])</f>
        <v>SIEMP_REBARBADOR_7</v>
      </c>
      <c r="M1245" s="12">
        <f t="shared" si="19"/>
        <v>169</v>
      </c>
      <c r="N1245" s="12">
        <f>COUNTIF(J$2:$J1245,J1245)/100</f>
        <v>7.0000000000000007E-2</v>
      </c>
      <c r="O1245" s="12">
        <f>SUM(tbl_geral[[#This Row],[Cod.Unico3]]+tbl_geral[[#This Row],[Cod.Unico4]])</f>
        <v>169.07</v>
      </c>
      <c r="P1245" s="12" t="str">
        <f>SUBSTITUTE(tbl_geral[[#This Row],[Cod.Unico5]],",",".")</f>
        <v>169.07</v>
      </c>
      <c r="Q1245" s="12" t="s">
        <v>1290</v>
      </c>
    </row>
    <row r="1246" spans="1:17" x14ac:dyDescent="0.25">
      <c r="A1246" s="3" t="s">
        <v>1162</v>
      </c>
      <c r="B1246" s="4">
        <v>8</v>
      </c>
      <c r="C1246" s="3" t="s">
        <v>10</v>
      </c>
      <c r="D1246" s="4">
        <v>829</v>
      </c>
      <c r="E1246" s="3" t="s">
        <v>93</v>
      </c>
      <c r="F1246" s="3" t="s">
        <v>363</v>
      </c>
      <c r="G1246" s="3" t="s">
        <v>2657</v>
      </c>
      <c r="H1246" s="3" t="s">
        <v>13</v>
      </c>
      <c r="I1246" s="3" t="s">
        <v>1191</v>
      </c>
      <c r="J1246" s="7" t="str">
        <f>CONCATENATE(tbl_geral[[#This Row],[Máquina]],"_",tbl_geral[[#This Row],[Status]],)</f>
        <v>SIEMP_CLASSIFICAÇÃO</v>
      </c>
      <c r="K1246" s="9">
        <f>COUNTIF($J$2:J1246,J1246)</f>
        <v>1</v>
      </c>
      <c r="L1246" s="7" t="str">
        <f>CONCATENATE(tbl_geral[[#This Row],[Cod.Unico]],"_",tbl_geral[[#This Row],[Numerador]])</f>
        <v>SIEMP_CLASSIFICAÇÃO_1</v>
      </c>
      <c r="M1246" s="12">
        <f t="shared" si="19"/>
        <v>170</v>
      </c>
      <c r="N1246" s="12">
        <f>COUNTIF(J$2:$J1246,J1246)/100</f>
        <v>0.01</v>
      </c>
      <c r="O1246" s="12">
        <f>SUM(tbl_geral[[#This Row],[Cod.Unico3]]+tbl_geral[[#This Row],[Cod.Unico4]])</f>
        <v>170.01</v>
      </c>
      <c r="P1246" s="12" t="str">
        <f>SUBSTITUTE(tbl_geral[[#This Row],[Cod.Unico5]],",",".")</f>
        <v>170.01</v>
      </c>
      <c r="Q1246" s="12" t="s">
        <v>1291</v>
      </c>
    </row>
    <row r="1247" spans="1:17" x14ac:dyDescent="0.25">
      <c r="A1247" s="3" t="s">
        <v>1162</v>
      </c>
      <c r="B1247" s="4">
        <v>8</v>
      </c>
      <c r="C1247" s="3" t="s">
        <v>10</v>
      </c>
      <c r="D1247" s="4">
        <v>829</v>
      </c>
      <c r="E1247" s="3" t="s">
        <v>93</v>
      </c>
      <c r="F1247" s="3" t="s">
        <v>363</v>
      </c>
      <c r="G1247" s="3" t="s">
        <v>2658</v>
      </c>
      <c r="H1247" s="3" t="s">
        <v>13</v>
      </c>
      <c r="I1247" s="3" t="s">
        <v>87</v>
      </c>
      <c r="J1247" s="7" t="str">
        <f>CONCATENATE(tbl_geral[[#This Row],[Máquina]],"_",tbl_geral[[#This Row],[Status]],)</f>
        <v>SIEMP_CLASSIFICAÇÃO</v>
      </c>
      <c r="K1247" s="9">
        <f>COUNTIF($J$2:J1247,J1247)</f>
        <v>2</v>
      </c>
      <c r="L1247" s="7" t="str">
        <f>CONCATENATE(tbl_geral[[#This Row],[Cod.Unico]],"_",tbl_geral[[#This Row],[Numerador]])</f>
        <v>SIEMP_CLASSIFICAÇÃO_2</v>
      </c>
      <c r="M1247" s="12">
        <f t="shared" si="19"/>
        <v>170</v>
      </c>
      <c r="N1247" s="12">
        <f>COUNTIF(J$2:$J1247,J1247)/100</f>
        <v>0.02</v>
      </c>
      <c r="O1247" s="12">
        <f>SUM(tbl_geral[[#This Row],[Cod.Unico3]]+tbl_geral[[#This Row],[Cod.Unico4]])</f>
        <v>170.02</v>
      </c>
      <c r="P1247" s="12" t="str">
        <f>SUBSTITUTE(tbl_geral[[#This Row],[Cod.Unico5]],",",".")</f>
        <v>170.02</v>
      </c>
      <c r="Q1247" s="12" t="s">
        <v>373</v>
      </c>
    </row>
    <row r="1248" spans="1:17" x14ac:dyDescent="0.25">
      <c r="A1248" s="3" t="s">
        <v>1162</v>
      </c>
      <c r="B1248" s="4">
        <v>8</v>
      </c>
      <c r="C1248" s="3" t="s">
        <v>10</v>
      </c>
      <c r="D1248" s="4">
        <v>829</v>
      </c>
      <c r="E1248" s="3" t="s">
        <v>93</v>
      </c>
      <c r="F1248" s="3" t="s">
        <v>363</v>
      </c>
      <c r="G1248" s="3" t="s">
        <v>2659</v>
      </c>
      <c r="H1248" s="3" t="s">
        <v>13</v>
      </c>
      <c r="I1248" s="3" t="s">
        <v>95</v>
      </c>
      <c r="J1248" s="7" t="str">
        <f>CONCATENATE(tbl_geral[[#This Row],[Máquina]],"_",tbl_geral[[#This Row],[Status]],)</f>
        <v>SIEMP_CLASSIFICAÇÃO</v>
      </c>
      <c r="K1248" s="9">
        <f>COUNTIF($J$2:J1248,J1248)</f>
        <v>3</v>
      </c>
      <c r="L1248" s="7" t="str">
        <f>CONCATENATE(tbl_geral[[#This Row],[Cod.Unico]],"_",tbl_geral[[#This Row],[Numerador]])</f>
        <v>SIEMP_CLASSIFICAÇÃO_3</v>
      </c>
      <c r="M1248" s="12">
        <f t="shared" si="19"/>
        <v>170</v>
      </c>
      <c r="N1248" s="12">
        <f>COUNTIF(J$2:$J1248,J1248)/100</f>
        <v>0.03</v>
      </c>
      <c r="O1248" s="12">
        <f>SUM(tbl_geral[[#This Row],[Cod.Unico3]]+tbl_geral[[#This Row],[Cod.Unico4]])</f>
        <v>170.03</v>
      </c>
      <c r="P1248" s="12" t="str">
        <f>SUBSTITUTE(tbl_geral[[#This Row],[Cod.Unico5]],",",".")</f>
        <v>170.03</v>
      </c>
      <c r="Q1248" s="12" t="s">
        <v>374</v>
      </c>
    </row>
    <row r="1249" spans="1:17" x14ac:dyDescent="0.25">
      <c r="A1249" s="3" t="s">
        <v>1162</v>
      </c>
      <c r="B1249" s="4">
        <v>5</v>
      </c>
      <c r="C1249" s="3" t="s">
        <v>71</v>
      </c>
      <c r="D1249" s="4">
        <v>501</v>
      </c>
      <c r="E1249" s="3" t="s">
        <v>75</v>
      </c>
      <c r="F1249" s="3" t="s">
        <v>363</v>
      </c>
      <c r="G1249" s="3" t="s">
        <v>2660</v>
      </c>
      <c r="H1249" s="3" t="s">
        <v>13</v>
      </c>
      <c r="I1249" s="3" t="s">
        <v>1185</v>
      </c>
      <c r="J1249" s="7" t="str">
        <f>CONCATENATE(tbl_geral[[#This Row],[Máquina]],"_",tbl_geral[[#This Row],[Status]],)</f>
        <v>SIEMP_CLASSIFICAÇÃO</v>
      </c>
      <c r="K1249" s="9">
        <f>COUNTIF($J$2:J1249,J1249)</f>
        <v>4</v>
      </c>
      <c r="L1249" s="7" t="str">
        <f>CONCATENATE(tbl_geral[[#This Row],[Cod.Unico]],"_",tbl_geral[[#This Row],[Numerador]])</f>
        <v>SIEMP_CLASSIFICAÇÃO_4</v>
      </c>
      <c r="M1249" s="12">
        <f t="shared" si="19"/>
        <v>170</v>
      </c>
      <c r="N1249" s="12">
        <f>COUNTIF(J$2:$J1249,J1249)/100</f>
        <v>0.04</v>
      </c>
      <c r="O1249" s="12">
        <f>SUM(tbl_geral[[#This Row],[Cod.Unico3]]+tbl_geral[[#This Row],[Cod.Unico4]])</f>
        <v>170.04</v>
      </c>
      <c r="P1249" s="12" t="str">
        <f>SUBSTITUTE(tbl_geral[[#This Row],[Cod.Unico5]],",",".")</f>
        <v>170.04</v>
      </c>
      <c r="Q1249" s="12" t="s">
        <v>1292</v>
      </c>
    </row>
    <row r="1250" spans="1:17" x14ac:dyDescent="0.25">
      <c r="A1250" s="3" t="s">
        <v>1162</v>
      </c>
      <c r="B1250" s="4">
        <v>2</v>
      </c>
      <c r="C1250" s="3" t="s">
        <v>84</v>
      </c>
      <c r="D1250" s="4">
        <v>203</v>
      </c>
      <c r="E1250" s="3" t="s">
        <v>85</v>
      </c>
      <c r="F1250" s="3" t="s">
        <v>363</v>
      </c>
      <c r="G1250" s="3" t="s">
        <v>2661</v>
      </c>
      <c r="H1250" s="3" t="s">
        <v>13</v>
      </c>
      <c r="I1250" s="3" t="s">
        <v>87</v>
      </c>
      <c r="J1250" s="7" t="str">
        <f>CONCATENATE(tbl_geral[[#This Row],[Máquina]],"_",tbl_geral[[#This Row],[Status]],)</f>
        <v>SIEMP_CLASSIFICAÇÃO</v>
      </c>
      <c r="K1250" s="9">
        <f>COUNTIF($J$2:J1250,J1250)</f>
        <v>5</v>
      </c>
      <c r="L1250" s="7" t="str">
        <f>CONCATENATE(tbl_geral[[#This Row],[Cod.Unico]],"_",tbl_geral[[#This Row],[Numerador]])</f>
        <v>SIEMP_CLASSIFICAÇÃO_5</v>
      </c>
      <c r="M1250" s="12">
        <f t="shared" si="19"/>
        <v>170</v>
      </c>
      <c r="N1250" s="12">
        <f>COUNTIF(J$2:$J1250,J1250)/100</f>
        <v>0.05</v>
      </c>
      <c r="O1250" s="12">
        <f>SUM(tbl_geral[[#This Row],[Cod.Unico3]]+tbl_geral[[#This Row],[Cod.Unico4]])</f>
        <v>170.05</v>
      </c>
      <c r="P1250" s="12" t="str">
        <f>SUBSTITUTE(tbl_geral[[#This Row],[Cod.Unico5]],",",".")</f>
        <v>170.05</v>
      </c>
      <c r="Q1250" s="12" t="s">
        <v>376</v>
      </c>
    </row>
    <row r="1251" spans="1:17" x14ac:dyDescent="0.25">
      <c r="A1251" s="3" t="s">
        <v>1162</v>
      </c>
      <c r="B1251" s="4">
        <v>2</v>
      </c>
      <c r="C1251" s="3" t="s">
        <v>84</v>
      </c>
      <c r="D1251" s="4">
        <v>202</v>
      </c>
      <c r="E1251" s="3" t="s">
        <v>88</v>
      </c>
      <c r="F1251" s="3" t="s">
        <v>363</v>
      </c>
      <c r="G1251" s="3" t="s">
        <v>2662</v>
      </c>
      <c r="H1251" s="3" t="s">
        <v>13</v>
      </c>
      <c r="I1251" s="3" t="s">
        <v>87</v>
      </c>
      <c r="J1251" s="7" t="str">
        <f>CONCATENATE(tbl_geral[[#This Row],[Máquina]],"_",tbl_geral[[#This Row],[Status]],)</f>
        <v>SIEMP_CLASSIFICAÇÃO</v>
      </c>
      <c r="K1251" s="9">
        <f>COUNTIF($J$2:J1251,J1251)</f>
        <v>6</v>
      </c>
      <c r="L1251" s="7" t="str">
        <f>CONCATENATE(tbl_geral[[#This Row],[Cod.Unico]],"_",tbl_geral[[#This Row],[Numerador]])</f>
        <v>SIEMP_CLASSIFICAÇÃO_6</v>
      </c>
      <c r="M1251" s="12">
        <f t="shared" si="19"/>
        <v>170</v>
      </c>
      <c r="N1251" s="12">
        <f>COUNTIF(J$2:$J1251,J1251)/100</f>
        <v>0.06</v>
      </c>
      <c r="O1251" s="12">
        <f>SUM(tbl_geral[[#This Row],[Cod.Unico3]]+tbl_geral[[#This Row],[Cod.Unico4]])</f>
        <v>170.06</v>
      </c>
      <c r="P1251" s="12" t="str">
        <f>SUBSTITUTE(tbl_geral[[#This Row],[Cod.Unico5]],",",".")</f>
        <v>170.06</v>
      </c>
      <c r="Q1251" s="12" t="s">
        <v>377</v>
      </c>
    </row>
    <row r="1252" spans="1:17" x14ac:dyDescent="0.25">
      <c r="A1252" s="3" t="s">
        <v>1162</v>
      </c>
      <c r="B1252" s="4">
        <v>8</v>
      </c>
      <c r="C1252" s="3" t="s">
        <v>10</v>
      </c>
      <c r="D1252" s="4">
        <v>829</v>
      </c>
      <c r="E1252" s="3" t="s">
        <v>93</v>
      </c>
      <c r="F1252" s="3" t="s">
        <v>363</v>
      </c>
      <c r="G1252" s="3" t="s">
        <v>2663</v>
      </c>
      <c r="H1252" s="3" t="s">
        <v>13</v>
      </c>
      <c r="I1252" s="3" t="s">
        <v>87</v>
      </c>
      <c r="J1252" s="7" t="str">
        <f>CONCATENATE(tbl_geral[[#This Row],[Máquina]],"_",tbl_geral[[#This Row],[Status]],)</f>
        <v>SIEMP_CLASSIFICAÇÃO</v>
      </c>
      <c r="K1252" s="9">
        <f>COUNTIF($J$2:J1252,J1252)</f>
        <v>7</v>
      </c>
      <c r="L1252" s="7" t="str">
        <f>CONCATENATE(tbl_geral[[#This Row],[Cod.Unico]],"_",tbl_geral[[#This Row],[Numerador]])</f>
        <v>SIEMP_CLASSIFICAÇÃO_7</v>
      </c>
      <c r="M1252" s="12">
        <f t="shared" si="19"/>
        <v>170</v>
      </c>
      <c r="N1252" s="12">
        <f>COUNTIF(J$2:$J1252,J1252)/100</f>
        <v>7.0000000000000007E-2</v>
      </c>
      <c r="O1252" s="12">
        <f>SUM(tbl_geral[[#This Row],[Cod.Unico3]]+tbl_geral[[#This Row],[Cod.Unico4]])</f>
        <v>170.07</v>
      </c>
      <c r="P1252" s="12" t="str">
        <f>SUBSTITUTE(tbl_geral[[#This Row],[Cod.Unico5]],",",".")</f>
        <v>170.07</v>
      </c>
      <c r="Q1252" s="12" t="s">
        <v>1293</v>
      </c>
    </row>
    <row r="1253" spans="1:17" x14ac:dyDescent="0.25">
      <c r="A1253" s="3" t="s">
        <v>1162</v>
      </c>
      <c r="B1253" s="4">
        <v>8</v>
      </c>
      <c r="C1253" s="3" t="s">
        <v>10</v>
      </c>
      <c r="D1253" s="4">
        <v>829</v>
      </c>
      <c r="E1253" s="3" t="s">
        <v>93</v>
      </c>
      <c r="F1253" s="3" t="s">
        <v>363</v>
      </c>
      <c r="G1253" s="3" t="s">
        <v>2664</v>
      </c>
      <c r="H1253" s="3" t="s">
        <v>13</v>
      </c>
      <c r="I1253" s="3" t="s">
        <v>1191</v>
      </c>
      <c r="J1253" s="7" t="str">
        <f>CONCATENATE(tbl_geral[[#This Row],[Máquina]],"_",tbl_geral[[#This Row],[Status]],)</f>
        <v>SIEMP_CLASSIFICAÇÃO</v>
      </c>
      <c r="K1253" s="9">
        <f>COUNTIF($J$2:J1253,J1253)</f>
        <v>8</v>
      </c>
      <c r="L1253" s="7" t="str">
        <f>CONCATENATE(tbl_geral[[#This Row],[Cod.Unico]],"_",tbl_geral[[#This Row],[Numerador]])</f>
        <v>SIEMP_CLASSIFICAÇÃO_8</v>
      </c>
      <c r="M1253" s="12">
        <f t="shared" si="19"/>
        <v>170</v>
      </c>
      <c r="N1253" s="12">
        <f>COUNTIF(J$2:$J1253,J1253)/100</f>
        <v>0.08</v>
      </c>
      <c r="O1253" s="12">
        <f>SUM(tbl_geral[[#This Row],[Cod.Unico3]]+tbl_geral[[#This Row],[Cod.Unico4]])</f>
        <v>170.08</v>
      </c>
      <c r="P1253" s="12" t="str">
        <f>SUBSTITUTE(tbl_geral[[#This Row],[Cod.Unico5]],",",".")</f>
        <v>170.08</v>
      </c>
      <c r="Q1253" s="12" t="s">
        <v>379</v>
      </c>
    </row>
    <row r="1254" spans="1:17" x14ac:dyDescent="0.25">
      <c r="A1254" s="3" t="s">
        <v>1162</v>
      </c>
      <c r="B1254" s="4">
        <v>2</v>
      </c>
      <c r="C1254" s="3" t="s">
        <v>84</v>
      </c>
      <c r="D1254" s="4">
        <v>202</v>
      </c>
      <c r="E1254" s="3" t="s">
        <v>88</v>
      </c>
      <c r="F1254" s="3" t="s">
        <v>363</v>
      </c>
      <c r="G1254" s="3" t="s">
        <v>2665</v>
      </c>
      <c r="H1254" s="3" t="s">
        <v>13</v>
      </c>
      <c r="I1254" s="3"/>
      <c r="J1254" s="7" t="str">
        <f>CONCATENATE(tbl_geral[[#This Row],[Máquina]],"_",tbl_geral[[#This Row],[Status]],)</f>
        <v>SIEMP_CLASSIFICAÇÃO</v>
      </c>
      <c r="K1254" s="9">
        <f>COUNTIF($J$2:J1254,J1254)</f>
        <v>9</v>
      </c>
      <c r="L1254" s="7" t="str">
        <f>CONCATENATE(tbl_geral[[#This Row],[Cod.Unico]],"_",tbl_geral[[#This Row],[Numerador]])</f>
        <v>SIEMP_CLASSIFICAÇÃO_9</v>
      </c>
      <c r="M1254" s="12">
        <f t="shared" si="19"/>
        <v>170</v>
      </c>
      <c r="N1254" s="12">
        <f>COUNTIF(J$2:$J1254,J1254)/100</f>
        <v>0.09</v>
      </c>
      <c r="O1254" s="12">
        <f>SUM(tbl_geral[[#This Row],[Cod.Unico3]]+tbl_geral[[#This Row],[Cod.Unico4]])</f>
        <v>170.09</v>
      </c>
      <c r="P1254" s="12" t="str">
        <f>SUBSTITUTE(tbl_geral[[#This Row],[Cod.Unico5]],",",".")</f>
        <v>170.09</v>
      </c>
      <c r="Q1254" s="12" t="s">
        <v>380</v>
      </c>
    </row>
    <row r="1255" spans="1:17" x14ac:dyDescent="0.25">
      <c r="A1255" s="3" t="s">
        <v>1162</v>
      </c>
      <c r="B1255" s="4">
        <v>8</v>
      </c>
      <c r="C1255" s="3" t="s">
        <v>10</v>
      </c>
      <c r="D1255" s="4">
        <v>829</v>
      </c>
      <c r="E1255" s="3" t="s">
        <v>93</v>
      </c>
      <c r="F1255" s="3" t="s">
        <v>363</v>
      </c>
      <c r="G1255" s="3" t="s">
        <v>3139</v>
      </c>
      <c r="H1255" s="3" t="s">
        <v>13</v>
      </c>
      <c r="I1255" s="3" t="s">
        <v>87</v>
      </c>
      <c r="J1255" s="7" t="str">
        <f>CONCATENATE(tbl_geral[[#This Row],[Máquina]],"_",tbl_geral[[#This Row],[Status]],)</f>
        <v>SIEMP_CLASSIFICAÇÃO</v>
      </c>
      <c r="K1255" s="9">
        <f>COUNTIF($J$2:J1255,J1255)</f>
        <v>10</v>
      </c>
      <c r="L1255" s="7" t="str">
        <f>CONCATENATE(tbl_geral[[#This Row],[Cod.Unico]],"_",tbl_geral[[#This Row],[Numerador]])</f>
        <v>SIEMP_CLASSIFICAÇÃO_10</v>
      </c>
      <c r="M1255" s="12">
        <f t="shared" si="19"/>
        <v>170</v>
      </c>
      <c r="N1255" s="12">
        <f>COUNTIF(J$2:$J1255,J1255)/100</f>
        <v>0.1</v>
      </c>
      <c r="O1255" s="12">
        <f>SUM(tbl_geral[[#This Row],[Cod.Unico3]]+tbl_geral[[#This Row],[Cod.Unico4]])</f>
        <v>170.1</v>
      </c>
      <c r="P1255" s="12" t="str">
        <f>SUBSTITUTE(tbl_geral[[#This Row],[Cod.Unico5]],",",".")</f>
        <v>170.1</v>
      </c>
      <c r="Q1255" s="12" t="s">
        <v>365</v>
      </c>
    </row>
    <row r="1256" spans="1:17" x14ac:dyDescent="0.25">
      <c r="A1256" s="3" t="s">
        <v>1294</v>
      </c>
      <c r="B1256" s="4">
        <v>9</v>
      </c>
      <c r="C1256" s="3" t="s">
        <v>16</v>
      </c>
      <c r="D1256" s="4">
        <v>902</v>
      </c>
      <c r="E1256" s="3" t="s">
        <v>17</v>
      </c>
      <c r="F1256" s="3" t="s">
        <v>228</v>
      </c>
      <c r="G1256" s="3" t="s">
        <v>2666</v>
      </c>
      <c r="H1256" s="3" t="s">
        <v>13</v>
      </c>
      <c r="I1256" s="3"/>
      <c r="J1256" s="7" t="str">
        <f>CONCATENATE(tbl_geral[[#This Row],[Máquina]],"_",tbl_geral[[#This Row],[Status]],)</f>
        <v>TOCCHIO_START/STOP</v>
      </c>
      <c r="K1256" s="9">
        <f>COUNTIF($J$2:J1256,J1256)</f>
        <v>1</v>
      </c>
      <c r="L1256" s="7" t="str">
        <f>CONCATENATE(tbl_geral[[#This Row],[Cod.Unico]],"_",tbl_geral[[#This Row],[Numerador]])</f>
        <v>TOCCHIO_START/STOP_1</v>
      </c>
      <c r="M1256" s="12">
        <f t="shared" si="19"/>
        <v>171</v>
      </c>
      <c r="N1256" s="12">
        <f>COUNTIF(J$2:$J1256,J1256)/100</f>
        <v>0.01</v>
      </c>
      <c r="O1256" s="12">
        <f>SUM(tbl_geral[[#This Row],[Cod.Unico3]]+tbl_geral[[#This Row],[Cod.Unico4]])</f>
        <v>171.01</v>
      </c>
      <c r="P1256" s="12" t="str">
        <f>SUBSTITUTE(tbl_geral[[#This Row],[Cod.Unico5]],",",".")</f>
        <v>171.01</v>
      </c>
      <c r="Q1256" s="12" t="s">
        <v>1451</v>
      </c>
    </row>
    <row r="1257" spans="1:17" x14ac:dyDescent="0.25">
      <c r="A1257" s="3" t="s">
        <v>1294</v>
      </c>
      <c r="B1257" s="4">
        <v>9</v>
      </c>
      <c r="C1257" s="3" t="s">
        <v>16</v>
      </c>
      <c r="D1257" s="4">
        <v>902</v>
      </c>
      <c r="E1257" s="3" t="s">
        <v>17</v>
      </c>
      <c r="F1257" s="3" t="s">
        <v>228</v>
      </c>
      <c r="G1257" s="3" t="s">
        <v>2667</v>
      </c>
      <c r="H1257" s="3" t="s">
        <v>13</v>
      </c>
      <c r="I1257" s="3"/>
      <c r="J1257" s="7" t="str">
        <f>CONCATENATE(tbl_geral[[#This Row],[Máquina]],"_",tbl_geral[[#This Row],[Status]],)</f>
        <v>TOCCHIO_START/STOP</v>
      </c>
      <c r="K1257" s="9">
        <f>COUNTIF($J$2:J1257,J1257)</f>
        <v>2</v>
      </c>
      <c r="L1257" s="7" t="str">
        <f>CONCATENATE(tbl_geral[[#This Row],[Cod.Unico]],"_",tbl_geral[[#This Row],[Numerador]])</f>
        <v>TOCCHIO_START/STOP_2</v>
      </c>
      <c r="M1257" s="12">
        <f t="shared" si="19"/>
        <v>171</v>
      </c>
      <c r="N1257" s="12">
        <f>COUNTIF(J$2:$J1257,J1257)/100</f>
        <v>0.02</v>
      </c>
      <c r="O1257" s="12">
        <f>SUM(tbl_geral[[#This Row],[Cod.Unico3]]+tbl_geral[[#This Row],[Cod.Unico4]])</f>
        <v>171.02</v>
      </c>
      <c r="P1257" s="12" t="str">
        <f>SUBSTITUTE(tbl_geral[[#This Row],[Cod.Unico5]],",",".")</f>
        <v>171.02</v>
      </c>
      <c r="Q1257" s="12" t="s">
        <v>1452</v>
      </c>
    </row>
    <row r="1258" spans="1:17" x14ac:dyDescent="0.25">
      <c r="A1258" s="3" t="s">
        <v>1294</v>
      </c>
      <c r="B1258" s="4">
        <v>9</v>
      </c>
      <c r="C1258" s="3" t="s">
        <v>16</v>
      </c>
      <c r="D1258" s="4">
        <v>903</v>
      </c>
      <c r="E1258" s="3" t="s">
        <v>176</v>
      </c>
      <c r="F1258" s="3" t="s">
        <v>228</v>
      </c>
      <c r="G1258" s="3" t="s">
        <v>2668</v>
      </c>
      <c r="H1258" s="3" t="s">
        <v>13</v>
      </c>
      <c r="I1258" s="3"/>
      <c r="J1258" s="7" t="str">
        <f>CONCATENATE(tbl_geral[[#This Row],[Máquina]],"_",tbl_geral[[#This Row],[Status]],)</f>
        <v>TOCCHIO_START/STOP</v>
      </c>
      <c r="K1258" s="9">
        <f>COUNTIF($J$2:J1258,J1258)</f>
        <v>3</v>
      </c>
      <c r="L1258" s="7" t="str">
        <f>CONCATENATE(tbl_geral[[#This Row],[Cod.Unico]],"_",tbl_geral[[#This Row],[Numerador]])</f>
        <v>TOCCHIO_START/STOP_3</v>
      </c>
      <c r="M1258" s="12">
        <f t="shared" si="19"/>
        <v>171</v>
      </c>
      <c r="N1258" s="12">
        <f>COUNTIF(J$2:$J1258,J1258)/100</f>
        <v>0.03</v>
      </c>
      <c r="O1258" s="12">
        <f>SUM(tbl_geral[[#This Row],[Cod.Unico3]]+tbl_geral[[#This Row],[Cod.Unico4]])</f>
        <v>171.03</v>
      </c>
      <c r="P1258" s="12" t="str">
        <f>SUBSTITUTE(tbl_geral[[#This Row],[Cod.Unico5]],",",".")</f>
        <v>171.03</v>
      </c>
      <c r="Q1258" s="12" t="s">
        <v>177</v>
      </c>
    </row>
    <row r="1259" spans="1:17" x14ac:dyDescent="0.25">
      <c r="A1259" s="3" t="s">
        <v>1294</v>
      </c>
      <c r="B1259" s="4">
        <v>8</v>
      </c>
      <c r="C1259" s="3" t="s">
        <v>10</v>
      </c>
      <c r="D1259" s="4">
        <v>805</v>
      </c>
      <c r="E1259" s="3" t="s">
        <v>369</v>
      </c>
      <c r="F1259" s="3" t="s">
        <v>228</v>
      </c>
      <c r="G1259" s="3" t="s">
        <v>2669</v>
      </c>
      <c r="H1259" s="3" t="s">
        <v>13</v>
      </c>
      <c r="I1259" s="3"/>
      <c r="J1259" s="7" t="str">
        <f>CONCATENATE(tbl_geral[[#This Row],[Máquina]],"_",tbl_geral[[#This Row],[Status]],)</f>
        <v>TOCCHIO_START/STOP</v>
      </c>
      <c r="K1259" s="9">
        <f>COUNTIF($J$2:J1259,J1259)</f>
        <v>4</v>
      </c>
      <c r="L1259" s="7" t="str">
        <f>CONCATENATE(tbl_geral[[#This Row],[Cod.Unico]],"_",tbl_geral[[#This Row],[Numerador]])</f>
        <v>TOCCHIO_START/STOP_4</v>
      </c>
      <c r="M1259" s="12">
        <f t="shared" si="19"/>
        <v>171</v>
      </c>
      <c r="N1259" s="12">
        <f>COUNTIF(J$2:$J1259,J1259)/100</f>
        <v>0.04</v>
      </c>
      <c r="O1259" s="12">
        <f>SUM(tbl_geral[[#This Row],[Cod.Unico3]]+tbl_geral[[#This Row],[Cod.Unico4]])</f>
        <v>171.04</v>
      </c>
      <c r="P1259" s="12" t="str">
        <f>SUBSTITUTE(tbl_geral[[#This Row],[Cod.Unico5]],",",".")</f>
        <v>171.04</v>
      </c>
      <c r="Q1259" s="12" t="s">
        <v>1453</v>
      </c>
    </row>
    <row r="1260" spans="1:17" x14ac:dyDescent="0.25">
      <c r="A1260" s="3" t="s">
        <v>1294</v>
      </c>
      <c r="B1260" s="4">
        <v>13</v>
      </c>
      <c r="C1260" s="3" t="s">
        <v>964</v>
      </c>
      <c r="D1260" s="4">
        <v>1301</v>
      </c>
      <c r="E1260" s="3" t="s">
        <v>964</v>
      </c>
      <c r="F1260" s="3" t="s">
        <v>228</v>
      </c>
      <c r="G1260" s="3" t="s">
        <v>2670</v>
      </c>
      <c r="H1260" s="3" t="s">
        <v>13</v>
      </c>
      <c r="I1260" s="3"/>
      <c r="J1260" s="7" t="str">
        <f>CONCATENATE(tbl_geral[[#This Row],[Máquina]],"_",tbl_geral[[#This Row],[Status]],)</f>
        <v>TOCCHIO_START/STOP</v>
      </c>
      <c r="K1260" s="9">
        <f>COUNTIF($J$2:J1260,J1260)</f>
        <v>5</v>
      </c>
      <c r="L1260" s="7" t="str">
        <f>CONCATENATE(tbl_geral[[#This Row],[Cod.Unico]],"_",tbl_geral[[#This Row],[Numerador]])</f>
        <v>TOCCHIO_START/STOP_5</v>
      </c>
      <c r="M1260" s="12">
        <f t="shared" si="19"/>
        <v>171</v>
      </c>
      <c r="N1260" s="12">
        <f>COUNTIF(J$2:$J1260,J1260)/100</f>
        <v>0.05</v>
      </c>
      <c r="O1260" s="12">
        <f>SUM(tbl_geral[[#This Row],[Cod.Unico3]]+tbl_geral[[#This Row],[Cod.Unico4]])</f>
        <v>171.05</v>
      </c>
      <c r="P1260" s="12" t="str">
        <f>SUBSTITUTE(tbl_geral[[#This Row],[Cod.Unico5]],",",".")</f>
        <v>171.05</v>
      </c>
      <c r="Q1260" s="12" t="s">
        <v>1454</v>
      </c>
    </row>
    <row r="1261" spans="1:17" x14ac:dyDescent="0.25">
      <c r="A1261" s="3" t="s">
        <v>1294</v>
      </c>
      <c r="B1261" s="4">
        <v>9</v>
      </c>
      <c r="C1261" s="3" t="s">
        <v>16</v>
      </c>
      <c r="D1261" s="4">
        <v>901</v>
      </c>
      <c r="E1261" s="3" t="s">
        <v>142</v>
      </c>
      <c r="F1261" s="3" t="s">
        <v>228</v>
      </c>
      <c r="G1261" s="3" t="s">
        <v>2671</v>
      </c>
      <c r="H1261" s="3" t="s">
        <v>13</v>
      </c>
      <c r="I1261" s="3"/>
      <c r="J1261" s="7" t="str">
        <f>CONCATENATE(tbl_geral[[#This Row],[Máquina]],"_",tbl_geral[[#This Row],[Status]],)</f>
        <v>TOCCHIO_START/STOP</v>
      </c>
      <c r="K1261" s="9">
        <f>COUNTIF($J$2:J1261,J1261)</f>
        <v>6</v>
      </c>
      <c r="L1261" s="7" t="str">
        <f>CONCATENATE(tbl_geral[[#This Row],[Cod.Unico]],"_",tbl_geral[[#This Row],[Numerador]])</f>
        <v>TOCCHIO_START/STOP_6</v>
      </c>
      <c r="M1261" s="12">
        <f t="shared" si="19"/>
        <v>171</v>
      </c>
      <c r="N1261" s="12">
        <f>COUNTIF(J$2:$J1261,J1261)/100</f>
        <v>0.06</v>
      </c>
      <c r="O1261" s="12">
        <f>SUM(tbl_geral[[#This Row],[Cod.Unico3]]+tbl_geral[[#This Row],[Cod.Unico4]])</f>
        <v>171.06</v>
      </c>
      <c r="P1261" s="12" t="str">
        <f>SUBSTITUTE(tbl_geral[[#This Row],[Cod.Unico5]],",",".")</f>
        <v>171.06</v>
      </c>
      <c r="Q1261" s="12" t="s">
        <v>1455</v>
      </c>
    </row>
    <row r="1262" spans="1:17" x14ac:dyDescent="0.25">
      <c r="A1262" s="3" t="s">
        <v>1294</v>
      </c>
      <c r="B1262" s="4">
        <v>6</v>
      </c>
      <c r="C1262" s="3" t="s">
        <v>20</v>
      </c>
      <c r="D1262" s="4">
        <v>601</v>
      </c>
      <c r="E1262" s="3" t="s">
        <v>21</v>
      </c>
      <c r="F1262" s="3" t="s">
        <v>800</v>
      </c>
      <c r="G1262" s="3" t="s">
        <v>2672</v>
      </c>
      <c r="H1262" s="3" t="s">
        <v>1295</v>
      </c>
      <c r="I1262" s="3"/>
      <c r="J1262" s="7" t="str">
        <f>CONCATENATE(tbl_geral[[#This Row],[Máquina]],"_",tbl_geral[[#This Row],[Status]],)</f>
        <v>TOCCHIO_SETUP</v>
      </c>
      <c r="K1262" s="9">
        <f>COUNTIF($J$2:J1262,J1262)</f>
        <v>1</v>
      </c>
      <c r="L1262" s="7" t="str">
        <f>CONCATENATE(tbl_geral[[#This Row],[Cod.Unico]],"_",tbl_geral[[#This Row],[Numerador]])</f>
        <v>TOCCHIO_SETUP_1</v>
      </c>
      <c r="M1262" s="12">
        <f t="shared" si="19"/>
        <v>172</v>
      </c>
      <c r="N1262" s="12">
        <f>COUNTIF(J$2:$J1262,J1262)/100</f>
        <v>0.01</v>
      </c>
      <c r="O1262" s="12">
        <f>SUM(tbl_geral[[#This Row],[Cod.Unico3]]+tbl_geral[[#This Row],[Cod.Unico4]])</f>
        <v>172.01</v>
      </c>
      <c r="P1262" s="12" t="str">
        <f>SUBSTITUTE(tbl_geral[[#This Row],[Cod.Unico5]],",",".")</f>
        <v>172.01</v>
      </c>
      <c r="Q1262" s="12" t="s">
        <v>965</v>
      </c>
    </row>
    <row r="1263" spans="1:17" x14ac:dyDescent="0.25">
      <c r="A1263" s="3" t="s">
        <v>1294</v>
      </c>
      <c r="B1263" s="4">
        <v>6</v>
      </c>
      <c r="C1263" s="3" t="s">
        <v>20</v>
      </c>
      <c r="D1263" s="4">
        <v>601</v>
      </c>
      <c r="E1263" s="3" t="s">
        <v>21</v>
      </c>
      <c r="F1263" s="3" t="s">
        <v>800</v>
      </c>
      <c r="G1263" s="3" t="s">
        <v>2673</v>
      </c>
      <c r="H1263" s="3" t="s">
        <v>1296</v>
      </c>
      <c r="I1263" s="3"/>
      <c r="J1263" s="7" t="str">
        <f>CONCATENATE(tbl_geral[[#This Row],[Máquina]],"_",tbl_geral[[#This Row],[Status]],)</f>
        <v>TOCCHIO_SETUP</v>
      </c>
      <c r="K1263" s="9">
        <f>COUNTIF($J$2:J1263,J1263)</f>
        <v>2</v>
      </c>
      <c r="L1263" s="7" t="str">
        <f>CONCATENATE(tbl_geral[[#This Row],[Cod.Unico]],"_",tbl_geral[[#This Row],[Numerador]])</f>
        <v>TOCCHIO_SETUP_2</v>
      </c>
      <c r="M1263" s="12">
        <f t="shared" si="19"/>
        <v>172</v>
      </c>
      <c r="N1263" s="12">
        <f>COUNTIF(J$2:$J1263,J1263)/100</f>
        <v>0.02</v>
      </c>
      <c r="O1263" s="12">
        <f>SUM(tbl_geral[[#This Row],[Cod.Unico3]]+tbl_geral[[#This Row],[Cod.Unico4]])</f>
        <v>172.02</v>
      </c>
      <c r="P1263" s="12" t="str">
        <f>SUBSTITUTE(tbl_geral[[#This Row],[Cod.Unico5]],",",".")</f>
        <v>172.02</v>
      </c>
      <c r="Q1263" s="12" t="s">
        <v>967</v>
      </c>
    </row>
    <row r="1264" spans="1:17" x14ac:dyDescent="0.25">
      <c r="A1264" s="3" t="s">
        <v>1294</v>
      </c>
      <c r="B1264" s="4">
        <v>6</v>
      </c>
      <c r="C1264" s="3" t="s">
        <v>20</v>
      </c>
      <c r="D1264" s="4">
        <v>601</v>
      </c>
      <c r="E1264" s="3" t="s">
        <v>21</v>
      </c>
      <c r="F1264" s="3" t="s">
        <v>800</v>
      </c>
      <c r="G1264" s="3" t="s">
        <v>2674</v>
      </c>
      <c r="H1264" s="3" t="s">
        <v>1297</v>
      </c>
      <c r="I1264" s="3"/>
      <c r="J1264" s="7" t="str">
        <f>CONCATENATE(tbl_geral[[#This Row],[Máquina]],"_",tbl_geral[[#This Row],[Status]],)</f>
        <v>TOCCHIO_SETUP</v>
      </c>
      <c r="K1264" s="9">
        <f>COUNTIF($J$2:J1264,J1264)</f>
        <v>3</v>
      </c>
      <c r="L1264" s="7" t="str">
        <f>CONCATENATE(tbl_geral[[#This Row],[Cod.Unico]],"_",tbl_geral[[#This Row],[Numerador]])</f>
        <v>TOCCHIO_SETUP_3</v>
      </c>
      <c r="M1264" s="12">
        <f t="shared" si="19"/>
        <v>172</v>
      </c>
      <c r="N1264" s="12">
        <f>COUNTIF(J$2:$J1264,J1264)/100</f>
        <v>0.03</v>
      </c>
      <c r="O1264" s="12">
        <f>SUM(tbl_geral[[#This Row],[Cod.Unico3]]+tbl_geral[[#This Row],[Cod.Unico4]])</f>
        <v>172.03</v>
      </c>
      <c r="P1264" s="12" t="str">
        <f>SUBSTITUTE(tbl_geral[[#This Row],[Cod.Unico5]],",",".")</f>
        <v>172.03</v>
      </c>
      <c r="Q1264" s="12" t="s">
        <v>969</v>
      </c>
    </row>
    <row r="1265" spans="1:17" x14ac:dyDescent="0.25">
      <c r="A1265" s="3" t="s">
        <v>1294</v>
      </c>
      <c r="B1265" s="4">
        <v>6</v>
      </c>
      <c r="C1265" s="3" t="s">
        <v>20</v>
      </c>
      <c r="D1265" s="4">
        <v>601</v>
      </c>
      <c r="E1265" s="3" t="s">
        <v>21</v>
      </c>
      <c r="F1265" s="3" t="s">
        <v>800</v>
      </c>
      <c r="G1265" s="3" t="s">
        <v>2675</v>
      </c>
      <c r="H1265" s="3" t="s">
        <v>1298</v>
      </c>
      <c r="I1265" s="3"/>
      <c r="J1265" s="7" t="str">
        <f>CONCATENATE(tbl_geral[[#This Row],[Máquina]],"_",tbl_geral[[#This Row],[Status]],)</f>
        <v>TOCCHIO_SETUP</v>
      </c>
      <c r="K1265" s="9">
        <f>COUNTIF($J$2:J1265,J1265)</f>
        <v>4</v>
      </c>
      <c r="L1265" s="7" t="str">
        <f>CONCATENATE(tbl_geral[[#This Row],[Cod.Unico]],"_",tbl_geral[[#This Row],[Numerador]])</f>
        <v>TOCCHIO_SETUP_4</v>
      </c>
      <c r="M1265" s="12">
        <f t="shared" si="19"/>
        <v>172</v>
      </c>
      <c r="N1265" s="12">
        <f>COUNTIF(J$2:$J1265,J1265)/100</f>
        <v>0.04</v>
      </c>
      <c r="O1265" s="12">
        <f>SUM(tbl_geral[[#This Row],[Cod.Unico3]]+tbl_geral[[#This Row],[Cod.Unico4]])</f>
        <v>172.04</v>
      </c>
      <c r="P1265" s="12" t="str">
        <f>SUBSTITUTE(tbl_geral[[#This Row],[Cod.Unico5]],",",".")</f>
        <v>172.04</v>
      </c>
      <c r="Q1265" s="12" t="s">
        <v>971</v>
      </c>
    </row>
    <row r="1266" spans="1:17" x14ac:dyDescent="0.25">
      <c r="A1266" s="3" t="s">
        <v>1294</v>
      </c>
      <c r="B1266" s="4">
        <v>6</v>
      </c>
      <c r="C1266" s="3" t="s">
        <v>20</v>
      </c>
      <c r="D1266" s="4">
        <v>601</v>
      </c>
      <c r="E1266" s="3" t="s">
        <v>21</v>
      </c>
      <c r="F1266" s="3" t="s">
        <v>800</v>
      </c>
      <c r="G1266" s="3" t="s">
        <v>2676</v>
      </c>
      <c r="H1266" s="3" t="s">
        <v>1299</v>
      </c>
      <c r="I1266" s="3"/>
      <c r="J1266" s="7" t="str">
        <f>CONCATENATE(tbl_geral[[#This Row],[Máquina]],"_",tbl_geral[[#This Row],[Status]],)</f>
        <v>TOCCHIO_SETUP</v>
      </c>
      <c r="K1266" s="9">
        <f>COUNTIF($J$2:J1266,J1266)</f>
        <v>5</v>
      </c>
      <c r="L1266" s="7" t="str">
        <f>CONCATENATE(tbl_geral[[#This Row],[Cod.Unico]],"_",tbl_geral[[#This Row],[Numerador]])</f>
        <v>TOCCHIO_SETUP_5</v>
      </c>
      <c r="M1266" s="12">
        <f t="shared" si="19"/>
        <v>172</v>
      </c>
      <c r="N1266" s="12">
        <f>COUNTIF(J$2:$J1266,J1266)/100</f>
        <v>0.05</v>
      </c>
      <c r="O1266" s="12">
        <f>SUM(tbl_geral[[#This Row],[Cod.Unico3]]+tbl_geral[[#This Row],[Cod.Unico4]])</f>
        <v>172.05</v>
      </c>
      <c r="P1266" s="12" t="str">
        <f>SUBSTITUTE(tbl_geral[[#This Row],[Cod.Unico5]],",",".")</f>
        <v>172.05</v>
      </c>
      <c r="Q1266" s="12" t="s">
        <v>973</v>
      </c>
    </row>
    <row r="1267" spans="1:17" x14ac:dyDescent="0.25">
      <c r="A1267" s="3" t="s">
        <v>1294</v>
      </c>
      <c r="B1267" s="4">
        <v>6</v>
      </c>
      <c r="C1267" s="3" t="s">
        <v>20</v>
      </c>
      <c r="D1267" s="4">
        <v>601</v>
      </c>
      <c r="E1267" s="3" t="s">
        <v>21</v>
      </c>
      <c r="F1267" s="3" t="s">
        <v>800</v>
      </c>
      <c r="G1267" s="3" t="s">
        <v>2677</v>
      </c>
      <c r="H1267" s="3" t="s">
        <v>1300</v>
      </c>
      <c r="I1267" s="3"/>
      <c r="J1267" s="7" t="str">
        <f>CONCATENATE(tbl_geral[[#This Row],[Máquina]],"_",tbl_geral[[#This Row],[Status]],)</f>
        <v>TOCCHIO_SETUP</v>
      </c>
      <c r="K1267" s="9">
        <f>COUNTIF($J$2:J1267,J1267)</f>
        <v>6</v>
      </c>
      <c r="L1267" s="7" t="str">
        <f>CONCATENATE(tbl_geral[[#This Row],[Cod.Unico]],"_",tbl_geral[[#This Row],[Numerador]])</f>
        <v>TOCCHIO_SETUP_6</v>
      </c>
      <c r="M1267" s="12">
        <f t="shared" si="19"/>
        <v>172</v>
      </c>
      <c r="N1267" s="12">
        <f>COUNTIF(J$2:$J1267,J1267)/100</f>
        <v>0.06</v>
      </c>
      <c r="O1267" s="12">
        <f>SUM(tbl_geral[[#This Row],[Cod.Unico3]]+tbl_geral[[#This Row],[Cod.Unico4]])</f>
        <v>172.06</v>
      </c>
      <c r="P1267" s="12" t="str">
        <f>SUBSTITUTE(tbl_geral[[#This Row],[Cod.Unico5]],",",".")</f>
        <v>172.06</v>
      </c>
      <c r="Q1267" s="12" t="s">
        <v>975</v>
      </c>
    </row>
    <row r="1268" spans="1:17" x14ac:dyDescent="0.25">
      <c r="A1268" s="3" t="s">
        <v>1294</v>
      </c>
      <c r="B1268" s="4">
        <v>6</v>
      </c>
      <c r="C1268" s="3" t="s">
        <v>20</v>
      </c>
      <c r="D1268" s="4">
        <v>601</v>
      </c>
      <c r="E1268" s="3" t="s">
        <v>21</v>
      </c>
      <c r="F1268" s="3" t="s">
        <v>800</v>
      </c>
      <c r="G1268" s="3" t="s">
        <v>2678</v>
      </c>
      <c r="H1268" s="3" t="s">
        <v>1301</v>
      </c>
      <c r="I1268" s="3"/>
      <c r="J1268" s="7" t="str">
        <f>CONCATENATE(tbl_geral[[#This Row],[Máquina]],"_",tbl_geral[[#This Row],[Status]],)</f>
        <v>TOCCHIO_SETUP</v>
      </c>
      <c r="K1268" s="9">
        <f>COUNTIF($J$2:J1268,J1268)</f>
        <v>7</v>
      </c>
      <c r="L1268" s="7" t="str">
        <f>CONCATENATE(tbl_geral[[#This Row],[Cod.Unico]],"_",tbl_geral[[#This Row],[Numerador]])</f>
        <v>TOCCHIO_SETUP_7</v>
      </c>
      <c r="M1268" s="12">
        <f t="shared" si="19"/>
        <v>172</v>
      </c>
      <c r="N1268" s="12">
        <f>COUNTIF(J$2:$J1268,J1268)/100</f>
        <v>7.0000000000000007E-2</v>
      </c>
      <c r="O1268" s="12">
        <f>SUM(tbl_geral[[#This Row],[Cod.Unico3]]+tbl_geral[[#This Row],[Cod.Unico4]])</f>
        <v>172.07</v>
      </c>
      <c r="P1268" s="12" t="str">
        <f>SUBSTITUTE(tbl_geral[[#This Row],[Cod.Unico5]],",",".")</f>
        <v>172.07</v>
      </c>
      <c r="Q1268" s="12" t="s">
        <v>977</v>
      </c>
    </row>
    <row r="1269" spans="1:17" x14ac:dyDescent="0.25">
      <c r="A1269" s="3" t="s">
        <v>1294</v>
      </c>
      <c r="B1269" s="4">
        <v>6</v>
      </c>
      <c r="C1269" s="3" t="s">
        <v>20</v>
      </c>
      <c r="D1269" s="4">
        <v>601</v>
      </c>
      <c r="E1269" s="3" t="s">
        <v>21</v>
      </c>
      <c r="F1269" s="3" t="s">
        <v>800</v>
      </c>
      <c r="G1269" s="3" t="s">
        <v>2679</v>
      </c>
      <c r="H1269" s="3" t="s">
        <v>1302</v>
      </c>
      <c r="I1269" s="3"/>
      <c r="J1269" s="7" t="str">
        <f>CONCATENATE(tbl_geral[[#This Row],[Máquina]],"_",tbl_geral[[#This Row],[Status]],)</f>
        <v>TOCCHIO_SETUP</v>
      </c>
      <c r="K1269" s="9">
        <f>COUNTIF($J$2:J1269,J1269)</f>
        <v>8</v>
      </c>
      <c r="L1269" s="7" t="str">
        <f>CONCATENATE(tbl_geral[[#This Row],[Cod.Unico]],"_",tbl_geral[[#This Row],[Numerador]])</f>
        <v>TOCCHIO_SETUP_8</v>
      </c>
      <c r="M1269" s="12">
        <f t="shared" si="19"/>
        <v>172</v>
      </c>
      <c r="N1269" s="12">
        <f>COUNTIF(J$2:$J1269,J1269)/100</f>
        <v>0.08</v>
      </c>
      <c r="O1269" s="12">
        <f>SUM(tbl_geral[[#This Row],[Cod.Unico3]]+tbl_geral[[#This Row],[Cod.Unico4]])</f>
        <v>172.08</v>
      </c>
      <c r="P1269" s="12" t="str">
        <f>SUBSTITUTE(tbl_geral[[#This Row],[Cod.Unico5]],",",".")</f>
        <v>172.08</v>
      </c>
      <c r="Q1269" s="12" t="s">
        <v>979</v>
      </c>
    </row>
    <row r="1270" spans="1:17" x14ac:dyDescent="0.25">
      <c r="A1270" s="3" t="s">
        <v>1294</v>
      </c>
      <c r="B1270" s="4">
        <v>6</v>
      </c>
      <c r="C1270" s="3" t="s">
        <v>20</v>
      </c>
      <c r="D1270" s="4">
        <v>601</v>
      </c>
      <c r="E1270" s="3" t="s">
        <v>21</v>
      </c>
      <c r="F1270" s="3" t="s">
        <v>800</v>
      </c>
      <c r="G1270" s="3" t="s">
        <v>2680</v>
      </c>
      <c r="H1270" s="3" t="s">
        <v>1303</v>
      </c>
      <c r="I1270" s="3"/>
      <c r="J1270" s="7" t="str">
        <f>CONCATENATE(tbl_geral[[#This Row],[Máquina]],"_",tbl_geral[[#This Row],[Status]],)</f>
        <v>TOCCHIO_SETUP</v>
      </c>
      <c r="K1270" s="9">
        <f>COUNTIF($J$2:J1270,J1270)</f>
        <v>9</v>
      </c>
      <c r="L1270" s="7" t="str">
        <f>CONCATENATE(tbl_geral[[#This Row],[Cod.Unico]],"_",tbl_geral[[#This Row],[Numerador]])</f>
        <v>TOCCHIO_SETUP_9</v>
      </c>
      <c r="M1270" s="12">
        <f t="shared" si="19"/>
        <v>172</v>
      </c>
      <c r="N1270" s="12">
        <f>COUNTIF(J$2:$J1270,J1270)/100</f>
        <v>0.09</v>
      </c>
      <c r="O1270" s="12">
        <f>SUM(tbl_geral[[#This Row],[Cod.Unico3]]+tbl_geral[[#This Row],[Cod.Unico4]])</f>
        <v>172.09</v>
      </c>
      <c r="P1270" s="12" t="str">
        <f>SUBSTITUTE(tbl_geral[[#This Row],[Cod.Unico5]],",",".")</f>
        <v>172.09</v>
      </c>
      <c r="Q1270" s="12" t="s">
        <v>981</v>
      </c>
    </row>
    <row r="1271" spans="1:17" x14ac:dyDescent="0.25">
      <c r="A1271" s="3" t="s">
        <v>1294</v>
      </c>
      <c r="B1271" s="4">
        <v>6</v>
      </c>
      <c r="C1271" s="3" t="s">
        <v>20</v>
      </c>
      <c r="D1271" s="4">
        <v>601</v>
      </c>
      <c r="E1271" s="3" t="s">
        <v>21</v>
      </c>
      <c r="F1271" s="3" t="s">
        <v>800</v>
      </c>
      <c r="G1271" s="3" t="s">
        <v>3140</v>
      </c>
      <c r="H1271" s="3" t="s">
        <v>1304</v>
      </c>
      <c r="I1271" s="3"/>
      <c r="J1271" s="7" t="str">
        <f>CONCATENATE(tbl_geral[[#This Row],[Máquina]],"_",tbl_geral[[#This Row],[Status]],)</f>
        <v>TOCCHIO_SETUP</v>
      </c>
      <c r="K1271" s="9">
        <f>COUNTIF($J$2:J1271,J1271)</f>
        <v>10</v>
      </c>
      <c r="L1271" s="7" t="str">
        <f>CONCATENATE(tbl_geral[[#This Row],[Cod.Unico]],"_",tbl_geral[[#This Row],[Numerador]])</f>
        <v>TOCCHIO_SETUP_10</v>
      </c>
      <c r="M1271" s="12">
        <f t="shared" si="19"/>
        <v>172</v>
      </c>
      <c r="N1271" s="12">
        <f>COUNTIF(J$2:$J1271,J1271)/100</f>
        <v>0.1</v>
      </c>
      <c r="O1271" s="12">
        <f>SUM(tbl_geral[[#This Row],[Cod.Unico3]]+tbl_geral[[#This Row],[Cod.Unico4]])</f>
        <v>172.1</v>
      </c>
      <c r="P1271" s="12" t="str">
        <f>SUBSTITUTE(tbl_geral[[#This Row],[Cod.Unico5]],",",".")</f>
        <v>172.1</v>
      </c>
      <c r="Q1271" s="12" t="s">
        <v>983</v>
      </c>
    </row>
    <row r="1272" spans="1:17" x14ac:dyDescent="0.25">
      <c r="A1272" s="3" t="s">
        <v>1294</v>
      </c>
      <c r="B1272" s="4">
        <v>6</v>
      </c>
      <c r="C1272" s="3" t="s">
        <v>20</v>
      </c>
      <c r="D1272" s="4">
        <v>601</v>
      </c>
      <c r="E1272" s="3" t="s">
        <v>21</v>
      </c>
      <c r="F1272" s="3" t="s">
        <v>800</v>
      </c>
      <c r="G1272" s="3" t="s">
        <v>2681</v>
      </c>
      <c r="H1272" s="3" t="s">
        <v>1305</v>
      </c>
      <c r="I1272" s="3"/>
      <c r="J1272" s="7" t="str">
        <f>CONCATENATE(tbl_geral[[#This Row],[Máquina]],"_",tbl_geral[[#This Row],[Status]],)</f>
        <v>TOCCHIO_SETUP</v>
      </c>
      <c r="K1272" s="9">
        <f>COUNTIF($J$2:J1272,J1272)</f>
        <v>11</v>
      </c>
      <c r="L1272" s="7" t="str">
        <f>CONCATENATE(tbl_geral[[#This Row],[Cod.Unico]],"_",tbl_geral[[#This Row],[Numerador]])</f>
        <v>TOCCHIO_SETUP_11</v>
      </c>
      <c r="M1272" s="12">
        <f t="shared" si="19"/>
        <v>172</v>
      </c>
      <c r="N1272" s="12">
        <f>COUNTIF(J$2:$J1272,J1272)/100</f>
        <v>0.11</v>
      </c>
      <c r="O1272" s="12">
        <f>SUM(tbl_geral[[#This Row],[Cod.Unico3]]+tbl_geral[[#This Row],[Cod.Unico4]])</f>
        <v>172.11</v>
      </c>
      <c r="P1272" s="12" t="str">
        <f>SUBSTITUTE(tbl_geral[[#This Row],[Cod.Unico5]],",",".")</f>
        <v>172.11</v>
      </c>
      <c r="Q1272" s="12" t="s">
        <v>985</v>
      </c>
    </row>
    <row r="1273" spans="1:17" x14ac:dyDescent="0.25">
      <c r="A1273" s="3" t="s">
        <v>1294</v>
      </c>
      <c r="B1273" s="4">
        <v>6</v>
      </c>
      <c r="C1273" s="3" t="s">
        <v>20</v>
      </c>
      <c r="D1273" s="4">
        <v>601</v>
      </c>
      <c r="E1273" s="3" t="s">
        <v>21</v>
      </c>
      <c r="F1273" s="3" t="s">
        <v>800</v>
      </c>
      <c r="G1273" s="3" t="s">
        <v>2682</v>
      </c>
      <c r="H1273" s="3" t="s">
        <v>1306</v>
      </c>
      <c r="I1273" s="3"/>
      <c r="J1273" s="7" t="str">
        <f>CONCATENATE(tbl_geral[[#This Row],[Máquina]],"_",tbl_geral[[#This Row],[Status]],)</f>
        <v>TOCCHIO_SETUP</v>
      </c>
      <c r="K1273" s="9">
        <f>COUNTIF($J$2:J1273,J1273)</f>
        <v>12</v>
      </c>
      <c r="L1273" s="7" t="str">
        <f>CONCATENATE(tbl_geral[[#This Row],[Cod.Unico]],"_",tbl_geral[[#This Row],[Numerador]])</f>
        <v>TOCCHIO_SETUP_12</v>
      </c>
      <c r="M1273" s="12">
        <f t="shared" si="19"/>
        <v>172</v>
      </c>
      <c r="N1273" s="12">
        <f>COUNTIF(J$2:$J1273,J1273)/100</f>
        <v>0.12</v>
      </c>
      <c r="O1273" s="12">
        <f>SUM(tbl_geral[[#This Row],[Cod.Unico3]]+tbl_geral[[#This Row],[Cod.Unico4]])</f>
        <v>172.12</v>
      </c>
      <c r="P1273" s="12" t="str">
        <f>SUBSTITUTE(tbl_geral[[#This Row],[Cod.Unico5]],",",".")</f>
        <v>172.12</v>
      </c>
      <c r="Q1273" s="12" t="s">
        <v>987</v>
      </c>
    </row>
    <row r="1274" spans="1:17" x14ac:dyDescent="0.25">
      <c r="A1274" s="3" t="s">
        <v>1294</v>
      </c>
      <c r="B1274" s="4">
        <v>6</v>
      </c>
      <c r="C1274" s="3" t="s">
        <v>20</v>
      </c>
      <c r="D1274" s="4">
        <v>601</v>
      </c>
      <c r="E1274" s="3" t="s">
        <v>21</v>
      </c>
      <c r="F1274" s="3" t="s">
        <v>800</v>
      </c>
      <c r="G1274" s="3" t="s">
        <v>2683</v>
      </c>
      <c r="H1274" s="3" t="s">
        <v>1307</v>
      </c>
      <c r="I1274" s="3"/>
      <c r="J1274" s="7" t="str">
        <f>CONCATENATE(tbl_geral[[#This Row],[Máquina]],"_",tbl_geral[[#This Row],[Status]],)</f>
        <v>TOCCHIO_SETUP</v>
      </c>
      <c r="K1274" s="9">
        <f>COUNTIF($J$2:J1274,J1274)</f>
        <v>13</v>
      </c>
      <c r="L1274" s="7" t="str">
        <f>CONCATENATE(tbl_geral[[#This Row],[Cod.Unico]],"_",tbl_geral[[#This Row],[Numerador]])</f>
        <v>TOCCHIO_SETUP_13</v>
      </c>
      <c r="M1274" s="12">
        <f t="shared" si="19"/>
        <v>172</v>
      </c>
      <c r="N1274" s="12">
        <f>COUNTIF(J$2:$J1274,J1274)/100</f>
        <v>0.13</v>
      </c>
      <c r="O1274" s="12">
        <f>SUM(tbl_geral[[#This Row],[Cod.Unico3]]+tbl_geral[[#This Row],[Cod.Unico4]])</f>
        <v>172.13</v>
      </c>
      <c r="P1274" s="12" t="str">
        <f>SUBSTITUTE(tbl_geral[[#This Row],[Cod.Unico5]],",",".")</f>
        <v>172.13</v>
      </c>
      <c r="Q1274" s="12" t="s">
        <v>989</v>
      </c>
    </row>
    <row r="1275" spans="1:17" x14ac:dyDescent="0.25">
      <c r="A1275" s="3" t="s">
        <v>1294</v>
      </c>
      <c r="B1275" s="4">
        <v>6</v>
      </c>
      <c r="C1275" s="3" t="s">
        <v>20</v>
      </c>
      <c r="D1275" s="4">
        <v>601</v>
      </c>
      <c r="E1275" s="3" t="s">
        <v>21</v>
      </c>
      <c r="F1275" s="3" t="s">
        <v>800</v>
      </c>
      <c r="G1275" s="3" t="s">
        <v>2684</v>
      </c>
      <c r="H1275" s="3" t="s">
        <v>1308</v>
      </c>
      <c r="I1275" s="3"/>
      <c r="J1275" s="7" t="str">
        <f>CONCATENATE(tbl_geral[[#This Row],[Máquina]],"_",tbl_geral[[#This Row],[Status]],)</f>
        <v>TOCCHIO_SETUP</v>
      </c>
      <c r="K1275" s="9">
        <f>COUNTIF($J$2:J1275,J1275)</f>
        <v>14</v>
      </c>
      <c r="L1275" s="7" t="str">
        <f>CONCATENATE(tbl_geral[[#This Row],[Cod.Unico]],"_",tbl_geral[[#This Row],[Numerador]])</f>
        <v>TOCCHIO_SETUP_14</v>
      </c>
      <c r="M1275" s="12">
        <f t="shared" si="19"/>
        <v>172</v>
      </c>
      <c r="N1275" s="12">
        <f>COUNTIF(J$2:$J1275,J1275)/100</f>
        <v>0.14000000000000001</v>
      </c>
      <c r="O1275" s="12">
        <f>SUM(tbl_geral[[#This Row],[Cod.Unico3]]+tbl_geral[[#This Row],[Cod.Unico4]])</f>
        <v>172.14</v>
      </c>
      <c r="P1275" s="12" t="str">
        <f>SUBSTITUTE(tbl_geral[[#This Row],[Cod.Unico5]],",",".")</f>
        <v>172.14</v>
      </c>
      <c r="Q1275" s="12" t="s">
        <v>991</v>
      </c>
    </row>
    <row r="1276" spans="1:17" x14ac:dyDescent="0.25">
      <c r="A1276" s="3" t="s">
        <v>1294</v>
      </c>
      <c r="B1276" s="4">
        <v>6</v>
      </c>
      <c r="C1276" s="3" t="s">
        <v>20</v>
      </c>
      <c r="D1276" s="4">
        <v>601</v>
      </c>
      <c r="E1276" s="3" t="s">
        <v>21</v>
      </c>
      <c r="F1276" s="3" t="s">
        <v>800</v>
      </c>
      <c r="G1276" s="3" t="s">
        <v>2685</v>
      </c>
      <c r="H1276" s="3" t="s">
        <v>1309</v>
      </c>
      <c r="I1276" s="3"/>
      <c r="J1276" s="7" t="str">
        <f>CONCATENATE(tbl_geral[[#This Row],[Máquina]],"_",tbl_geral[[#This Row],[Status]],)</f>
        <v>TOCCHIO_SETUP</v>
      </c>
      <c r="K1276" s="9">
        <f>COUNTIF($J$2:J1276,J1276)</f>
        <v>15</v>
      </c>
      <c r="L1276" s="7" t="str">
        <f>CONCATENATE(tbl_geral[[#This Row],[Cod.Unico]],"_",tbl_geral[[#This Row],[Numerador]])</f>
        <v>TOCCHIO_SETUP_15</v>
      </c>
      <c r="M1276" s="12">
        <f t="shared" si="19"/>
        <v>172</v>
      </c>
      <c r="N1276" s="12">
        <f>COUNTIF(J$2:$J1276,J1276)/100</f>
        <v>0.15</v>
      </c>
      <c r="O1276" s="12">
        <f>SUM(tbl_geral[[#This Row],[Cod.Unico3]]+tbl_geral[[#This Row],[Cod.Unico4]])</f>
        <v>172.15</v>
      </c>
      <c r="P1276" s="12" t="str">
        <f>SUBSTITUTE(tbl_geral[[#This Row],[Cod.Unico5]],",",".")</f>
        <v>172.15</v>
      </c>
      <c r="Q1276" s="12" t="s">
        <v>993</v>
      </c>
    </row>
    <row r="1277" spans="1:17" x14ac:dyDescent="0.25">
      <c r="A1277" s="3" t="s">
        <v>1294</v>
      </c>
      <c r="B1277" s="4">
        <v>6</v>
      </c>
      <c r="C1277" s="3" t="s">
        <v>20</v>
      </c>
      <c r="D1277" s="4">
        <v>601</v>
      </c>
      <c r="E1277" s="3" t="s">
        <v>21</v>
      </c>
      <c r="F1277" s="3" t="s">
        <v>800</v>
      </c>
      <c r="G1277" s="3" t="s">
        <v>2686</v>
      </c>
      <c r="H1277" s="3" t="s">
        <v>13</v>
      </c>
      <c r="I1277" s="3"/>
      <c r="J1277" s="7" t="str">
        <f>CONCATENATE(tbl_geral[[#This Row],[Máquina]],"_",tbl_geral[[#This Row],[Status]],)</f>
        <v>TOCCHIO_SETUP</v>
      </c>
      <c r="K1277" s="9">
        <f>COUNTIF($J$2:J1277,J1277)</f>
        <v>16</v>
      </c>
      <c r="L1277" s="7" t="str">
        <f>CONCATENATE(tbl_geral[[#This Row],[Cod.Unico]],"_",tbl_geral[[#This Row],[Numerador]])</f>
        <v>TOCCHIO_SETUP_16</v>
      </c>
      <c r="M1277" s="12">
        <f t="shared" si="19"/>
        <v>172</v>
      </c>
      <c r="N1277" s="12">
        <f>COUNTIF(J$2:$J1277,J1277)/100</f>
        <v>0.16</v>
      </c>
      <c r="O1277" s="12">
        <f>SUM(tbl_geral[[#This Row],[Cod.Unico3]]+tbl_geral[[#This Row],[Cod.Unico4]])</f>
        <v>172.16</v>
      </c>
      <c r="P1277" s="12" t="str">
        <f>SUBSTITUTE(tbl_geral[[#This Row],[Cod.Unico5]],",",".")</f>
        <v>172.16</v>
      </c>
      <c r="Q1277" s="12" t="s">
        <v>994</v>
      </c>
    </row>
    <row r="1278" spans="1:17" x14ac:dyDescent="0.25">
      <c r="A1278" s="3" t="s">
        <v>1294</v>
      </c>
      <c r="B1278" s="4">
        <v>6</v>
      </c>
      <c r="C1278" s="3" t="s">
        <v>20</v>
      </c>
      <c r="D1278" s="4">
        <v>601</v>
      </c>
      <c r="E1278" s="3" t="s">
        <v>21</v>
      </c>
      <c r="F1278" s="3" t="s">
        <v>800</v>
      </c>
      <c r="G1278" s="3" t="s">
        <v>2687</v>
      </c>
      <c r="H1278" s="3" t="s">
        <v>13</v>
      </c>
      <c r="I1278" s="3"/>
      <c r="J1278" s="7" t="str">
        <f>CONCATENATE(tbl_geral[[#This Row],[Máquina]],"_",tbl_geral[[#This Row],[Status]],)</f>
        <v>TOCCHIO_SETUP</v>
      </c>
      <c r="K1278" s="9">
        <f>COUNTIF($J$2:J1278,J1278)</f>
        <v>17</v>
      </c>
      <c r="L1278" s="7" t="str">
        <f>CONCATENATE(tbl_geral[[#This Row],[Cod.Unico]],"_",tbl_geral[[#This Row],[Numerador]])</f>
        <v>TOCCHIO_SETUP_17</v>
      </c>
      <c r="M1278" s="12">
        <f t="shared" si="19"/>
        <v>172</v>
      </c>
      <c r="N1278" s="12">
        <f>COUNTIF(J$2:$J1278,J1278)/100</f>
        <v>0.17</v>
      </c>
      <c r="O1278" s="12">
        <f>SUM(tbl_geral[[#This Row],[Cod.Unico3]]+tbl_geral[[#This Row],[Cod.Unico4]])</f>
        <v>172.17</v>
      </c>
      <c r="P1278" s="12" t="str">
        <f>SUBSTITUTE(tbl_geral[[#This Row],[Cod.Unico5]],",",".")</f>
        <v>172.17</v>
      </c>
      <c r="Q1278" s="12" t="s">
        <v>995</v>
      </c>
    </row>
    <row r="1279" spans="1:17" x14ac:dyDescent="0.25">
      <c r="A1279" s="3" t="s">
        <v>1294</v>
      </c>
      <c r="B1279" s="4">
        <v>3</v>
      </c>
      <c r="C1279" s="3" t="s">
        <v>56</v>
      </c>
      <c r="D1279" s="4">
        <v>301</v>
      </c>
      <c r="E1279" s="3" t="s">
        <v>57</v>
      </c>
      <c r="F1279" s="3" t="s">
        <v>58</v>
      </c>
      <c r="G1279" s="3" t="s">
        <v>2688</v>
      </c>
      <c r="H1279" s="3" t="s">
        <v>13</v>
      </c>
      <c r="I1279" s="3"/>
      <c r="J1279" s="7" t="str">
        <f>CONCATENATE(tbl_geral[[#This Row],[Máquina]],"_",tbl_geral[[#This Row],[Status]],)</f>
        <v>TOCCHIO_DESENVOLVIMENTO</v>
      </c>
      <c r="K1279" s="9">
        <f>COUNTIF($J$2:J1279,J1279)</f>
        <v>1</v>
      </c>
      <c r="L1279" s="7" t="str">
        <f>CONCATENATE(tbl_geral[[#This Row],[Cod.Unico]],"_",tbl_geral[[#This Row],[Numerador]])</f>
        <v>TOCCHIO_DESENVOLVIMENTO_1</v>
      </c>
      <c r="M1279" s="12">
        <f t="shared" si="19"/>
        <v>173</v>
      </c>
      <c r="N1279" s="12">
        <f>COUNTIF(J$2:$J1279,J1279)/100</f>
        <v>0.01</v>
      </c>
      <c r="O1279" s="12">
        <f>SUM(tbl_geral[[#This Row],[Cod.Unico3]]+tbl_geral[[#This Row],[Cod.Unico4]])</f>
        <v>173.01</v>
      </c>
      <c r="P1279" s="12" t="str">
        <f>SUBSTITUTE(tbl_geral[[#This Row],[Cod.Unico5]],",",".")</f>
        <v>173.01</v>
      </c>
      <c r="Q1279" s="12" t="s">
        <v>996</v>
      </c>
    </row>
    <row r="1280" spans="1:17" x14ac:dyDescent="0.25">
      <c r="A1280" s="3" t="s">
        <v>1294</v>
      </c>
      <c r="B1280" s="4">
        <v>3</v>
      </c>
      <c r="C1280" s="3" t="s">
        <v>56</v>
      </c>
      <c r="D1280" s="4">
        <v>301</v>
      </c>
      <c r="E1280" s="3" t="s">
        <v>57</v>
      </c>
      <c r="F1280" s="3" t="s">
        <v>58</v>
      </c>
      <c r="G1280" s="3" t="s">
        <v>2689</v>
      </c>
      <c r="H1280" s="3" t="s">
        <v>13</v>
      </c>
      <c r="I1280" s="3"/>
      <c r="J1280" s="7" t="str">
        <f>CONCATENATE(tbl_geral[[#This Row],[Máquina]],"_",tbl_geral[[#This Row],[Status]],)</f>
        <v>TOCCHIO_DESENVOLVIMENTO</v>
      </c>
      <c r="K1280" s="9">
        <f>COUNTIF($J$2:J1280,J1280)</f>
        <v>2</v>
      </c>
      <c r="L1280" s="7" t="str">
        <f>CONCATENATE(tbl_geral[[#This Row],[Cod.Unico]],"_",tbl_geral[[#This Row],[Numerador]])</f>
        <v>TOCCHIO_DESENVOLVIMENTO_2</v>
      </c>
      <c r="M1280" s="12">
        <f t="shared" si="19"/>
        <v>173</v>
      </c>
      <c r="N1280" s="12">
        <f>COUNTIF(J$2:$J1280,J1280)/100</f>
        <v>0.02</v>
      </c>
      <c r="O1280" s="12">
        <f>SUM(tbl_geral[[#This Row],[Cod.Unico3]]+tbl_geral[[#This Row],[Cod.Unico4]])</f>
        <v>173.02</v>
      </c>
      <c r="P1280" s="12" t="str">
        <f>SUBSTITUTE(tbl_geral[[#This Row],[Cod.Unico5]],",",".")</f>
        <v>173.02</v>
      </c>
      <c r="Q1280" s="12" t="s">
        <v>997</v>
      </c>
    </row>
    <row r="1281" spans="1:17" x14ac:dyDescent="0.25">
      <c r="A1281" s="3" t="s">
        <v>1294</v>
      </c>
      <c r="B1281" s="4">
        <v>3</v>
      </c>
      <c r="C1281" s="3" t="s">
        <v>56</v>
      </c>
      <c r="D1281" s="4">
        <v>301</v>
      </c>
      <c r="E1281" s="3" t="s">
        <v>57</v>
      </c>
      <c r="F1281" s="3" t="s">
        <v>58</v>
      </c>
      <c r="G1281" s="3" t="s">
        <v>2690</v>
      </c>
      <c r="H1281" s="3" t="s">
        <v>13</v>
      </c>
      <c r="I1281" s="3"/>
      <c r="J1281" s="7" t="str">
        <f>CONCATENATE(tbl_geral[[#This Row],[Máquina]],"_",tbl_geral[[#This Row],[Status]],)</f>
        <v>TOCCHIO_DESENVOLVIMENTO</v>
      </c>
      <c r="K1281" s="9">
        <f>COUNTIF($J$2:J1281,J1281)</f>
        <v>3</v>
      </c>
      <c r="L1281" s="7" t="str">
        <f>CONCATENATE(tbl_geral[[#This Row],[Cod.Unico]],"_",tbl_geral[[#This Row],[Numerador]])</f>
        <v>TOCCHIO_DESENVOLVIMENTO_3</v>
      </c>
      <c r="M1281" s="12">
        <f t="shared" si="19"/>
        <v>173</v>
      </c>
      <c r="N1281" s="12">
        <f>COUNTIF(J$2:$J1281,J1281)/100</f>
        <v>0.03</v>
      </c>
      <c r="O1281" s="12">
        <f>SUM(tbl_geral[[#This Row],[Cod.Unico3]]+tbl_geral[[#This Row],[Cod.Unico4]])</f>
        <v>173.03</v>
      </c>
      <c r="P1281" s="12" t="str">
        <f>SUBSTITUTE(tbl_geral[[#This Row],[Cod.Unico5]],",",".")</f>
        <v>173.03</v>
      </c>
      <c r="Q1281" s="12" t="s">
        <v>998</v>
      </c>
    </row>
    <row r="1282" spans="1:17" x14ac:dyDescent="0.25">
      <c r="A1282" s="3" t="s">
        <v>1294</v>
      </c>
      <c r="B1282" s="4">
        <v>3</v>
      </c>
      <c r="C1282" s="3" t="s">
        <v>56</v>
      </c>
      <c r="D1282" s="4">
        <v>301</v>
      </c>
      <c r="E1282" s="3" t="s">
        <v>57</v>
      </c>
      <c r="F1282" s="3" t="s">
        <v>58</v>
      </c>
      <c r="G1282" s="3" t="s">
        <v>2691</v>
      </c>
      <c r="H1282" s="3" t="s">
        <v>13</v>
      </c>
      <c r="I1282" s="3"/>
      <c r="J1282" s="7" t="str">
        <f>CONCATENATE(tbl_geral[[#This Row],[Máquina]],"_",tbl_geral[[#This Row],[Status]],)</f>
        <v>TOCCHIO_DESENVOLVIMENTO</v>
      </c>
      <c r="K1282" s="9">
        <f>COUNTIF($J$2:J1282,J1282)</f>
        <v>4</v>
      </c>
      <c r="L1282" s="7" t="str">
        <f>CONCATENATE(tbl_geral[[#This Row],[Cod.Unico]],"_",tbl_geral[[#This Row],[Numerador]])</f>
        <v>TOCCHIO_DESENVOLVIMENTO_4</v>
      </c>
      <c r="M1282" s="12">
        <f t="shared" si="19"/>
        <v>173</v>
      </c>
      <c r="N1282" s="12">
        <f>COUNTIF(J$2:$J1282,J1282)/100</f>
        <v>0.04</v>
      </c>
      <c r="O1282" s="12">
        <f>SUM(tbl_geral[[#This Row],[Cod.Unico3]]+tbl_geral[[#This Row],[Cod.Unico4]])</f>
        <v>173.04</v>
      </c>
      <c r="P1282" s="12" t="str">
        <f>SUBSTITUTE(tbl_geral[[#This Row],[Cod.Unico5]],",",".")</f>
        <v>173.04</v>
      </c>
      <c r="Q1282" s="12" t="s">
        <v>999</v>
      </c>
    </row>
    <row r="1283" spans="1:17" x14ac:dyDescent="0.25">
      <c r="A1283" s="3" t="s">
        <v>1294</v>
      </c>
      <c r="B1283" s="4">
        <v>3</v>
      </c>
      <c r="C1283" s="3" t="s">
        <v>56</v>
      </c>
      <c r="D1283" s="4">
        <v>301</v>
      </c>
      <c r="E1283" s="3" t="s">
        <v>57</v>
      </c>
      <c r="F1283" s="3" t="s">
        <v>58</v>
      </c>
      <c r="G1283" s="3" t="s">
        <v>2692</v>
      </c>
      <c r="H1283" s="3" t="s">
        <v>13</v>
      </c>
      <c r="I1283" s="3"/>
      <c r="J1283" s="7" t="str">
        <f>CONCATENATE(tbl_geral[[#This Row],[Máquina]],"_",tbl_geral[[#This Row],[Status]],)</f>
        <v>TOCCHIO_DESENVOLVIMENTO</v>
      </c>
      <c r="K1283" s="9">
        <f>COUNTIF($J$2:J1283,J1283)</f>
        <v>5</v>
      </c>
      <c r="L1283" s="7" t="str">
        <f>CONCATENATE(tbl_geral[[#This Row],[Cod.Unico]],"_",tbl_geral[[#This Row],[Numerador]])</f>
        <v>TOCCHIO_DESENVOLVIMENTO_5</v>
      </c>
      <c r="M1283" s="12">
        <f t="shared" si="19"/>
        <v>173</v>
      </c>
      <c r="N1283" s="12">
        <f>COUNTIF(J$2:$J1283,J1283)/100</f>
        <v>0.05</v>
      </c>
      <c r="O1283" s="12">
        <f>SUM(tbl_geral[[#This Row],[Cod.Unico3]]+tbl_geral[[#This Row],[Cod.Unico4]])</f>
        <v>173.05</v>
      </c>
      <c r="P1283" s="12" t="str">
        <f>SUBSTITUTE(tbl_geral[[#This Row],[Cod.Unico5]],",",".")</f>
        <v>173.05</v>
      </c>
      <c r="Q1283" s="12" t="s">
        <v>1310</v>
      </c>
    </row>
    <row r="1284" spans="1:17" x14ac:dyDescent="0.25">
      <c r="A1284" s="3" t="s">
        <v>1294</v>
      </c>
      <c r="B1284" s="4">
        <v>3</v>
      </c>
      <c r="C1284" s="3" t="s">
        <v>56</v>
      </c>
      <c r="D1284" s="4">
        <v>301</v>
      </c>
      <c r="E1284" s="3" t="s">
        <v>57</v>
      </c>
      <c r="F1284" s="3" t="s">
        <v>58</v>
      </c>
      <c r="G1284" s="3" t="s">
        <v>2693</v>
      </c>
      <c r="H1284" s="3" t="s">
        <v>13</v>
      </c>
      <c r="I1284" s="3"/>
      <c r="J1284" s="7" t="str">
        <f>CONCATENATE(tbl_geral[[#This Row],[Máquina]],"_",tbl_geral[[#This Row],[Status]],)</f>
        <v>TOCCHIO_DESENVOLVIMENTO</v>
      </c>
      <c r="K1284" s="9">
        <f>COUNTIF($J$2:J1284,J1284)</f>
        <v>6</v>
      </c>
      <c r="L1284" s="7" t="str">
        <f>CONCATENATE(tbl_geral[[#This Row],[Cod.Unico]],"_",tbl_geral[[#This Row],[Numerador]])</f>
        <v>TOCCHIO_DESENVOLVIMENTO_6</v>
      </c>
      <c r="M1284" s="12">
        <f t="shared" ref="M1284:M1347" si="20">IF(J1284=J1283,M1283,M1283+1)</f>
        <v>173</v>
      </c>
      <c r="N1284" s="12">
        <f>COUNTIF(J$2:$J1284,J1284)/100</f>
        <v>0.06</v>
      </c>
      <c r="O1284" s="12">
        <f>SUM(tbl_geral[[#This Row],[Cod.Unico3]]+tbl_geral[[#This Row],[Cod.Unico4]])</f>
        <v>173.06</v>
      </c>
      <c r="P1284" s="12" t="str">
        <f>SUBSTITUTE(tbl_geral[[#This Row],[Cod.Unico5]],",",".")</f>
        <v>173.06</v>
      </c>
      <c r="Q1284" s="12" t="s">
        <v>1311</v>
      </c>
    </row>
    <row r="1285" spans="1:17" x14ac:dyDescent="0.25">
      <c r="A1285" s="3" t="s">
        <v>1294</v>
      </c>
      <c r="B1285" s="4">
        <v>3</v>
      </c>
      <c r="C1285" s="3" t="s">
        <v>56</v>
      </c>
      <c r="D1285" s="4">
        <v>301</v>
      </c>
      <c r="E1285" s="3" t="s">
        <v>57</v>
      </c>
      <c r="F1285" s="3" t="s">
        <v>58</v>
      </c>
      <c r="G1285" s="3" t="s">
        <v>2694</v>
      </c>
      <c r="H1285" s="3" t="s">
        <v>13</v>
      </c>
      <c r="I1285" s="3"/>
      <c r="J1285" s="7" t="str">
        <f>CONCATENATE(tbl_geral[[#This Row],[Máquina]],"_",tbl_geral[[#This Row],[Status]],)</f>
        <v>TOCCHIO_DESENVOLVIMENTO</v>
      </c>
      <c r="K1285" s="9">
        <f>COUNTIF($J$2:J1285,J1285)</f>
        <v>7</v>
      </c>
      <c r="L1285" s="7" t="str">
        <f>CONCATENATE(tbl_geral[[#This Row],[Cod.Unico]],"_",tbl_geral[[#This Row],[Numerador]])</f>
        <v>TOCCHIO_DESENVOLVIMENTO_7</v>
      </c>
      <c r="M1285" s="12">
        <f t="shared" si="20"/>
        <v>173</v>
      </c>
      <c r="N1285" s="12">
        <f>COUNTIF(J$2:$J1285,J1285)/100</f>
        <v>7.0000000000000007E-2</v>
      </c>
      <c r="O1285" s="12">
        <f>SUM(tbl_geral[[#This Row],[Cod.Unico3]]+tbl_geral[[#This Row],[Cod.Unico4]])</f>
        <v>173.07</v>
      </c>
      <c r="P1285" s="12" t="str">
        <f>SUBSTITUTE(tbl_geral[[#This Row],[Cod.Unico5]],",",".")</f>
        <v>173.07</v>
      </c>
      <c r="Q1285" s="12" t="s">
        <v>1312</v>
      </c>
    </row>
    <row r="1286" spans="1:17" x14ac:dyDescent="0.25">
      <c r="A1286" s="3" t="s">
        <v>1294</v>
      </c>
      <c r="B1286" s="4">
        <v>3</v>
      </c>
      <c r="C1286" s="3" t="s">
        <v>56</v>
      </c>
      <c r="D1286" s="4">
        <v>301</v>
      </c>
      <c r="E1286" s="3" t="s">
        <v>57</v>
      </c>
      <c r="F1286" s="3" t="s">
        <v>58</v>
      </c>
      <c r="G1286" s="3" t="s">
        <v>2695</v>
      </c>
      <c r="H1286" s="3" t="s">
        <v>13</v>
      </c>
      <c r="I1286" s="3"/>
      <c r="J1286" s="7" t="str">
        <f>CONCATENATE(tbl_geral[[#This Row],[Máquina]],"_",tbl_geral[[#This Row],[Status]],)</f>
        <v>TOCCHIO_DESENVOLVIMENTO</v>
      </c>
      <c r="K1286" s="9">
        <f>COUNTIF($J$2:J1286,J1286)</f>
        <v>8</v>
      </c>
      <c r="L1286" s="7" t="str">
        <f>CONCATENATE(tbl_geral[[#This Row],[Cod.Unico]],"_",tbl_geral[[#This Row],[Numerador]])</f>
        <v>TOCCHIO_DESENVOLVIMENTO_8</v>
      </c>
      <c r="M1286" s="12">
        <f t="shared" si="20"/>
        <v>173</v>
      </c>
      <c r="N1286" s="12">
        <f>COUNTIF(J$2:$J1286,J1286)/100</f>
        <v>0.08</v>
      </c>
      <c r="O1286" s="12">
        <f>SUM(tbl_geral[[#This Row],[Cod.Unico3]]+tbl_geral[[#This Row],[Cod.Unico4]])</f>
        <v>173.08</v>
      </c>
      <c r="P1286" s="12" t="str">
        <f>SUBSTITUTE(tbl_geral[[#This Row],[Cod.Unico5]],",",".")</f>
        <v>173.08</v>
      </c>
      <c r="Q1286" s="12" t="s">
        <v>1313</v>
      </c>
    </row>
    <row r="1287" spans="1:17" x14ac:dyDescent="0.25">
      <c r="A1287" s="3" t="s">
        <v>1294</v>
      </c>
      <c r="B1287" s="4">
        <v>3</v>
      </c>
      <c r="C1287" s="3" t="s">
        <v>56</v>
      </c>
      <c r="D1287" s="4">
        <v>301</v>
      </c>
      <c r="E1287" s="3" t="s">
        <v>57</v>
      </c>
      <c r="F1287" s="3" t="s">
        <v>58</v>
      </c>
      <c r="G1287" s="3" t="s">
        <v>2696</v>
      </c>
      <c r="H1287" s="3" t="s">
        <v>13</v>
      </c>
      <c r="I1287" s="3"/>
      <c r="J1287" s="7" t="str">
        <f>CONCATENATE(tbl_geral[[#This Row],[Máquina]],"_",tbl_geral[[#This Row],[Status]],)</f>
        <v>TOCCHIO_DESENVOLVIMENTO</v>
      </c>
      <c r="K1287" s="9">
        <f>COUNTIF($J$2:J1287,J1287)</f>
        <v>9</v>
      </c>
      <c r="L1287" s="7" t="str">
        <f>CONCATENATE(tbl_geral[[#This Row],[Cod.Unico]],"_",tbl_geral[[#This Row],[Numerador]])</f>
        <v>TOCCHIO_DESENVOLVIMENTO_9</v>
      </c>
      <c r="M1287" s="12">
        <f t="shared" si="20"/>
        <v>173</v>
      </c>
      <c r="N1287" s="12">
        <f>COUNTIF(J$2:$J1287,J1287)/100</f>
        <v>0.09</v>
      </c>
      <c r="O1287" s="12">
        <f>SUM(tbl_geral[[#This Row],[Cod.Unico3]]+tbl_geral[[#This Row],[Cod.Unico4]])</f>
        <v>173.09</v>
      </c>
      <c r="P1287" s="12" t="str">
        <f>SUBSTITUTE(tbl_geral[[#This Row],[Cod.Unico5]],",",".")</f>
        <v>173.09</v>
      </c>
      <c r="Q1287" s="12" t="s">
        <v>1314</v>
      </c>
    </row>
    <row r="1288" spans="1:17" x14ac:dyDescent="0.25">
      <c r="A1288" s="3" t="s">
        <v>1294</v>
      </c>
      <c r="B1288" s="4">
        <v>3</v>
      </c>
      <c r="C1288" s="3" t="s">
        <v>56</v>
      </c>
      <c r="D1288" s="4">
        <v>301</v>
      </c>
      <c r="E1288" s="3" t="s">
        <v>57</v>
      </c>
      <c r="F1288" s="3" t="s">
        <v>58</v>
      </c>
      <c r="G1288" s="3" t="s">
        <v>3141</v>
      </c>
      <c r="H1288" s="3" t="s">
        <v>13</v>
      </c>
      <c r="I1288" s="3"/>
      <c r="J1288" s="7" t="str">
        <f>CONCATENATE(tbl_geral[[#This Row],[Máquina]],"_",tbl_geral[[#This Row],[Status]],)</f>
        <v>TOCCHIO_DESENVOLVIMENTO</v>
      </c>
      <c r="K1288" s="9">
        <f>COUNTIF($J$2:J1288,J1288)</f>
        <v>10</v>
      </c>
      <c r="L1288" s="7" t="str">
        <f>CONCATENATE(tbl_geral[[#This Row],[Cod.Unico]],"_",tbl_geral[[#This Row],[Numerador]])</f>
        <v>TOCCHIO_DESENVOLVIMENTO_10</v>
      </c>
      <c r="M1288" s="12">
        <f t="shared" si="20"/>
        <v>173</v>
      </c>
      <c r="N1288" s="12">
        <f>COUNTIF(J$2:$J1288,J1288)/100</f>
        <v>0.1</v>
      </c>
      <c r="O1288" s="12">
        <f>SUM(tbl_geral[[#This Row],[Cod.Unico3]]+tbl_geral[[#This Row],[Cod.Unico4]])</f>
        <v>173.1</v>
      </c>
      <c r="P1288" s="12" t="str">
        <f>SUBSTITUTE(tbl_geral[[#This Row],[Cod.Unico5]],",",".")</f>
        <v>173.1</v>
      </c>
      <c r="Q1288" s="12" t="s">
        <v>1315</v>
      </c>
    </row>
    <row r="1289" spans="1:17" x14ac:dyDescent="0.25">
      <c r="A1289" s="3" t="s">
        <v>1294</v>
      </c>
      <c r="B1289" s="4">
        <v>3</v>
      </c>
      <c r="C1289" s="3" t="s">
        <v>56</v>
      </c>
      <c r="D1289" s="4">
        <v>301</v>
      </c>
      <c r="E1289" s="3" t="s">
        <v>57</v>
      </c>
      <c r="F1289" s="3" t="s">
        <v>58</v>
      </c>
      <c r="G1289" s="3" t="s">
        <v>2697</v>
      </c>
      <c r="H1289" s="3" t="s">
        <v>13</v>
      </c>
      <c r="I1289" s="3"/>
      <c r="J1289" s="7" t="str">
        <f>CONCATENATE(tbl_geral[[#This Row],[Máquina]],"_",tbl_geral[[#This Row],[Status]],)</f>
        <v>TOCCHIO_DESENVOLVIMENTO</v>
      </c>
      <c r="K1289" s="9">
        <f>COUNTIF($J$2:J1289,J1289)</f>
        <v>11</v>
      </c>
      <c r="L1289" s="7" t="str">
        <f>CONCATENATE(tbl_geral[[#This Row],[Cod.Unico]],"_",tbl_geral[[#This Row],[Numerador]])</f>
        <v>TOCCHIO_DESENVOLVIMENTO_11</v>
      </c>
      <c r="M1289" s="12">
        <f t="shared" si="20"/>
        <v>173</v>
      </c>
      <c r="N1289" s="12">
        <f>COUNTIF(J$2:$J1289,J1289)/100</f>
        <v>0.11</v>
      </c>
      <c r="O1289" s="12">
        <f>SUM(tbl_geral[[#This Row],[Cod.Unico3]]+tbl_geral[[#This Row],[Cod.Unico4]])</f>
        <v>173.11</v>
      </c>
      <c r="P1289" s="12" t="str">
        <f>SUBSTITUTE(tbl_geral[[#This Row],[Cod.Unico5]],",",".")</f>
        <v>173.11</v>
      </c>
      <c r="Q1289" s="12" t="s">
        <v>1316</v>
      </c>
    </row>
    <row r="1290" spans="1:17" x14ac:dyDescent="0.25">
      <c r="A1290" s="3" t="s">
        <v>1294</v>
      </c>
      <c r="B1290" s="4">
        <v>3</v>
      </c>
      <c r="C1290" s="3" t="s">
        <v>56</v>
      </c>
      <c r="D1290" s="4">
        <v>301</v>
      </c>
      <c r="E1290" s="3" t="s">
        <v>57</v>
      </c>
      <c r="F1290" s="3" t="s">
        <v>58</v>
      </c>
      <c r="G1290" s="3" t="s">
        <v>2698</v>
      </c>
      <c r="H1290" s="3" t="s">
        <v>13</v>
      </c>
      <c r="I1290" s="3"/>
      <c r="J1290" s="7" t="str">
        <f>CONCATENATE(tbl_geral[[#This Row],[Máquina]],"_",tbl_geral[[#This Row],[Status]],)</f>
        <v>TOCCHIO_DESENVOLVIMENTO</v>
      </c>
      <c r="K1290" s="9">
        <f>COUNTIF($J$2:J1290,J1290)</f>
        <v>12</v>
      </c>
      <c r="L1290" s="7" t="str">
        <f>CONCATENATE(tbl_geral[[#This Row],[Cod.Unico]],"_",tbl_geral[[#This Row],[Numerador]])</f>
        <v>TOCCHIO_DESENVOLVIMENTO_12</v>
      </c>
      <c r="M1290" s="12">
        <f t="shared" si="20"/>
        <v>173</v>
      </c>
      <c r="N1290" s="12">
        <f>COUNTIF(J$2:$J1290,J1290)/100</f>
        <v>0.12</v>
      </c>
      <c r="O1290" s="12">
        <f>SUM(tbl_geral[[#This Row],[Cod.Unico3]]+tbl_geral[[#This Row],[Cod.Unico4]])</f>
        <v>173.12</v>
      </c>
      <c r="P1290" s="12" t="str">
        <f>SUBSTITUTE(tbl_geral[[#This Row],[Cod.Unico5]],",",".")</f>
        <v>173.12</v>
      </c>
      <c r="Q1290" s="12" t="s">
        <v>1317</v>
      </c>
    </row>
    <row r="1291" spans="1:17" x14ac:dyDescent="0.25">
      <c r="A1291" s="3" t="s">
        <v>1294</v>
      </c>
      <c r="B1291" s="4">
        <v>3</v>
      </c>
      <c r="C1291" s="3" t="s">
        <v>56</v>
      </c>
      <c r="D1291" s="4">
        <v>301</v>
      </c>
      <c r="E1291" s="3" t="s">
        <v>57</v>
      </c>
      <c r="F1291" s="3" t="s">
        <v>58</v>
      </c>
      <c r="G1291" s="3" t="s">
        <v>2699</v>
      </c>
      <c r="H1291" s="3" t="s">
        <v>13</v>
      </c>
      <c r="I1291" s="3"/>
      <c r="J1291" s="7" t="str">
        <f>CONCATENATE(tbl_geral[[#This Row],[Máquina]],"_",tbl_geral[[#This Row],[Status]],)</f>
        <v>TOCCHIO_DESENVOLVIMENTO</v>
      </c>
      <c r="K1291" s="9">
        <f>COUNTIF($J$2:J1291,J1291)</f>
        <v>13</v>
      </c>
      <c r="L1291" s="7" t="str">
        <f>CONCATENATE(tbl_geral[[#This Row],[Cod.Unico]],"_",tbl_geral[[#This Row],[Numerador]])</f>
        <v>TOCCHIO_DESENVOLVIMENTO_13</v>
      </c>
      <c r="M1291" s="12">
        <f t="shared" si="20"/>
        <v>173</v>
      </c>
      <c r="N1291" s="12">
        <f>COUNTIF(J$2:$J1291,J1291)/100</f>
        <v>0.13</v>
      </c>
      <c r="O1291" s="12">
        <f>SUM(tbl_geral[[#This Row],[Cod.Unico3]]+tbl_geral[[#This Row],[Cod.Unico4]])</f>
        <v>173.13</v>
      </c>
      <c r="P1291" s="12" t="str">
        <f>SUBSTITUTE(tbl_geral[[#This Row],[Cod.Unico5]],",",".")</f>
        <v>173.13</v>
      </c>
      <c r="Q1291" s="12" t="s">
        <v>1318</v>
      </c>
    </row>
    <row r="1292" spans="1:17" x14ac:dyDescent="0.25">
      <c r="A1292" s="3" t="s">
        <v>1294</v>
      </c>
      <c r="B1292" s="4">
        <v>3</v>
      </c>
      <c r="C1292" s="3" t="s">
        <v>56</v>
      </c>
      <c r="D1292" s="4">
        <v>301</v>
      </c>
      <c r="E1292" s="3" t="s">
        <v>57</v>
      </c>
      <c r="F1292" s="3" t="s">
        <v>58</v>
      </c>
      <c r="G1292" s="3" t="s">
        <v>2700</v>
      </c>
      <c r="H1292" s="3" t="s">
        <v>13</v>
      </c>
      <c r="I1292" s="3"/>
      <c r="J1292" s="7" t="str">
        <f>CONCATENATE(tbl_geral[[#This Row],[Máquina]],"_",tbl_geral[[#This Row],[Status]],)</f>
        <v>TOCCHIO_DESENVOLVIMENTO</v>
      </c>
      <c r="K1292" s="9">
        <f>COUNTIF($J$2:J1292,J1292)</f>
        <v>14</v>
      </c>
      <c r="L1292" s="7" t="str">
        <f>CONCATENATE(tbl_geral[[#This Row],[Cod.Unico]],"_",tbl_geral[[#This Row],[Numerador]])</f>
        <v>TOCCHIO_DESENVOLVIMENTO_14</v>
      </c>
      <c r="M1292" s="12">
        <f t="shared" si="20"/>
        <v>173</v>
      </c>
      <c r="N1292" s="12">
        <f>COUNTIF(J$2:$J1292,J1292)/100</f>
        <v>0.14000000000000001</v>
      </c>
      <c r="O1292" s="12">
        <f>SUM(tbl_geral[[#This Row],[Cod.Unico3]]+tbl_geral[[#This Row],[Cod.Unico4]])</f>
        <v>173.14</v>
      </c>
      <c r="P1292" s="12" t="str">
        <f>SUBSTITUTE(tbl_geral[[#This Row],[Cod.Unico5]],",",".")</f>
        <v>173.14</v>
      </c>
      <c r="Q1292" s="12" t="s">
        <v>1319</v>
      </c>
    </row>
    <row r="1293" spans="1:17" x14ac:dyDescent="0.25">
      <c r="A1293" s="3" t="s">
        <v>1294</v>
      </c>
      <c r="B1293" s="4">
        <v>3</v>
      </c>
      <c r="C1293" s="3" t="s">
        <v>56</v>
      </c>
      <c r="D1293" s="4">
        <v>301</v>
      </c>
      <c r="E1293" s="3" t="s">
        <v>57</v>
      </c>
      <c r="F1293" s="3" t="s">
        <v>58</v>
      </c>
      <c r="G1293" s="3" t="s">
        <v>2701</v>
      </c>
      <c r="H1293" s="3" t="s">
        <v>13</v>
      </c>
      <c r="I1293" s="3"/>
      <c r="J1293" s="7" t="str">
        <f>CONCATENATE(tbl_geral[[#This Row],[Máquina]],"_",tbl_geral[[#This Row],[Status]],)</f>
        <v>TOCCHIO_DESENVOLVIMENTO</v>
      </c>
      <c r="K1293" s="9">
        <f>COUNTIF($J$2:J1293,J1293)</f>
        <v>15</v>
      </c>
      <c r="L1293" s="7" t="str">
        <f>CONCATENATE(tbl_geral[[#This Row],[Cod.Unico]],"_",tbl_geral[[#This Row],[Numerador]])</f>
        <v>TOCCHIO_DESENVOLVIMENTO_15</v>
      </c>
      <c r="M1293" s="12">
        <f t="shared" si="20"/>
        <v>173</v>
      </c>
      <c r="N1293" s="12">
        <f>COUNTIF(J$2:$J1293,J1293)/100</f>
        <v>0.15</v>
      </c>
      <c r="O1293" s="12">
        <f>SUM(tbl_geral[[#This Row],[Cod.Unico3]]+tbl_geral[[#This Row],[Cod.Unico4]])</f>
        <v>173.15</v>
      </c>
      <c r="P1293" s="12" t="str">
        <f>SUBSTITUTE(tbl_geral[[#This Row],[Cod.Unico5]],",",".")</f>
        <v>173.15</v>
      </c>
      <c r="Q1293" s="12" t="s">
        <v>1320</v>
      </c>
    </row>
    <row r="1294" spans="1:17" x14ac:dyDescent="0.25">
      <c r="A1294" s="3" t="s">
        <v>1294</v>
      </c>
      <c r="B1294" s="4">
        <v>3</v>
      </c>
      <c r="C1294" s="3" t="s">
        <v>56</v>
      </c>
      <c r="D1294" s="4">
        <v>301</v>
      </c>
      <c r="E1294" s="3" t="s">
        <v>57</v>
      </c>
      <c r="F1294" s="3" t="s">
        <v>58</v>
      </c>
      <c r="G1294" s="3" t="s">
        <v>2702</v>
      </c>
      <c r="H1294" s="3" t="s">
        <v>13</v>
      </c>
      <c r="I1294" s="3"/>
      <c r="J1294" s="7" t="str">
        <f>CONCATENATE(tbl_geral[[#This Row],[Máquina]],"_",tbl_geral[[#This Row],[Status]],)</f>
        <v>TOCCHIO_DESENVOLVIMENTO</v>
      </c>
      <c r="K1294" s="9">
        <f>COUNTIF($J$2:J1294,J1294)</f>
        <v>16</v>
      </c>
      <c r="L1294" s="7" t="str">
        <f>CONCATENATE(tbl_geral[[#This Row],[Cod.Unico]],"_",tbl_geral[[#This Row],[Numerador]])</f>
        <v>TOCCHIO_DESENVOLVIMENTO_16</v>
      </c>
      <c r="M1294" s="12">
        <f t="shared" si="20"/>
        <v>173</v>
      </c>
      <c r="N1294" s="12">
        <f>COUNTIF(J$2:$J1294,J1294)/100</f>
        <v>0.16</v>
      </c>
      <c r="O1294" s="12">
        <f>SUM(tbl_geral[[#This Row],[Cod.Unico3]]+tbl_geral[[#This Row],[Cod.Unico4]])</f>
        <v>173.16</v>
      </c>
      <c r="P1294" s="12" t="str">
        <f>SUBSTITUTE(tbl_geral[[#This Row],[Cod.Unico5]],",",".")</f>
        <v>173.16</v>
      </c>
      <c r="Q1294" s="12" t="s">
        <v>1011</v>
      </c>
    </row>
    <row r="1295" spans="1:17" x14ac:dyDescent="0.25">
      <c r="A1295" s="3" t="s">
        <v>1294</v>
      </c>
      <c r="B1295" s="4">
        <v>3</v>
      </c>
      <c r="C1295" s="3" t="s">
        <v>56</v>
      </c>
      <c r="D1295" s="4">
        <v>301</v>
      </c>
      <c r="E1295" s="3" t="s">
        <v>57</v>
      </c>
      <c r="F1295" s="3" t="s">
        <v>58</v>
      </c>
      <c r="G1295" s="3" t="s">
        <v>2703</v>
      </c>
      <c r="H1295" s="3" t="s">
        <v>13</v>
      </c>
      <c r="I1295" s="3"/>
      <c r="J1295" s="7" t="str">
        <f>CONCATENATE(tbl_geral[[#This Row],[Máquina]],"_",tbl_geral[[#This Row],[Status]],)</f>
        <v>TOCCHIO_DESENVOLVIMENTO</v>
      </c>
      <c r="K1295" s="9">
        <f>COUNTIF($J$2:J1295,J1295)</f>
        <v>17</v>
      </c>
      <c r="L1295" s="7" t="str">
        <f>CONCATENATE(tbl_geral[[#This Row],[Cod.Unico]],"_",tbl_geral[[#This Row],[Numerador]])</f>
        <v>TOCCHIO_DESENVOLVIMENTO_17</v>
      </c>
      <c r="M1295" s="12">
        <f t="shared" si="20"/>
        <v>173</v>
      </c>
      <c r="N1295" s="12">
        <f>COUNTIF(J$2:$J1295,J1295)/100</f>
        <v>0.17</v>
      </c>
      <c r="O1295" s="12">
        <f>SUM(tbl_geral[[#This Row],[Cod.Unico3]]+tbl_geral[[#This Row],[Cod.Unico4]])</f>
        <v>173.17</v>
      </c>
      <c r="P1295" s="12" t="str">
        <f>SUBSTITUTE(tbl_geral[[#This Row],[Cod.Unico5]],",",".")</f>
        <v>173.17</v>
      </c>
      <c r="Q1295" s="12" t="s">
        <v>1012</v>
      </c>
    </row>
    <row r="1296" spans="1:17" x14ac:dyDescent="0.25">
      <c r="A1296" s="3" t="s">
        <v>1294</v>
      </c>
      <c r="B1296" s="4">
        <v>3</v>
      </c>
      <c r="C1296" s="3" t="s">
        <v>56</v>
      </c>
      <c r="D1296" s="4">
        <v>301</v>
      </c>
      <c r="E1296" s="3" t="s">
        <v>57</v>
      </c>
      <c r="F1296" s="3" t="s">
        <v>58</v>
      </c>
      <c r="G1296" s="3" t="s">
        <v>2704</v>
      </c>
      <c r="H1296" s="3" t="s">
        <v>13</v>
      </c>
      <c r="I1296" s="3"/>
      <c r="J1296" s="7" t="str">
        <f>CONCATENATE(tbl_geral[[#This Row],[Máquina]],"_",tbl_geral[[#This Row],[Status]],)</f>
        <v>TOCCHIO_DESENVOLVIMENTO</v>
      </c>
      <c r="K1296" s="9">
        <f>COUNTIF($J$2:J1296,J1296)</f>
        <v>18</v>
      </c>
      <c r="L1296" s="7" t="str">
        <f>CONCATENATE(tbl_geral[[#This Row],[Cod.Unico]],"_",tbl_geral[[#This Row],[Numerador]])</f>
        <v>TOCCHIO_DESENVOLVIMENTO_18</v>
      </c>
      <c r="M1296" s="12">
        <f t="shared" si="20"/>
        <v>173</v>
      </c>
      <c r="N1296" s="12">
        <f>COUNTIF(J$2:$J1296,J1296)/100</f>
        <v>0.18</v>
      </c>
      <c r="O1296" s="12">
        <f>SUM(tbl_geral[[#This Row],[Cod.Unico3]]+tbl_geral[[#This Row],[Cod.Unico4]])</f>
        <v>173.18</v>
      </c>
      <c r="P1296" s="12" t="str">
        <f>SUBSTITUTE(tbl_geral[[#This Row],[Cod.Unico5]],",",".")</f>
        <v>173.18</v>
      </c>
      <c r="Q1296" s="12" t="s">
        <v>1013</v>
      </c>
    </row>
    <row r="1297" spans="1:17" x14ac:dyDescent="0.25">
      <c r="A1297" s="3" t="s">
        <v>1294</v>
      </c>
      <c r="B1297" s="4">
        <v>4</v>
      </c>
      <c r="C1297" s="3" t="s">
        <v>61</v>
      </c>
      <c r="D1297" s="4">
        <v>401</v>
      </c>
      <c r="E1297" s="3" t="s">
        <v>62</v>
      </c>
      <c r="F1297" s="3" t="s">
        <v>63</v>
      </c>
      <c r="G1297" s="3" t="s">
        <v>2705</v>
      </c>
      <c r="H1297" s="3" t="s">
        <v>13</v>
      </c>
      <c r="I1297" s="3"/>
      <c r="J1297" s="7" t="str">
        <f>CONCATENATE(tbl_geral[[#This Row],[Máquina]],"_",tbl_geral[[#This Row],[Status]],)</f>
        <v>TOCCHIO_PCP</v>
      </c>
      <c r="K1297" s="9">
        <f>COUNTIF($J$2:J1297,J1297)</f>
        <v>1</v>
      </c>
      <c r="L1297" s="7" t="str">
        <f>CONCATENATE(tbl_geral[[#This Row],[Cod.Unico]],"_",tbl_geral[[#This Row],[Numerador]])</f>
        <v>TOCCHIO_PCP_1</v>
      </c>
      <c r="M1297" s="12">
        <f t="shared" si="20"/>
        <v>174</v>
      </c>
      <c r="N1297" s="12">
        <f>COUNTIF(J$2:$J1297,J1297)/100</f>
        <v>0.01</v>
      </c>
      <c r="O1297" s="12">
        <f>SUM(tbl_geral[[#This Row],[Cod.Unico3]]+tbl_geral[[#This Row],[Cod.Unico4]])</f>
        <v>174.01</v>
      </c>
      <c r="P1297" s="12" t="str">
        <f>SUBSTITUTE(tbl_geral[[#This Row],[Cod.Unico5]],",",".")</f>
        <v>174.01</v>
      </c>
      <c r="Q1297" s="12" t="s">
        <v>1014</v>
      </c>
    </row>
    <row r="1298" spans="1:17" x14ac:dyDescent="0.25">
      <c r="A1298" s="3" t="s">
        <v>1294</v>
      </c>
      <c r="B1298" s="4">
        <v>4</v>
      </c>
      <c r="C1298" s="3" t="s">
        <v>61</v>
      </c>
      <c r="D1298" s="4">
        <v>401</v>
      </c>
      <c r="E1298" s="3" t="s">
        <v>62</v>
      </c>
      <c r="F1298" s="3" t="s">
        <v>63</v>
      </c>
      <c r="G1298" s="3" t="s">
        <v>2706</v>
      </c>
      <c r="H1298" s="3" t="s">
        <v>13</v>
      </c>
      <c r="I1298" s="3"/>
      <c r="J1298" s="7" t="str">
        <f>CONCATENATE(tbl_geral[[#This Row],[Máquina]],"_",tbl_geral[[#This Row],[Status]],)</f>
        <v>TOCCHIO_PCP</v>
      </c>
      <c r="K1298" s="9">
        <f>COUNTIF($J$2:J1298,J1298)</f>
        <v>2</v>
      </c>
      <c r="L1298" s="7" t="str">
        <f>CONCATENATE(tbl_geral[[#This Row],[Cod.Unico]],"_",tbl_geral[[#This Row],[Numerador]])</f>
        <v>TOCCHIO_PCP_2</v>
      </c>
      <c r="M1298" s="12">
        <f t="shared" si="20"/>
        <v>174</v>
      </c>
      <c r="N1298" s="12">
        <f>COUNTIF(J$2:$J1298,J1298)/100</f>
        <v>0.02</v>
      </c>
      <c r="O1298" s="12">
        <f>SUM(tbl_geral[[#This Row],[Cod.Unico3]]+tbl_geral[[#This Row],[Cod.Unico4]])</f>
        <v>174.02</v>
      </c>
      <c r="P1298" s="12" t="str">
        <f>SUBSTITUTE(tbl_geral[[#This Row],[Cod.Unico5]],",",".")</f>
        <v>174.02</v>
      </c>
      <c r="Q1298" s="12" t="s">
        <v>262</v>
      </c>
    </row>
    <row r="1299" spans="1:17" x14ac:dyDescent="0.25">
      <c r="A1299" s="3" t="s">
        <v>1294</v>
      </c>
      <c r="B1299" s="4">
        <v>4</v>
      </c>
      <c r="C1299" s="3" t="s">
        <v>61</v>
      </c>
      <c r="D1299" s="4">
        <v>402</v>
      </c>
      <c r="E1299" s="3" t="s">
        <v>66</v>
      </c>
      <c r="F1299" s="3" t="s">
        <v>63</v>
      </c>
      <c r="G1299" s="3" t="s">
        <v>2707</v>
      </c>
      <c r="H1299" s="3" t="s">
        <v>13</v>
      </c>
      <c r="I1299" s="3"/>
      <c r="J1299" s="7" t="str">
        <f>CONCATENATE(tbl_geral[[#This Row],[Máquina]],"_",tbl_geral[[#This Row],[Status]],)</f>
        <v>TOCCHIO_PCP</v>
      </c>
      <c r="K1299" s="9">
        <f>COUNTIF($J$2:J1299,J1299)</f>
        <v>3</v>
      </c>
      <c r="L1299" s="7" t="str">
        <f>CONCATENATE(tbl_geral[[#This Row],[Cod.Unico]],"_",tbl_geral[[#This Row],[Numerador]])</f>
        <v>TOCCHIO_PCP_3</v>
      </c>
      <c r="M1299" s="12">
        <f t="shared" si="20"/>
        <v>174</v>
      </c>
      <c r="N1299" s="12">
        <f>COUNTIF(J$2:$J1299,J1299)/100</f>
        <v>0.03</v>
      </c>
      <c r="O1299" s="12">
        <f>SUM(tbl_geral[[#This Row],[Cod.Unico3]]+tbl_geral[[#This Row],[Cod.Unico4]])</f>
        <v>174.03</v>
      </c>
      <c r="P1299" s="12" t="str">
        <f>SUBSTITUTE(tbl_geral[[#This Row],[Cod.Unico5]],",",".")</f>
        <v>174.03</v>
      </c>
      <c r="Q1299" s="12" t="s">
        <v>263</v>
      </c>
    </row>
    <row r="1300" spans="1:17" x14ac:dyDescent="0.25">
      <c r="A1300" s="3" t="s">
        <v>1294</v>
      </c>
      <c r="B1300" s="4">
        <v>4</v>
      </c>
      <c r="C1300" s="3" t="s">
        <v>61</v>
      </c>
      <c r="D1300" s="4">
        <v>401</v>
      </c>
      <c r="E1300" s="3" t="s">
        <v>62</v>
      </c>
      <c r="F1300" s="3" t="s">
        <v>63</v>
      </c>
      <c r="G1300" s="3" t="s">
        <v>2708</v>
      </c>
      <c r="H1300" s="3" t="s">
        <v>13</v>
      </c>
      <c r="I1300" s="3"/>
      <c r="J1300" s="7" t="str">
        <f>CONCATENATE(tbl_geral[[#This Row],[Máquina]],"_",tbl_geral[[#This Row],[Status]],)</f>
        <v>TOCCHIO_PCP</v>
      </c>
      <c r="K1300" s="9">
        <f>COUNTIF($J$2:J1300,J1300)</f>
        <v>4</v>
      </c>
      <c r="L1300" s="7" t="str">
        <f>CONCATENATE(tbl_geral[[#This Row],[Cod.Unico]],"_",tbl_geral[[#This Row],[Numerador]])</f>
        <v>TOCCHIO_PCP_4</v>
      </c>
      <c r="M1300" s="12">
        <f t="shared" si="20"/>
        <v>174</v>
      </c>
      <c r="N1300" s="12">
        <f>COUNTIF(J$2:$J1300,J1300)/100</f>
        <v>0.04</v>
      </c>
      <c r="O1300" s="12">
        <f>SUM(tbl_geral[[#This Row],[Cod.Unico3]]+tbl_geral[[#This Row],[Cod.Unico4]])</f>
        <v>174.04</v>
      </c>
      <c r="P1300" s="12" t="str">
        <f>SUBSTITUTE(tbl_geral[[#This Row],[Cod.Unico5]],",",".")</f>
        <v>174.04</v>
      </c>
      <c r="Q1300" s="12" t="s">
        <v>264</v>
      </c>
    </row>
    <row r="1301" spans="1:17" x14ac:dyDescent="0.25">
      <c r="A1301" s="3" t="s">
        <v>1294</v>
      </c>
      <c r="B1301" s="4">
        <v>6</v>
      </c>
      <c r="C1301" s="3" t="s">
        <v>20</v>
      </c>
      <c r="D1301" s="4">
        <v>601</v>
      </c>
      <c r="E1301" s="3" t="s">
        <v>21</v>
      </c>
      <c r="F1301" s="3" t="s">
        <v>63</v>
      </c>
      <c r="G1301" s="3" t="s">
        <v>2709</v>
      </c>
      <c r="H1301" s="3" t="s">
        <v>13</v>
      </c>
      <c r="I1301" s="3"/>
      <c r="J1301" s="7" t="str">
        <f>CONCATENATE(tbl_geral[[#This Row],[Máquina]],"_",tbl_geral[[#This Row],[Status]],)</f>
        <v>TOCCHIO_PCP</v>
      </c>
      <c r="K1301" s="9">
        <f>COUNTIF($J$2:J1301,J1301)</f>
        <v>5</v>
      </c>
      <c r="L1301" s="7" t="str">
        <f>CONCATENATE(tbl_geral[[#This Row],[Cod.Unico]],"_",tbl_geral[[#This Row],[Numerador]])</f>
        <v>TOCCHIO_PCP_5</v>
      </c>
      <c r="M1301" s="12">
        <f t="shared" si="20"/>
        <v>174</v>
      </c>
      <c r="N1301" s="12">
        <f>COUNTIF(J$2:$J1301,J1301)/100</f>
        <v>0.05</v>
      </c>
      <c r="O1301" s="12">
        <f>SUM(tbl_geral[[#This Row],[Cod.Unico3]]+tbl_geral[[#This Row],[Cod.Unico4]])</f>
        <v>174.05</v>
      </c>
      <c r="P1301" s="12" t="str">
        <f>SUBSTITUTE(tbl_geral[[#This Row],[Cod.Unico5]],",",".")</f>
        <v>174.05</v>
      </c>
      <c r="Q1301" s="12" t="s">
        <v>1015</v>
      </c>
    </row>
    <row r="1302" spans="1:17" x14ac:dyDescent="0.25">
      <c r="A1302" s="3" t="s">
        <v>1294</v>
      </c>
      <c r="B1302" s="4">
        <v>6</v>
      </c>
      <c r="C1302" s="3" t="s">
        <v>20</v>
      </c>
      <c r="D1302" s="4">
        <v>601</v>
      </c>
      <c r="E1302" s="3" t="s">
        <v>21</v>
      </c>
      <c r="F1302" s="3" t="s">
        <v>63</v>
      </c>
      <c r="G1302" s="3" t="s">
        <v>2710</v>
      </c>
      <c r="H1302" s="3" t="s">
        <v>13</v>
      </c>
      <c r="I1302" s="3"/>
      <c r="J1302" s="7" t="str">
        <f>CONCATENATE(tbl_geral[[#This Row],[Máquina]],"_",tbl_geral[[#This Row],[Status]],)</f>
        <v>TOCCHIO_PCP</v>
      </c>
      <c r="K1302" s="9">
        <f>COUNTIF($J$2:J1302,J1302)</f>
        <v>6</v>
      </c>
      <c r="L1302" s="7" t="str">
        <f>CONCATENATE(tbl_geral[[#This Row],[Cod.Unico]],"_",tbl_geral[[#This Row],[Numerador]])</f>
        <v>TOCCHIO_PCP_6</v>
      </c>
      <c r="M1302" s="12">
        <f t="shared" si="20"/>
        <v>174</v>
      </c>
      <c r="N1302" s="12">
        <f>COUNTIF(J$2:$J1302,J1302)/100</f>
        <v>0.06</v>
      </c>
      <c r="O1302" s="12">
        <f>SUM(tbl_geral[[#This Row],[Cod.Unico3]]+tbl_geral[[#This Row],[Cod.Unico4]])</f>
        <v>174.06</v>
      </c>
      <c r="P1302" s="12" t="str">
        <f>SUBSTITUTE(tbl_geral[[#This Row],[Cod.Unico5]],",",".")</f>
        <v>174.06</v>
      </c>
      <c r="Q1302" s="12" t="s">
        <v>1016</v>
      </c>
    </row>
    <row r="1303" spans="1:17" x14ac:dyDescent="0.25">
      <c r="A1303" s="3" t="s">
        <v>1294</v>
      </c>
      <c r="B1303" s="4">
        <v>5</v>
      </c>
      <c r="C1303" s="3" t="s">
        <v>71</v>
      </c>
      <c r="D1303" s="4">
        <v>502</v>
      </c>
      <c r="E1303" s="3" t="s">
        <v>72</v>
      </c>
      <c r="F1303" s="3" t="s">
        <v>73</v>
      </c>
      <c r="G1303" s="3" t="s">
        <v>2711</v>
      </c>
      <c r="H1303" s="3" t="s">
        <v>13</v>
      </c>
      <c r="I1303" s="3" t="s">
        <v>1183</v>
      </c>
      <c r="J1303" s="7" t="str">
        <f>CONCATENATE(tbl_geral[[#This Row],[Máquina]],"_",tbl_geral[[#This Row],[Status]],)</f>
        <v>TOCCHIO_EMPILHADEIRA</v>
      </c>
      <c r="K1303" s="9">
        <f>COUNTIF($J$2:J1303,J1303)</f>
        <v>1</v>
      </c>
      <c r="L1303" s="7" t="str">
        <f>CONCATENATE(tbl_geral[[#This Row],[Cod.Unico]],"_",tbl_geral[[#This Row],[Numerador]])</f>
        <v>TOCCHIO_EMPILHADEIRA_1</v>
      </c>
      <c r="M1303" s="12">
        <f t="shared" si="20"/>
        <v>175</v>
      </c>
      <c r="N1303" s="12">
        <f>COUNTIF(J$2:$J1303,J1303)/100</f>
        <v>0.01</v>
      </c>
      <c r="O1303" s="12">
        <f>SUM(tbl_geral[[#This Row],[Cod.Unico3]]+tbl_geral[[#This Row],[Cod.Unico4]])</f>
        <v>175.01</v>
      </c>
      <c r="P1303" s="12" t="str">
        <f>SUBSTITUTE(tbl_geral[[#This Row],[Cod.Unico5]],",",".")</f>
        <v>175.01</v>
      </c>
      <c r="Q1303" s="12" t="s">
        <v>74</v>
      </c>
    </row>
    <row r="1304" spans="1:17" x14ac:dyDescent="0.25">
      <c r="A1304" s="3" t="s">
        <v>1294</v>
      </c>
      <c r="B1304" s="4">
        <v>5</v>
      </c>
      <c r="C1304" s="3" t="s">
        <v>71</v>
      </c>
      <c r="D1304" s="4">
        <v>501</v>
      </c>
      <c r="E1304" s="3" t="s">
        <v>75</v>
      </c>
      <c r="F1304" s="3" t="s">
        <v>73</v>
      </c>
      <c r="G1304" s="3" t="s">
        <v>2712</v>
      </c>
      <c r="H1304" s="3" t="s">
        <v>13</v>
      </c>
      <c r="I1304" s="3" t="s">
        <v>1183</v>
      </c>
      <c r="J1304" s="7" t="str">
        <f>CONCATENATE(tbl_geral[[#This Row],[Máquina]],"_",tbl_geral[[#This Row],[Status]],)</f>
        <v>TOCCHIO_EMPILHADEIRA</v>
      </c>
      <c r="K1304" s="9">
        <f>COUNTIF($J$2:J1304,J1304)</f>
        <v>2</v>
      </c>
      <c r="L1304" s="7" t="str">
        <f>CONCATENATE(tbl_geral[[#This Row],[Cod.Unico]],"_",tbl_geral[[#This Row],[Numerador]])</f>
        <v>TOCCHIO_EMPILHADEIRA_2</v>
      </c>
      <c r="M1304" s="12">
        <f t="shared" si="20"/>
        <v>175</v>
      </c>
      <c r="N1304" s="12">
        <f>COUNTIF(J$2:$J1304,J1304)/100</f>
        <v>0.02</v>
      </c>
      <c r="O1304" s="12">
        <f>SUM(tbl_geral[[#This Row],[Cod.Unico3]]+tbl_geral[[#This Row],[Cod.Unico4]])</f>
        <v>175.02</v>
      </c>
      <c r="P1304" s="12" t="str">
        <f>SUBSTITUTE(tbl_geral[[#This Row],[Cod.Unico5]],",",".")</f>
        <v>175.02</v>
      </c>
      <c r="Q1304" s="12" t="s">
        <v>831</v>
      </c>
    </row>
    <row r="1305" spans="1:17" x14ac:dyDescent="0.25">
      <c r="A1305" s="3" t="s">
        <v>1294</v>
      </c>
      <c r="B1305" s="4">
        <v>5</v>
      </c>
      <c r="C1305" s="3" t="s">
        <v>71</v>
      </c>
      <c r="D1305" s="4">
        <v>501</v>
      </c>
      <c r="E1305" s="3" t="s">
        <v>75</v>
      </c>
      <c r="F1305" s="3" t="s">
        <v>73</v>
      </c>
      <c r="G1305" s="3" t="s">
        <v>2713</v>
      </c>
      <c r="H1305" s="3" t="s">
        <v>13</v>
      </c>
      <c r="I1305" s="3" t="s">
        <v>1185</v>
      </c>
      <c r="J1305" s="7" t="str">
        <f>CONCATENATE(tbl_geral[[#This Row],[Máquina]],"_",tbl_geral[[#This Row],[Status]],)</f>
        <v>TOCCHIO_EMPILHADEIRA</v>
      </c>
      <c r="K1305" s="9">
        <f>COUNTIF($J$2:J1305,J1305)</f>
        <v>3</v>
      </c>
      <c r="L1305" s="7" t="str">
        <f>CONCATENATE(tbl_geral[[#This Row],[Cod.Unico]],"_",tbl_geral[[#This Row],[Numerador]])</f>
        <v>TOCCHIO_EMPILHADEIRA_3</v>
      </c>
      <c r="M1305" s="12">
        <f t="shared" si="20"/>
        <v>175</v>
      </c>
      <c r="N1305" s="12">
        <f>COUNTIF(J$2:$J1305,J1305)/100</f>
        <v>0.03</v>
      </c>
      <c r="O1305" s="12">
        <f>SUM(tbl_geral[[#This Row],[Cod.Unico3]]+tbl_geral[[#This Row],[Cod.Unico4]])</f>
        <v>175.03</v>
      </c>
      <c r="P1305" s="12" t="str">
        <f>SUBSTITUTE(tbl_geral[[#This Row],[Cod.Unico5]],",",".")</f>
        <v>175.03</v>
      </c>
      <c r="Q1305" s="12" t="s">
        <v>1184</v>
      </c>
    </row>
    <row r="1306" spans="1:17" x14ac:dyDescent="0.25">
      <c r="A1306" s="3" t="s">
        <v>1294</v>
      </c>
      <c r="B1306" s="4">
        <v>8</v>
      </c>
      <c r="C1306" s="3" t="s">
        <v>10</v>
      </c>
      <c r="D1306" s="4">
        <v>808</v>
      </c>
      <c r="E1306" s="3" t="s">
        <v>80</v>
      </c>
      <c r="F1306" s="3" t="s">
        <v>81</v>
      </c>
      <c r="G1306" s="3" t="s">
        <v>2714</v>
      </c>
      <c r="H1306" s="3" t="s">
        <v>13</v>
      </c>
      <c r="I1306" s="3"/>
      <c r="J1306" s="7" t="str">
        <f>CONCATENATE(tbl_geral[[#This Row],[Máquina]],"_",tbl_geral[[#This Row],[Status]],)</f>
        <v>TOCCHIO_SENSOR PCF</v>
      </c>
      <c r="K1306" s="9">
        <f>COUNTIF($J$2:J1306,J1306)</f>
        <v>1</v>
      </c>
      <c r="L1306" s="7" t="str">
        <f>CONCATENATE(tbl_geral[[#This Row],[Cod.Unico]],"_",tbl_geral[[#This Row],[Numerador]])</f>
        <v>TOCCHIO_SENSOR PCF_1</v>
      </c>
      <c r="M1306" s="12">
        <f t="shared" si="20"/>
        <v>176</v>
      </c>
      <c r="N1306" s="12">
        <f>COUNTIF(J$2:$J1306,J1306)/100</f>
        <v>0.01</v>
      </c>
      <c r="O1306" s="12">
        <f>SUM(tbl_geral[[#This Row],[Cod.Unico3]]+tbl_geral[[#This Row],[Cod.Unico4]])</f>
        <v>176.01</v>
      </c>
      <c r="P1306" s="12" t="str">
        <f>SUBSTITUTE(tbl_geral[[#This Row],[Cod.Unico5]],",",".")</f>
        <v>176.01</v>
      </c>
      <c r="Q1306" s="12" t="s">
        <v>82</v>
      </c>
    </row>
    <row r="1307" spans="1:17" x14ac:dyDescent="0.25">
      <c r="A1307" s="3" t="s">
        <v>1294</v>
      </c>
      <c r="B1307" s="4">
        <v>2</v>
      </c>
      <c r="C1307" s="3" t="s">
        <v>84</v>
      </c>
      <c r="D1307" s="4">
        <v>203</v>
      </c>
      <c r="E1307" s="3" t="s">
        <v>85</v>
      </c>
      <c r="F1307" s="3" t="s">
        <v>81</v>
      </c>
      <c r="G1307" s="3" t="s">
        <v>2715</v>
      </c>
      <c r="H1307" s="3" t="s">
        <v>13</v>
      </c>
      <c r="I1307" s="3"/>
      <c r="J1307" s="7" t="str">
        <f>CONCATENATE(tbl_geral[[#This Row],[Máquina]],"_",tbl_geral[[#This Row],[Status]],)</f>
        <v>TOCCHIO_SENSOR PCF</v>
      </c>
      <c r="K1307" s="9">
        <f>COUNTIF($J$2:J1307,J1307)</f>
        <v>2</v>
      </c>
      <c r="L1307" s="7" t="str">
        <f>CONCATENATE(tbl_geral[[#This Row],[Cod.Unico]],"_",tbl_geral[[#This Row],[Numerador]])</f>
        <v>TOCCHIO_SENSOR PCF_2</v>
      </c>
      <c r="M1307" s="12">
        <f t="shared" si="20"/>
        <v>176</v>
      </c>
      <c r="N1307" s="12">
        <f>COUNTIF(J$2:$J1307,J1307)/100</f>
        <v>0.02</v>
      </c>
      <c r="O1307" s="12">
        <f>SUM(tbl_geral[[#This Row],[Cod.Unico3]]+tbl_geral[[#This Row],[Cod.Unico4]])</f>
        <v>176.02</v>
      </c>
      <c r="P1307" s="12" t="str">
        <f>SUBSTITUTE(tbl_geral[[#This Row],[Cod.Unico5]],",",".")</f>
        <v>176.02</v>
      </c>
      <c r="Q1307" s="12" t="s">
        <v>86</v>
      </c>
    </row>
    <row r="1308" spans="1:17" x14ac:dyDescent="0.25">
      <c r="A1308" s="3" t="s">
        <v>1294</v>
      </c>
      <c r="B1308" s="4">
        <v>2</v>
      </c>
      <c r="C1308" s="3" t="s">
        <v>84</v>
      </c>
      <c r="D1308" s="4">
        <v>202</v>
      </c>
      <c r="E1308" s="3" t="s">
        <v>88</v>
      </c>
      <c r="F1308" s="3" t="s">
        <v>81</v>
      </c>
      <c r="G1308" s="3" t="s">
        <v>2716</v>
      </c>
      <c r="H1308" s="3" t="s">
        <v>13</v>
      </c>
      <c r="I1308" s="3"/>
      <c r="J1308" s="7" t="str">
        <f>CONCATENATE(tbl_geral[[#This Row],[Máquina]],"_",tbl_geral[[#This Row],[Status]],)</f>
        <v>TOCCHIO_SENSOR PCF</v>
      </c>
      <c r="K1308" s="9">
        <f>COUNTIF($J$2:J1308,J1308)</f>
        <v>3</v>
      </c>
      <c r="L1308" s="7" t="str">
        <f>CONCATENATE(tbl_geral[[#This Row],[Cod.Unico]],"_",tbl_geral[[#This Row],[Numerador]])</f>
        <v>TOCCHIO_SENSOR PCF_3</v>
      </c>
      <c r="M1308" s="12">
        <f t="shared" si="20"/>
        <v>176</v>
      </c>
      <c r="N1308" s="12">
        <f>COUNTIF(J$2:$J1308,J1308)/100</f>
        <v>0.03</v>
      </c>
      <c r="O1308" s="12">
        <f>SUM(tbl_geral[[#This Row],[Cod.Unico3]]+tbl_geral[[#This Row],[Cod.Unico4]])</f>
        <v>176.03</v>
      </c>
      <c r="P1308" s="12" t="str">
        <f>SUBSTITUTE(tbl_geral[[#This Row],[Cod.Unico5]],",",".")</f>
        <v>176.03</v>
      </c>
      <c r="Q1308" s="12" t="s">
        <v>89</v>
      </c>
    </row>
    <row r="1309" spans="1:17" x14ac:dyDescent="0.25">
      <c r="A1309" s="3" t="s">
        <v>1294</v>
      </c>
      <c r="B1309" s="4">
        <v>8</v>
      </c>
      <c r="C1309" s="3" t="s">
        <v>10</v>
      </c>
      <c r="D1309" s="4">
        <v>808</v>
      </c>
      <c r="E1309" s="3" t="s">
        <v>80</v>
      </c>
      <c r="F1309" s="3" t="s">
        <v>199</v>
      </c>
      <c r="G1309" s="3" t="s">
        <v>2717</v>
      </c>
      <c r="H1309" s="3" t="s">
        <v>13</v>
      </c>
      <c r="I1309" s="3"/>
      <c r="J1309" s="7" t="str">
        <f>CONCATENATE(tbl_geral[[#This Row],[Máquina]],"_",tbl_geral[[#This Row],[Status]],)</f>
        <v>TOCCHIO_SISTEMA PCF</v>
      </c>
      <c r="K1309" s="9">
        <f>COUNTIF($J$2:J1309,J1309)</f>
        <v>1</v>
      </c>
      <c r="L1309" s="7" t="str">
        <f>CONCATENATE(tbl_geral[[#This Row],[Cod.Unico]],"_",tbl_geral[[#This Row],[Numerador]])</f>
        <v>TOCCHIO_SISTEMA PCF_1</v>
      </c>
      <c r="M1309" s="12">
        <f t="shared" si="20"/>
        <v>177</v>
      </c>
      <c r="N1309" s="12">
        <f>COUNTIF(J$2:$J1309,J1309)/100</f>
        <v>0.01</v>
      </c>
      <c r="O1309" s="12">
        <f>SUM(tbl_geral[[#This Row],[Cod.Unico3]]+tbl_geral[[#This Row],[Cod.Unico4]])</f>
        <v>177.01</v>
      </c>
      <c r="P1309" s="12" t="str">
        <f>SUBSTITUTE(tbl_geral[[#This Row],[Cod.Unico5]],",",".")</f>
        <v>177.01</v>
      </c>
      <c r="Q1309" s="12" t="s">
        <v>91</v>
      </c>
    </row>
    <row r="1310" spans="1:17" x14ac:dyDescent="0.25">
      <c r="A1310" s="3" t="s">
        <v>1294</v>
      </c>
      <c r="B1310" s="4">
        <v>8</v>
      </c>
      <c r="C1310" s="3" t="s">
        <v>10</v>
      </c>
      <c r="D1310" s="4">
        <v>601</v>
      </c>
      <c r="E1310" s="3" t="s">
        <v>21</v>
      </c>
      <c r="F1310" s="3" t="s">
        <v>199</v>
      </c>
      <c r="G1310" s="3" t="s">
        <v>2718</v>
      </c>
      <c r="H1310" s="3" t="s">
        <v>13</v>
      </c>
      <c r="I1310" s="3"/>
      <c r="J1310" s="7" t="str">
        <f>CONCATENATE(tbl_geral[[#This Row],[Máquina]],"_",tbl_geral[[#This Row],[Status]],)</f>
        <v>TOCCHIO_SISTEMA PCF</v>
      </c>
      <c r="K1310" s="9">
        <f>COUNTIF($J$2:J1310,J1310)</f>
        <v>2</v>
      </c>
      <c r="L1310" s="7" t="str">
        <f>CONCATENATE(tbl_geral[[#This Row],[Cod.Unico]],"_",tbl_geral[[#This Row],[Numerador]])</f>
        <v>TOCCHIO_SISTEMA PCF_2</v>
      </c>
      <c r="M1310" s="12">
        <f t="shared" si="20"/>
        <v>177</v>
      </c>
      <c r="N1310" s="12">
        <f>COUNTIF(J$2:$J1310,J1310)/100</f>
        <v>0.02</v>
      </c>
      <c r="O1310" s="12">
        <f>SUM(tbl_geral[[#This Row],[Cod.Unico3]]+tbl_geral[[#This Row],[Cod.Unico4]])</f>
        <v>177.02</v>
      </c>
      <c r="P1310" s="12" t="str">
        <f>SUBSTITUTE(tbl_geral[[#This Row],[Cod.Unico5]],",",".")</f>
        <v>177.02</v>
      </c>
      <c r="Q1310" s="12" t="s">
        <v>92</v>
      </c>
    </row>
    <row r="1311" spans="1:17" x14ac:dyDescent="0.25">
      <c r="A1311" s="3" t="s">
        <v>1294</v>
      </c>
      <c r="B1311" s="4">
        <v>8</v>
      </c>
      <c r="C1311" s="3" t="s">
        <v>10</v>
      </c>
      <c r="D1311" s="4">
        <v>808</v>
      </c>
      <c r="E1311" s="3" t="s">
        <v>80</v>
      </c>
      <c r="F1311" s="3" t="s">
        <v>199</v>
      </c>
      <c r="G1311" s="3" t="s">
        <v>2719</v>
      </c>
      <c r="H1311" s="3" t="s">
        <v>13</v>
      </c>
      <c r="I1311" s="3"/>
      <c r="J1311" s="7" t="str">
        <f>CONCATENATE(tbl_geral[[#This Row],[Máquina]],"_",tbl_geral[[#This Row],[Status]],)</f>
        <v>TOCCHIO_SISTEMA PCF</v>
      </c>
      <c r="K1311" s="9">
        <f>COUNTIF($J$2:J1311,J1311)</f>
        <v>3</v>
      </c>
      <c r="L1311" s="7" t="str">
        <f>CONCATENATE(tbl_geral[[#This Row],[Cod.Unico]],"_",tbl_geral[[#This Row],[Numerador]])</f>
        <v>TOCCHIO_SISTEMA PCF_3</v>
      </c>
      <c r="M1311" s="12">
        <f t="shared" si="20"/>
        <v>177</v>
      </c>
      <c r="N1311" s="12">
        <f>COUNTIF(J$2:$J1311,J1311)/100</f>
        <v>0.03</v>
      </c>
      <c r="O1311" s="12">
        <f>SUM(tbl_geral[[#This Row],[Cod.Unico3]]+tbl_geral[[#This Row],[Cod.Unico4]])</f>
        <v>177.03</v>
      </c>
      <c r="P1311" s="12" t="str">
        <f>SUBSTITUTE(tbl_geral[[#This Row],[Cod.Unico5]],",",".")</f>
        <v>177.03</v>
      </c>
      <c r="Q1311" s="12" t="s">
        <v>1321</v>
      </c>
    </row>
    <row r="1312" spans="1:17" x14ac:dyDescent="0.25">
      <c r="A1312" s="3" t="s">
        <v>1294</v>
      </c>
      <c r="B1312" s="4">
        <v>14</v>
      </c>
      <c r="C1312" s="3" t="s">
        <v>96</v>
      </c>
      <c r="D1312" s="4">
        <v>1401</v>
      </c>
      <c r="E1312" s="3" t="s">
        <v>97</v>
      </c>
      <c r="F1312" s="3" t="s">
        <v>98</v>
      </c>
      <c r="G1312" s="3" t="s">
        <v>2720</v>
      </c>
      <c r="H1312" s="3" t="s">
        <v>13</v>
      </c>
      <c r="I1312" s="3"/>
      <c r="J1312" s="7" t="str">
        <f>CONCATENATE(tbl_geral[[#This Row],[Máquina]],"_",tbl_geral[[#This Row],[Status]],)</f>
        <v>TOCCHIO_PARADA</v>
      </c>
      <c r="K1312" s="9">
        <f>COUNTIF($J$2:J1312,J1312)</f>
        <v>1</v>
      </c>
      <c r="L1312" s="7" t="str">
        <f>CONCATENATE(tbl_geral[[#This Row],[Cod.Unico]],"_",tbl_geral[[#This Row],[Numerador]])</f>
        <v>TOCCHIO_PARADA_1</v>
      </c>
      <c r="M1312" s="12">
        <f t="shared" si="20"/>
        <v>178</v>
      </c>
      <c r="N1312" s="12">
        <f>COUNTIF(J$2:$J1312,J1312)/100</f>
        <v>0.01</v>
      </c>
      <c r="O1312" s="12">
        <f>SUM(tbl_geral[[#This Row],[Cod.Unico3]]+tbl_geral[[#This Row],[Cod.Unico4]])</f>
        <v>178.01</v>
      </c>
      <c r="P1312" s="12" t="str">
        <f>SUBSTITUTE(tbl_geral[[#This Row],[Cod.Unico5]],",",".")</f>
        <v>178.01</v>
      </c>
      <c r="Q1312" s="12" t="s">
        <v>99</v>
      </c>
    </row>
    <row r="1313" spans="1:17" x14ac:dyDescent="0.25">
      <c r="A1313" s="3" t="s">
        <v>1294</v>
      </c>
      <c r="B1313" s="4">
        <v>2</v>
      </c>
      <c r="C1313" s="3" t="s">
        <v>84</v>
      </c>
      <c r="D1313" s="4">
        <v>201</v>
      </c>
      <c r="E1313" s="3" t="s">
        <v>100</v>
      </c>
      <c r="F1313" s="3" t="s">
        <v>98</v>
      </c>
      <c r="G1313" s="3" t="s">
        <v>2721</v>
      </c>
      <c r="H1313" s="3" t="s">
        <v>13</v>
      </c>
      <c r="I1313" s="3"/>
      <c r="J1313" s="7" t="str">
        <f>CONCATENATE(tbl_geral[[#This Row],[Máquina]],"_",tbl_geral[[#This Row],[Status]],)</f>
        <v>TOCCHIO_PARADA</v>
      </c>
      <c r="K1313" s="9">
        <f>COUNTIF($J$2:J1313,J1313)</f>
        <v>2</v>
      </c>
      <c r="L1313" s="7" t="str">
        <f>CONCATENATE(tbl_geral[[#This Row],[Cod.Unico]],"_",tbl_geral[[#This Row],[Numerador]])</f>
        <v>TOCCHIO_PARADA_2</v>
      </c>
      <c r="M1313" s="12">
        <f t="shared" si="20"/>
        <v>178</v>
      </c>
      <c r="N1313" s="12">
        <f>COUNTIF(J$2:$J1313,J1313)/100</f>
        <v>0.02</v>
      </c>
      <c r="O1313" s="12">
        <f>SUM(tbl_geral[[#This Row],[Cod.Unico3]]+tbl_geral[[#This Row],[Cod.Unico4]])</f>
        <v>178.02</v>
      </c>
      <c r="P1313" s="12" t="str">
        <f>SUBSTITUTE(tbl_geral[[#This Row],[Cod.Unico5]],",",".")</f>
        <v>178.02</v>
      </c>
      <c r="Q1313" s="12" t="s">
        <v>101</v>
      </c>
    </row>
    <row r="1314" spans="1:17" x14ac:dyDescent="0.25">
      <c r="A1314" s="3" t="s">
        <v>1294</v>
      </c>
      <c r="B1314" s="4">
        <v>2</v>
      </c>
      <c r="C1314" s="3" t="s">
        <v>84</v>
      </c>
      <c r="D1314" s="4">
        <v>203</v>
      </c>
      <c r="E1314" s="3" t="s">
        <v>85</v>
      </c>
      <c r="F1314" s="3" t="s">
        <v>1017</v>
      </c>
      <c r="G1314" s="3" t="s">
        <v>2722</v>
      </c>
      <c r="H1314" s="3" t="s">
        <v>13</v>
      </c>
      <c r="I1314" s="3"/>
      <c r="J1314" s="7" t="str">
        <f>CONCATENATE(tbl_geral[[#This Row],[Máquina]],"_",tbl_geral[[#This Row],[Status]],)</f>
        <v>TOCCHIO_DESBOBINADEIRA</v>
      </c>
      <c r="K1314" s="9">
        <f>COUNTIF($J$2:J1314,J1314)</f>
        <v>1</v>
      </c>
      <c r="L1314" s="7" t="str">
        <f>CONCATENATE(tbl_geral[[#This Row],[Cod.Unico]],"_",tbl_geral[[#This Row],[Numerador]])</f>
        <v>TOCCHIO_DESBOBINADEIRA_1</v>
      </c>
      <c r="M1314" s="12">
        <f t="shared" si="20"/>
        <v>179</v>
      </c>
      <c r="N1314" s="12">
        <f>COUNTIF(J$2:$J1314,J1314)/100</f>
        <v>0.01</v>
      </c>
      <c r="O1314" s="12">
        <f>SUM(tbl_geral[[#This Row],[Cod.Unico3]]+tbl_geral[[#This Row],[Cod.Unico4]])</f>
        <v>179.01</v>
      </c>
      <c r="P1314" s="12" t="str">
        <f>SUBSTITUTE(tbl_geral[[#This Row],[Cod.Unico5]],",",".")</f>
        <v>179.01</v>
      </c>
      <c r="Q1314" s="12" t="s">
        <v>1018</v>
      </c>
    </row>
    <row r="1315" spans="1:17" x14ac:dyDescent="0.25">
      <c r="A1315" s="3" t="s">
        <v>1294</v>
      </c>
      <c r="B1315" s="4">
        <v>2</v>
      </c>
      <c r="C1315" s="3" t="s">
        <v>84</v>
      </c>
      <c r="D1315" s="4">
        <v>203</v>
      </c>
      <c r="E1315" s="3" t="s">
        <v>85</v>
      </c>
      <c r="F1315" s="3" t="s">
        <v>1017</v>
      </c>
      <c r="G1315" s="3" t="s">
        <v>2723</v>
      </c>
      <c r="H1315" s="3" t="s">
        <v>13</v>
      </c>
      <c r="I1315" s="3"/>
      <c r="J1315" s="7" t="str">
        <f>CONCATENATE(tbl_geral[[#This Row],[Máquina]],"_",tbl_geral[[#This Row],[Status]],)</f>
        <v>TOCCHIO_DESBOBINADEIRA</v>
      </c>
      <c r="K1315" s="9">
        <f>COUNTIF($J$2:J1315,J1315)</f>
        <v>2</v>
      </c>
      <c r="L1315" s="7" t="str">
        <f>CONCATENATE(tbl_geral[[#This Row],[Cod.Unico]],"_",tbl_geral[[#This Row],[Numerador]])</f>
        <v>TOCCHIO_DESBOBINADEIRA_2</v>
      </c>
      <c r="M1315" s="12">
        <f t="shared" si="20"/>
        <v>179</v>
      </c>
      <c r="N1315" s="12">
        <f>COUNTIF(J$2:$J1315,J1315)/100</f>
        <v>0.02</v>
      </c>
      <c r="O1315" s="12">
        <f>SUM(tbl_geral[[#This Row],[Cod.Unico3]]+tbl_geral[[#This Row],[Cod.Unico4]])</f>
        <v>179.02</v>
      </c>
      <c r="P1315" s="12" t="str">
        <f>SUBSTITUTE(tbl_geral[[#This Row],[Cod.Unico5]],",",".")</f>
        <v>179.02</v>
      </c>
      <c r="Q1315" s="12" t="s">
        <v>1019</v>
      </c>
    </row>
    <row r="1316" spans="1:17" x14ac:dyDescent="0.25">
      <c r="A1316" s="3" t="s">
        <v>1294</v>
      </c>
      <c r="B1316" s="4">
        <v>2</v>
      </c>
      <c r="C1316" s="3" t="s">
        <v>84</v>
      </c>
      <c r="D1316" s="4">
        <v>203</v>
      </c>
      <c r="E1316" s="3" t="s">
        <v>85</v>
      </c>
      <c r="F1316" s="3" t="s">
        <v>1017</v>
      </c>
      <c r="G1316" s="3" t="s">
        <v>2724</v>
      </c>
      <c r="H1316" s="3" t="s">
        <v>13</v>
      </c>
      <c r="I1316" s="3"/>
      <c r="J1316" s="7" t="str">
        <f>CONCATENATE(tbl_geral[[#This Row],[Máquina]],"_",tbl_geral[[#This Row],[Status]],)</f>
        <v>TOCCHIO_DESBOBINADEIRA</v>
      </c>
      <c r="K1316" s="9">
        <f>COUNTIF($J$2:J1316,J1316)</f>
        <v>3</v>
      </c>
      <c r="L1316" s="7" t="str">
        <f>CONCATENATE(tbl_geral[[#This Row],[Cod.Unico]],"_",tbl_geral[[#This Row],[Numerador]])</f>
        <v>TOCCHIO_DESBOBINADEIRA_3</v>
      </c>
      <c r="M1316" s="12">
        <f t="shared" si="20"/>
        <v>179</v>
      </c>
      <c r="N1316" s="12">
        <f>COUNTIF(J$2:$J1316,J1316)/100</f>
        <v>0.03</v>
      </c>
      <c r="O1316" s="12">
        <f>SUM(tbl_geral[[#This Row],[Cod.Unico3]]+tbl_geral[[#This Row],[Cod.Unico4]])</f>
        <v>179.03</v>
      </c>
      <c r="P1316" s="12" t="str">
        <f>SUBSTITUTE(tbl_geral[[#This Row],[Cod.Unico5]],",",".")</f>
        <v>179.03</v>
      </c>
      <c r="Q1316" s="12" t="s">
        <v>1020</v>
      </c>
    </row>
    <row r="1317" spans="1:17" x14ac:dyDescent="0.25">
      <c r="A1317" s="3" t="s">
        <v>1294</v>
      </c>
      <c r="B1317" s="4">
        <v>2</v>
      </c>
      <c r="C1317" s="3" t="s">
        <v>84</v>
      </c>
      <c r="D1317" s="4">
        <v>202</v>
      </c>
      <c r="E1317" s="3" t="s">
        <v>88</v>
      </c>
      <c r="F1317" s="3" t="s">
        <v>1017</v>
      </c>
      <c r="G1317" s="3" t="s">
        <v>2725</v>
      </c>
      <c r="H1317" s="3" t="s">
        <v>13</v>
      </c>
      <c r="I1317" s="3"/>
      <c r="J1317" s="7" t="str">
        <f>CONCATENATE(tbl_geral[[#This Row],[Máquina]],"_",tbl_geral[[#This Row],[Status]],)</f>
        <v>TOCCHIO_DESBOBINADEIRA</v>
      </c>
      <c r="K1317" s="9">
        <f>COUNTIF($J$2:J1317,J1317)</f>
        <v>4</v>
      </c>
      <c r="L1317" s="7" t="str">
        <f>CONCATENATE(tbl_geral[[#This Row],[Cod.Unico]],"_",tbl_geral[[#This Row],[Numerador]])</f>
        <v>TOCCHIO_DESBOBINADEIRA_4</v>
      </c>
      <c r="M1317" s="12">
        <f t="shared" si="20"/>
        <v>179</v>
      </c>
      <c r="N1317" s="12">
        <f>COUNTIF(J$2:$J1317,J1317)/100</f>
        <v>0.04</v>
      </c>
      <c r="O1317" s="12">
        <f>SUM(tbl_geral[[#This Row],[Cod.Unico3]]+tbl_geral[[#This Row],[Cod.Unico4]])</f>
        <v>179.04</v>
      </c>
      <c r="P1317" s="12" t="str">
        <f>SUBSTITUTE(tbl_geral[[#This Row],[Cod.Unico5]],",",".")</f>
        <v>179.04</v>
      </c>
      <c r="Q1317" s="12" t="s">
        <v>1021</v>
      </c>
    </row>
    <row r="1318" spans="1:17" x14ac:dyDescent="0.25">
      <c r="A1318" s="3" t="s">
        <v>1294</v>
      </c>
      <c r="B1318" s="4">
        <v>2</v>
      </c>
      <c r="C1318" s="3" t="s">
        <v>84</v>
      </c>
      <c r="D1318" s="4">
        <v>202</v>
      </c>
      <c r="E1318" s="3" t="s">
        <v>88</v>
      </c>
      <c r="F1318" s="3" t="s">
        <v>1017</v>
      </c>
      <c r="G1318" s="3" t="s">
        <v>2726</v>
      </c>
      <c r="H1318" s="3" t="s">
        <v>13</v>
      </c>
      <c r="I1318" s="3"/>
      <c r="J1318" s="7" t="str">
        <f>CONCATENATE(tbl_geral[[#This Row],[Máquina]],"_",tbl_geral[[#This Row],[Status]],)</f>
        <v>TOCCHIO_DESBOBINADEIRA</v>
      </c>
      <c r="K1318" s="9">
        <f>COUNTIF($J$2:J1318,J1318)</f>
        <v>5</v>
      </c>
      <c r="L1318" s="7" t="str">
        <f>CONCATENATE(tbl_geral[[#This Row],[Cod.Unico]],"_",tbl_geral[[#This Row],[Numerador]])</f>
        <v>TOCCHIO_DESBOBINADEIRA_5</v>
      </c>
      <c r="M1318" s="12">
        <f t="shared" si="20"/>
        <v>179</v>
      </c>
      <c r="N1318" s="12">
        <f>COUNTIF(J$2:$J1318,J1318)/100</f>
        <v>0.05</v>
      </c>
      <c r="O1318" s="12">
        <f>SUM(tbl_geral[[#This Row],[Cod.Unico3]]+tbl_geral[[#This Row],[Cod.Unico4]])</f>
        <v>179.05</v>
      </c>
      <c r="P1318" s="12" t="str">
        <f>SUBSTITUTE(tbl_geral[[#This Row],[Cod.Unico5]],",",".")</f>
        <v>179.05</v>
      </c>
      <c r="Q1318" s="12" t="s">
        <v>1322</v>
      </c>
    </row>
    <row r="1319" spans="1:17" x14ac:dyDescent="0.25">
      <c r="A1319" s="3" t="s">
        <v>1294</v>
      </c>
      <c r="B1319" s="4">
        <v>2</v>
      </c>
      <c r="C1319" s="3" t="s">
        <v>84</v>
      </c>
      <c r="D1319" s="4">
        <v>203</v>
      </c>
      <c r="E1319" s="3" t="s">
        <v>85</v>
      </c>
      <c r="F1319" s="3" t="s">
        <v>1017</v>
      </c>
      <c r="G1319" s="3" t="s">
        <v>2727</v>
      </c>
      <c r="H1319" s="3" t="s">
        <v>13</v>
      </c>
      <c r="I1319" s="3"/>
      <c r="J1319" s="7" t="str">
        <f>CONCATENATE(tbl_geral[[#This Row],[Máquina]],"_",tbl_geral[[#This Row],[Status]],)</f>
        <v>TOCCHIO_DESBOBINADEIRA</v>
      </c>
      <c r="K1319" s="9">
        <f>COUNTIF($J$2:J1319,J1319)</f>
        <v>6</v>
      </c>
      <c r="L1319" s="7" t="str">
        <f>CONCATENATE(tbl_geral[[#This Row],[Cod.Unico]],"_",tbl_geral[[#This Row],[Numerador]])</f>
        <v>TOCCHIO_DESBOBINADEIRA_6</v>
      </c>
      <c r="M1319" s="12">
        <f t="shared" si="20"/>
        <v>179</v>
      </c>
      <c r="N1319" s="12">
        <f>COUNTIF(J$2:$J1319,J1319)/100</f>
        <v>0.06</v>
      </c>
      <c r="O1319" s="12">
        <f>SUM(tbl_geral[[#This Row],[Cod.Unico3]]+tbl_geral[[#This Row],[Cod.Unico4]])</f>
        <v>179.06</v>
      </c>
      <c r="P1319" s="12" t="str">
        <f>SUBSTITUTE(tbl_geral[[#This Row],[Cod.Unico5]],",",".")</f>
        <v>179.06</v>
      </c>
      <c r="Q1319" s="12" t="s">
        <v>1323</v>
      </c>
    </row>
    <row r="1320" spans="1:17" x14ac:dyDescent="0.25">
      <c r="A1320" s="3" t="s">
        <v>1294</v>
      </c>
      <c r="B1320" s="4">
        <v>2</v>
      </c>
      <c r="C1320" s="3" t="s">
        <v>84</v>
      </c>
      <c r="D1320" s="4">
        <v>202</v>
      </c>
      <c r="E1320" s="3" t="s">
        <v>88</v>
      </c>
      <c r="F1320" s="3" t="s">
        <v>1017</v>
      </c>
      <c r="G1320" s="3" t="s">
        <v>2728</v>
      </c>
      <c r="H1320" s="3" t="s">
        <v>13</v>
      </c>
      <c r="I1320" s="3"/>
      <c r="J1320" s="7" t="str">
        <f>CONCATENATE(tbl_geral[[#This Row],[Máquina]],"_",tbl_geral[[#This Row],[Status]],)</f>
        <v>TOCCHIO_DESBOBINADEIRA</v>
      </c>
      <c r="K1320" s="9">
        <f>COUNTIF($J$2:J1320,J1320)</f>
        <v>7</v>
      </c>
      <c r="L1320" s="7" t="str">
        <f>CONCATENATE(tbl_geral[[#This Row],[Cod.Unico]],"_",tbl_geral[[#This Row],[Numerador]])</f>
        <v>TOCCHIO_DESBOBINADEIRA_7</v>
      </c>
      <c r="M1320" s="12">
        <f t="shared" si="20"/>
        <v>179</v>
      </c>
      <c r="N1320" s="12">
        <f>COUNTIF(J$2:$J1320,J1320)/100</f>
        <v>7.0000000000000007E-2</v>
      </c>
      <c r="O1320" s="12">
        <f>SUM(tbl_geral[[#This Row],[Cod.Unico3]]+tbl_geral[[#This Row],[Cod.Unico4]])</f>
        <v>179.07</v>
      </c>
      <c r="P1320" s="12" t="str">
        <f>SUBSTITUTE(tbl_geral[[#This Row],[Cod.Unico5]],",",".")</f>
        <v>179.07</v>
      </c>
      <c r="Q1320" s="12" t="s">
        <v>1324</v>
      </c>
    </row>
    <row r="1321" spans="1:17" x14ac:dyDescent="0.25">
      <c r="A1321" s="3" t="s">
        <v>1294</v>
      </c>
      <c r="B1321" s="4">
        <v>2</v>
      </c>
      <c r="C1321" s="3" t="s">
        <v>84</v>
      </c>
      <c r="D1321" s="4">
        <v>203</v>
      </c>
      <c r="E1321" s="3" t="s">
        <v>85</v>
      </c>
      <c r="F1321" s="3" t="s">
        <v>1017</v>
      </c>
      <c r="G1321" s="3" t="s">
        <v>2729</v>
      </c>
      <c r="H1321" s="3" t="s">
        <v>13</v>
      </c>
      <c r="I1321" s="3"/>
      <c r="J1321" s="7" t="str">
        <f>CONCATENATE(tbl_geral[[#This Row],[Máquina]],"_",tbl_geral[[#This Row],[Status]],)</f>
        <v>TOCCHIO_DESBOBINADEIRA</v>
      </c>
      <c r="K1321" s="9">
        <f>COUNTIF($J$2:J1321,J1321)</f>
        <v>8</v>
      </c>
      <c r="L1321" s="7" t="str">
        <f>CONCATENATE(tbl_geral[[#This Row],[Cod.Unico]],"_",tbl_geral[[#This Row],[Numerador]])</f>
        <v>TOCCHIO_DESBOBINADEIRA_8</v>
      </c>
      <c r="M1321" s="12">
        <f t="shared" si="20"/>
        <v>179</v>
      </c>
      <c r="N1321" s="12">
        <f>COUNTIF(J$2:$J1321,J1321)/100</f>
        <v>0.08</v>
      </c>
      <c r="O1321" s="12">
        <f>SUM(tbl_geral[[#This Row],[Cod.Unico3]]+tbl_geral[[#This Row],[Cod.Unico4]])</f>
        <v>179.08</v>
      </c>
      <c r="P1321" s="12" t="str">
        <f>SUBSTITUTE(tbl_geral[[#This Row],[Cod.Unico5]],",",".")</f>
        <v>179.08</v>
      </c>
      <c r="Q1321" s="12" t="s">
        <v>1325</v>
      </c>
    </row>
    <row r="1322" spans="1:17" x14ac:dyDescent="0.25">
      <c r="A1322" s="3" t="s">
        <v>1294</v>
      </c>
      <c r="B1322" s="4">
        <v>2</v>
      </c>
      <c r="C1322" s="3" t="s">
        <v>84</v>
      </c>
      <c r="D1322" s="4">
        <v>202</v>
      </c>
      <c r="E1322" s="3" t="s">
        <v>88</v>
      </c>
      <c r="F1322" s="3" t="s">
        <v>1017</v>
      </c>
      <c r="G1322" s="3" t="s">
        <v>2730</v>
      </c>
      <c r="H1322" s="3" t="s">
        <v>13</v>
      </c>
      <c r="I1322" s="3"/>
      <c r="J1322" s="7" t="str">
        <f>CONCATENATE(tbl_geral[[#This Row],[Máquina]],"_",tbl_geral[[#This Row],[Status]],)</f>
        <v>TOCCHIO_DESBOBINADEIRA</v>
      </c>
      <c r="K1322" s="9">
        <f>COUNTIF($J$2:J1322,J1322)</f>
        <v>9</v>
      </c>
      <c r="L1322" s="7" t="str">
        <f>CONCATENATE(tbl_geral[[#This Row],[Cod.Unico]],"_",tbl_geral[[#This Row],[Numerador]])</f>
        <v>TOCCHIO_DESBOBINADEIRA_9</v>
      </c>
      <c r="M1322" s="12">
        <f t="shared" si="20"/>
        <v>179</v>
      </c>
      <c r="N1322" s="12">
        <f>COUNTIF(J$2:$J1322,J1322)/100</f>
        <v>0.09</v>
      </c>
      <c r="O1322" s="12">
        <f>SUM(tbl_geral[[#This Row],[Cod.Unico3]]+tbl_geral[[#This Row],[Cod.Unico4]])</f>
        <v>179.09</v>
      </c>
      <c r="P1322" s="12" t="str">
        <f>SUBSTITUTE(tbl_geral[[#This Row],[Cod.Unico5]],",",".")</f>
        <v>179.09</v>
      </c>
      <c r="Q1322" s="12" t="s">
        <v>1326</v>
      </c>
    </row>
    <row r="1323" spans="1:17" x14ac:dyDescent="0.25">
      <c r="A1323" s="3" t="s">
        <v>1294</v>
      </c>
      <c r="B1323" s="4">
        <v>2</v>
      </c>
      <c r="C1323" s="3" t="s">
        <v>84</v>
      </c>
      <c r="D1323" s="4">
        <v>203</v>
      </c>
      <c r="E1323" s="3" t="s">
        <v>85</v>
      </c>
      <c r="F1323" s="3" t="s">
        <v>1017</v>
      </c>
      <c r="G1323" s="3" t="s">
        <v>3142</v>
      </c>
      <c r="H1323" s="3" t="s">
        <v>13</v>
      </c>
      <c r="I1323" s="3"/>
      <c r="J1323" s="7" t="str">
        <f>CONCATENATE(tbl_geral[[#This Row],[Máquina]],"_",tbl_geral[[#This Row],[Status]],)</f>
        <v>TOCCHIO_DESBOBINADEIRA</v>
      </c>
      <c r="K1323" s="9">
        <f>COUNTIF($J$2:J1323,J1323)</f>
        <v>10</v>
      </c>
      <c r="L1323" s="7" t="str">
        <f>CONCATENATE(tbl_geral[[#This Row],[Cod.Unico]],"_",tbl_geral[[#This Row],[Numerador]])</f>
        <v>TOCCHIO_DESBOBINADEIRA_10</v>
      </c>
      <c r="M1323" s="12">
        <f t="shared" si="20"/>
        <v>179</v>
      </c>
      <c r="N1323" s="12">
        <f>COUNTIF(J$2:$J1323,J1323)/100</f>
        <v>0.1</v>
      </c>
      <c r="O1323" s="12">
        <f>SUM(tbl_geral[[#This Row],[Cod.Unico3]]+tbl_geral[[#This Row],[Cod.Unico4]])</f>
        <v>179.1</v>
      </c>
      <c r="P1323" s="12" t="str">
        <f>SUBSTITUTE(tbl_geral[[#This Row],[Cod.Unico5]],",",".")</f>
        <v>179.1</v>
      </c>
      <c r="Q1323" s="12" t="s">
        <v>1025</v>
      </c>
    </row>
    <row r="1324" spans="1:17" x14ac:dyDescent="0.25">
      <c r="A1324" s="3" t="s">
        <v>1294</v>
      </c>
      <c r="B1324" s="4">
        <v>7</v>
      </c>
      <c r="C1324" s="3" t="s">
        <v>431</v>
      </c>
      <c r="D1324" s="4">
        <v>702</v>
      </c>
      <c r="E1324" s="3" t="s">
        <v>432</v>
      </c>
      <c r="F1324" s="3" t="s">
        <v>1017</v>
      </c>
      <c r="G1324" s="3" t="s">
        <v>2731</v>
      </c>
      <c r="H1324" s="3" t="s">
        <v>13</v>
      </c>
      <c r="I1324" s="3"/>
      <c r="J1324" s="7" t="str">
        <f>CONCATENATE(tbl_geral[[#This Row],[Máquina]],"_",tbl_geral[[#This Row],[Status]],)</f>
        <v>TOCCHIO_DESBOBINADEIRA</v>
      </c>
      <c r="K1324" s="9">
        <f>COUNTIF($J$2:J1324,J1324)</f>
        <v>11</v>
      </c>
      <c r="L1324" s="7" t="str">
        <f>CONCATENATE(tbl_geral[[#This Row],[Cod.Unico]],"_",tbl_geral[[#This Row],[Numerador]])</f>
        <v>TOCCHIO_DESBOBINADEIRA_11</v>
      </c>
      <c r="M1324" s="12">
        <f t="shared" si="20"/>
        <v>179</v>
      </c>
      <c r="N1324" s="12">
        <f>COUNTIF(J$2:$J1324,J1324)/100</f>
        <v>0.11</v>
      </c>
      <c r="O1324" s="12">
        <f>SUM(tbl_geral[[#This Row],[Cod.Unico3]]+tbl_geral[[#This Row],[Cod.Unico4]])</f>
        <v>179.11</v>
      </c>
      <c r="P1324" s="12" t="str">
        <f>SUBSTITUTE(tbl_geral[[#This Row],[Cod.Unico5]],",",".")</f>
        <v>179.11</v>
      </c>
      <c r="Q1324" s="12" t="s">
        <v>1026</v>
      </c>
    </row>
    <row r="1325" spans="1:17" x14ac:dyDescent="0.25">
      <c r="A1325" s="3" t="s">
        <v>1294</v>
      </c>
      <c r="B1325" s="4">
        <v>3</v>
      </c>
      <c r="C1325" s="3" t="s">
        <v>56</v>
      </c>
      <c r="D1325" s="4">
        <v>303</v>
      </c>
      <c r="E1325" s="3" t="s">
        <v>108</v>
      </c>
      <c r="F1325" s="3" t="s">
        <v>1017</v>
      </c>
      <c r="G1325" s="3" t="s">
        <v>2732</v>
      </c>
      <c r="H1325" s="3" t="s">
        <v>13</v>
      </c>
      <c r="I1325" s="3"/>
      <c r="J1325" s="7" t="str">
        <f>CONCATENATE(tbl_geral[[#This Row],[Máquina]],"_",tbl_geral[[#This Row],[Status]],)</f>
        <v>TOCCHIO_DESBOBINADEIRA</v>
      </c>
      <c r="K1325" s="9">
        <f>COUNTIF($J$2:J1325,J1325)</f>
        <v>12</v>
      </c>
      <c r="L1325" s="7" t="str">
        <f>CONCATENATE(tbl_geral[[#This Row],[Cod.Unico]],"_",tbl_geral[[#This Row],[Numerador]])</f>
        <v>TOCCHIO_DESBOBINADEIRA_12</v>
      </c>
      <c r="M1325" s="12">
        <f t="shared" si="20"/>
        <v>179</v>
      </c>
      <c r="N1325" s="12">
        <f>COUNTIF(J$2:$J1325,J1325)/100</f>
        <v>0.12</v>
      </c>
      <c r="O1325" s="12">
        <f>SUM(tbl_geral[[#This Row],[Cod.Unico3]]+tbl_geral[[#This Row],[Cod.Unico4]])</f>
        <v>179.12</v>
      </c>
      <c r="P1325" s="12" t="str">
        <f>SUBSTITUTE(tbl_geral[[#This Row],[Cod.Unico5]],",",".")</f>
        <v>179.12</v>
      </c>
      <c r="Q1325" s="12" t="s">
        <v>1027</v>
      </c>
    </row>
    <row r="1326" spans="1:17" x14ac:dyDescent="0.25">
      <c r="A1326" s="3" t="s">
        <v>1294</v>
      </c>
      <c r="B1326" s="4">
        <v>3</v>
      </c>
      <c r="C1326" s="3" t="s">
        <v>56</v>
      </c>
      <c r="D1326" s="4">
        <v>303</v>
      </c>
      <c r="E1326" s="3" t="s">
        <v>108</v>
      </c>
      <c r="F1326" s="3" t="s">
        <v>1017</v>
      </c>
      <c r="G1326" s="3" t="s">
        <v>2733</v>
      </c>
      <c r="H1326" s="3" t="s">
        <v>13</v>
      </c>
      <c r="I1326" s="3"/>
      <c r="J1326" s="7" t="str">
        <f>CONCATENATE(tbl_geral[[#This Row],[Máquina]],"_",tbl_geral[[#This Row],[Status]],)</f>
        <v>TOCCHIO_DESBOBINADEIRA</v>
      </c>
      <c r="K1326" s="9">
        <f>COUNTIF($J$2:J1326,J1326)</f>
        <v>13</v>
      </c>
      <c r="L1326" s="7" t="str">
        <f>CONCATENATE(tbl_geral[[#This Row],[Cod.Unico]],"_",tbl_geral[[#This Row],[Numerador]])</f>
        <v>TOCCHIO_DESBOBINADEIRA_13</v>
      </c>
      <c r="M1326" s="12">
        <f t="shared" si="20"/>
        <v>179</v>
      </c>
      <c r="N1326" s="12">
        <f>COUNTIF(J$2:$J1326,J1326)/100</f>
        <v>0.13</v>
      </c>
      <c r="O1326" s="12">
        <f>SUM(tbl_geral[[#This Row],[Cod.Unico3]]+tbl_geral[[#This Row],[Cod.Unico4]])</f>
        <v>179.13</v>
      </c>
      <c r="P1326" s="12" t="str">
        <f>SUBSTITUTE(tbl_geral[[#This Row],[Cod.Unico5]],",",".")</f>
        <v>179.13</v>
      </c>
      <c r="Q1326" s="12" t="s">
        <v>1028</v>
      </c>
    </row>
    <row r="1327" spans="1:17" x14ac:dyDescent="0.25">
      <c r="A1327" s="3" t="s">
        <v>1294</v>
      </c>
      <c r="B1327" s="4">
        <v>3</v>
      </c>
      <c r="C1327" s="3" t="s">
        <v>56</v>
      </c>
      <c r="D1327" s="4">
        <v>303</v>
      </c>
      <c r="E1327" s="3" t="s">
        <v>108</v>
      </c>
      <c r="F1327" s="3" t="s">
        <v>1017</v>
      </c>
      <c r="G1327" s="3" t="s">
        <v>2734</v>
      </c>
      <c r="H1327" s="3" t="s">
        <v>13</v>
      </c>
      <c r="I1327" s="3"/>
      <c r="J1327" s="7" t="str">
        <f>CONCATENATE(tbl_geral[[#This Row],[Máquina]],"_",tbl_geral[[#This Row],[Status]],)</f>
        <v>TOCCHIO_DESBOBINADEIRA</v>
      </c>
      <c r="K1327" s="9">
        <f>COUNTIF($J$2:J1327,J1327)</f>
        <v>14</v>
      </c>
      <c r="L1327" s="7" t="str">
        <f>CONCATENATE(tbl_geral[[#This Row],[Cod.Unico]],"_",tbl_geral[[#This Row],[Numerador]])</f>
        <v>TOCCHIO_DESBOBINADEIRA_14</v>
      </c>
      <c r="M1327" s="12">
        <f t="shared" si="20"/>
        <v>179</v>
      </c>
      <c r="N1327" s="12">
        <f>COUNTIF(J$2:$J1327,J1327)/100</f>
        <v>0.14000000000000001</v>
      </c>
      <c r="O1327" s="12">
        <f>SUM(tbl_geral[[#This Row],[Cod.Unico3]]+tbl_geral[[#This Row],[Cod.Unico4]])</f>
        <v>179.14</v>
      </c>
      <c r="P1327" s="12" t="str">
        <f>SUBSTITUTE(tbl_geral[[#This Row],[Cod.Unico5]],",",".")</f>
        <v>179.14</v>
      </c>
      <c r="Q1327" s="12" t="s">
        <v>1029</v>
      </c>
    </row>
    <row r="1328" spans="1:17" x14ac:dyDescent="0.25">
      <c r="A1328" s="3" t="s">
        <v>1294</v>
      </c>
      <c r="B1328" s="4">
        <v>3</v>
      </c>
      <c r="C1328" s="3" t="s">
        <v>56</v>
      </c>
      <c r="D1328" s="4">
        <v>303</v>
      </c>
      <c r="E1328" s="3" t="s">
        <v>108</v>
      </c>
      <c r="F1328" s="3" t="s">
        <v>1017</v>
      </c>
      <c r="G1328" s="3" t="s">
        <v>2735</v>
      </c>
      <c r="H1328" s="3" t="s">
        <v>13</v>
      </c>
      <c r="I1328" s="3"/>
      <c r="J1328" s="7" t="str">
        <f>CONCATENATE(tbl_geral[[#This Row],[Máquina]],"_",tbl_geral[[#This Row],[Status]],)</f>
        <v>TOCCHIO_DESBOBINADEIRA</v>
      </c>
      <c r="K1328" s="9">
        <f>COUNTIF($J$2:J1328,J1328)</f>
        <v>15</v>
      </c>
      <c r="L1328" s="7" t="str">
        <f>CONCATENATE(tbl_geral[[#This Row],[Cod.Unico]],"_",tbl_geral[[#This Row],[Numerador]])</f>
        <v>TOCCHIO_DESBOBINADEIRA_15</v>
      </c>
      <c r="M1328" s="12">
        <f t="shared" si="20"/>
        <v>179</v>
      </c>
      <c r="N1328" s="12">
        <f>COUNTIF(J$2:$J1328,J1328)/100</f>
        <v>0.15</v>
      </c>
      <c r="O1328" s="12">
        <f>SUM(tbl_geral[[#This Row],[Cod.Unico3]]+tbl_geral[[#This Row],[Cod.Unico4]])</f>
        <v>179.15</v>
      </c>
      <c r="P1328" s="12" t="str">
        <f>SUBSTITUTE(tbl_geral[[#This Row],[Cod.Unico5]],",",".")</f>
        <v>179.15</v>
      </c>
      <c r="Q1328" s="12" t="s">
        <v>1327</v>
      </c>
    </row>
    <row r="1329" spans="1:17" x14ac:dyDescent="0.25">
      <c r="A1329" s="3" t="s">
        <v>1294</v>
      </c>
      <c r="B1329" s="4">
        <v>8</v>
      </c>
      <c r="C1329" s="3" t="s">
        <v>10</v>
      </c>
      <c r="D1329" s="4">
        <v>818</v>
      </c>
      <c r="E1329" s="3" t="s">
        <v>148</v>
      </c>
      <c r="F1329" s="3" t="s">
        <v>1017</v>
      </c>
      <c r="G1329" s="3" t="s">
        <v>2736</v>
      </c>
      <c r="H1329" s="3" t="s">
        <v>13</v>
      </c>
      <c r="I1329" s="3"/>
      <c r="J1329" s="7" t="str">
        <f>CONCATENATE(tbl_geral[[#This Row],[Máquina]],"_",tbl_geral[[#This Row],[Status]],)</f>
        <v>TOCCHIO_DESBOBINADEIRA</v>
      </c>
      <c r="K1329" s="9">
        <f>COUNTIF($J$2:J1329,J1329)</f>
        <v>16</v>
      </c>
      <c r="L1329" s="7" t="str">
        <f>CONCATENATE(tbl_geral[[#This Row],[Cod.Unico]],"_",tbl_geral[[#This Row],[Numerador]])</f>
        <v>TOCCHIO_DESBOBINADEIRA_16</v>
      </c>
      <c r="M1329" s="12">
        <f t="shared" si="20"/>
        <v>179</v>
      </c>
      <c r="N1329" s="12">
        <f>COUNTIF(J$2:$J1329,J1329)/100</f>
        <v>0.16</v>
      </c>
      <c r="O1329" s="12">
        <f>SUM(tbl_geral[[#This Row],[Cod.Unico3]]+tbl_geral[[#This Row],[Cod.Unico4]])</f>
        <v>179.16</v>
      </c>
      <c r="P1329" s="12" t="str">
        <f>SUBSTITUTE(tbl_geral[[#This Row],[Cod.Unico5]],",",".")</f>
        <v>179.16</v>
      </c>
      <c r="Q1329" s="12" t="s">
        <v>1327</v>
      </c>
    </row>
    <row r="1330" spans="1:17" x14ac:dyDescent="0.25">
      <c r="A1330" s="3" t="s">
        <v>1294</v>
      </c>
      <c r="B1330" s="4">
        <v>2</v>
      </c>
      <c r="C1330" s="3" t="s">
        <v>84</v>
      </c>
      <c r="D1330" s="4" t="s">
        <v>1328</v>
      </c>
      <c r="E1330" s="3" t="s">
        <v>1329</v>
      </c>
      <c r="F1330" s="3" t="s">
        <v>1030</v>
      </c>
      <c r="G1330" s="3" t="s">
        <v>2737</v>
      </c>
      <c r="H1330" s="3" t="s">
        <v>13</v>
      </c>
      <c r="I1330" s="3"/>
      <c r="J1330" s="7" t="str">
        <f>CONCATENATE(tbl_geral[[#This Row],[Máquina]],"_",tbl_geral[[#This Row],[Status]],)</f>
        <v>TOCCHIO_PRIMEIRO BANHO</v>
      </c>
      <c r="K1330" s="9">
        <f>COUNTIF($J$2:J1330,J1330)</f>
        <v>1</v>
      </c>
      <c r="L1330" s="7" t="str">
        <f>CONCATENATE(tbl_geral[[#This Row],[Cod.Unico]],"_",tbl_geral[[#This Row],[Numerador]])</f>
        <v>TOCCHIO_PRIMEIRO BANHO_1</v>
      </c>
      <c r="M1330" s="12">
        <f t="shared" si="20"/>
        <v>180</v>
      </c>
      <c r="N1330" s="12">
        <f>COUNTIF(J$2:$J1330,J1330)/100</f>
        <v>0.01</v>
      </c>
      <c r="O1330" s="12">
        <f>SUM(tbl_geral[[#This Row],[Cod.Unico3]]+tbl_geral[[#This Row],[Cod.Unico4]])</f>
        <v>180.01</v>
      </c>
      <c r="P1330" s="12" t="str">
        <f>SUBSTITUTE(tbl_geral[[#This Row],[Cod.Unico5]],",",".")</f>
        <v>180.01</v>
      </c>
      <c r="Q1330" s="12" t="s">
        <v>1031</v>
      </c>
    </row>
    <row r="1331" spans="1:17" x14ac:dyDescent="0.25">
      <c r="A1331" s="3" t="s">
        <v>1294</v>
      </c>
      <c r="B1331" s="4">
        <v>2</v>
      </c>
      <c r="C1331" s="3" t="s">
        <v>84</v>
      </c>
      <c r="D1331" s="4" t="s">
        <v>1328</v>
      </c>
      <c r="E1331" s="3" t="s">
        <v>1329</v>
      </c>
      <c r="F1331" s="3" t="s">
        <v>1030</v>
      </c>
      <c r="G1331" s="3" t="s">
        <v>2738</v>
      </c>
      <c r="H1331" s="3" t="s">
        <v>13</v>
      </c>
      <c r="I1331" s="3"/>
      <c r="J1331" s="7" t="str">
        <f>CONCATENATE(tbl_geral[[#This Row],[Máquina]],"_",tbl_geral[[#This Row],[Status]],)</f>
        <v>TOCCHIO_PRIMEIRO BANHO</v>
      </c>
      <c r="K1331" s="9">
        <f>COUNTIF($J$2:J1331,J1331)</f>
        <v>2</v>
      </c>
      <c r="L1331" s="7" t="str">
        <f>CONCATENATE(tbl_geral[[#This Row],[Cod.Unico]],"_",tbl_geral[[#This Row],[Numerador]])</f>
        <v>TOCCHIO_PRIMEIRO BANHO_2</v>
      </c>
      <c r="M1331" s="12">
        <f t="shared" si="20"/>
        <v>180</v>
      </c>
      <c r="N1331" s="12">
        <f>COUNTIF(J$2:$J1331,J1331)/100</f>
        <v>0.02</v>
      </c>
      <c r="O1331" s="12">
        <f>SUM(tbl_geral[[#This Row],[Cod.Unico3]]+tbl_geral[[#This Row],[Cod.Unico4]])</f>
        <v>180.02</v>
      </c>
      <c r="P1331" s="12" t="str">
        <f>SUBSTITUTE(tbl_geral[[#This Row],[Cod.Unico5]],",",".")</f>
        <v>180.02</v>
      </c>
      <c r="Q1331" s="12" t="s">
        <v>1032</v>
      </c>
    </row>
    <row r="1332" spans="1:17" x14ac:dyDescent="0.25">
      <c r="A1332" s="3" t="s">
        <v>1294</v>
      </c>
      <c r="B1332" s="4">
        <v>2</v>
      </c>
      <c r="C1332" s="3" t="s">
        <v>84</v>
      </c>
      <c r="D1332" s="4" t="s">
        <v>1328</v>
      </c>
      <c r="E1332" s="3" t="s">
        <v>1329</v>
      </c>
      <c r="F1332" s="3" t="s">
        <v>1030</v>
      </c>
      <c r="G1332" s="3" t="s">
        <v>2739</v>
      </c>
      <c r="H1332" s="3" t="s">
        <v>13</v>
      </c>
      <c r="I1332" s="3"/>
      <c r="J1332" s="7" t="str">
        <f>CONCATENATE(tbl_geral[[#This Row],[Máquina]],"_",tbl_geral[[#This Row],[Status]],)</f>
        <v>TOCCHIO_PRIMEIRO BANHO</v>
      </c>
      <c r="K1332" s="9">
        <f>COUNTIF($J$2:J1332,J1332)</f>
        <v>3</v>
      </c>
      <c r="L1332" s="7" t="str">
        <f>CONCATENATE(tbl_geral[[#This Row],[Cod.Unico]],"_",tbl_geral[[#This Row],[Numerador]])</f>
        <v>TOCCHIO_PRIMEIRO BANHO_3</v>
      </c>
      <c r="M1332" s="12">
        <f t="shared" si="20"/>
        <v>180</v>
      </c>
      <c r="N1332" s="12">
        <f>COUNTIF(J$2:$J1332,J1332)/100</f>
        <v>0.03</v>
      </c>
      <c r="O1332" s="12">
        <f>SUM(tbl_geral[[#This Row],[Cod.Unico3]]+tbl_geral[[#This Row],[Cod.Unico4]])</f>
        <v>180.03</v>
      </c>
      <c r="P1332" s="12" t="str">
        <f>SUBSTITUTE(tbl_geral[[#This Row],[Cod.Unico5]],",",".")</f>
        <v>180.03</v>
      </c>
      <c r="Q1332" s="12" t="s">
        <v>1033</v>
      </c>
    </row>
    <row r="1333" spans="1:17" x14ac:dyDescent="0.25">
      <c r="A1333" s="3" t="s">
        <v>1294</v>
      </c>
      <c r="B1333" s="4">
        <v>2</v>
      </c>
      <c r="C1333" s="3" t="s">
        <v>84</v>
      </c>
      <c r="D1333" s="4" t="s">
        <v>1328</v>
      </c>
      <c r="E1333" s="3" t="s">
        <v>1329</v>
      </c>
      <c r="F1333" s="3" t="s">
        <v>1030</v>
      </c>
      <c r="G1333" s="3" t="s">
        <v>2740</v>
      </c>
      <c r="H1333" s="3" t="s">
        <v>13</v>
      </c>
      <c r="I1333" s="3"/>
      <c r="J1333" s="7" t="str">
        <f>CONCATENATE(tbl_geral[[#This Row],[Máquina]],"_",tbl_geral[[#This Row],[Status]],)</f>
        <v>TOCCHIO_PRIMEIRO BANHO</v>
      </c>
      <c r="K1333" s="9">
        <f>COUNTIF($J$2:J1333,J1333)</f>
        <v>4</v>
      </c>
      <c r="L1333" s="7" t="str">
        <f>CONCATENATE(tbl_geral[[#This Row],[Cod.Unico]],"_",tbl_geral[[#This Row],[Numerador]])</f>
        <v>TOCCHIO_PRIMEIRO BANHO_4</v>
      </c>
      <c r="M1333" s="12">
        <f t="shared" si="20"/>
        <v>180</v>
      </c>
      <c r="N1333" s="12">
        <f>COUNTIF(J$2:$J1333,J1333)/100</f>
        <v>0.04</v>
      </c>
      <c r="O1333" s="12">
        <f>SUM(tbl_geral[[#This Row],[Cod.Unico3]]+tbl_geral[[#This Row],[Cod.Unico4]])</f>
        <v>180.04</v>
      </c>
      <c r="P1333" s="12" t="str">
        <f>SUBSTITUTE(tbl_geral[[#This Row],[Cod.Unico5]],",",".")</f>
        <v>180.04</v>
      </c>
      <c r="Q1333" s="12" t="s">
        <v>1034</v>
      </c>
    </row>
    <row r="1334" spans="1:17" x14ac:dyDescent="0.25">
      <c r="A1334" s="3" t="s">
        <v>1294</v>
      </c>
      <c r="B1334" s="4">
        <v>2</v>
      </c>
      <c r="C1334" s="3" t="s">
        <v>84</v>
      </c>
      <c r="D1334" s="4" t="s">
        <v>1328</v>
      </c>
      <c r="E1334" s="3" t="s">
        <v>1329</v>
      </c>
      <c r="F1334" s="3" t="s">
        <v>1030</v>
      </c>
      <c r="G1334" s="3" t="s">
        <v>2741</v>
      </c>
      <c r="H1334" s="3" t="s">
        <v>13</v>
      </c>
      <c r="I1334" s="3"/>
      <c r="J1334" s="7" t="str">
        <f>CONCATENATE(tbl_geral[[#This Row],[Máquina]],"_",tbl_geral[[#This Row],[Status]],)</f>
        <v>TOCCHIO_PRIMEIRO BANHO</v>
      </c>
      <c r="K1334" s="9">
        <f>COUNTIF($J$2:J1334,J1334)</f>
        <v>5</v>
      </c>
      <c r="L1334" s="7" t="str">
        <f>CONCATENATE(tbl_geral[[#This Row],[Cod.Unico]],"_",tbl_geral[[#This Row],[Numerador]])</f>
        <v>TOCCHIO_PRIMEIRO BANHO_5</v>
      </c>
      <c r="M1334" s="12">
        <f t="shared" si="20"/>
        <v>180</v>
      </c>
      <c r="N1334" s="12">
        <f>COUNTIF(J$2:$J1334,J1334)/100</f>
        <v>0.05</v>
      </c>
      <c r="O1334" s="12">
        <f>SUM(tbl_geral[[#This Row],[Cod.Unico3]]+tbl_geral[[#This Row],[Cod.Unico4]])</f>
        <v>180.05</v>
      </c>
      <c r="P1334" s="12" t="str">
        <f>SUBSTITUTE(tbl_geral[[#This Row],[Cod.Unico5]],",",".")</f>
        <v>180.05</v>
      </c>
      <c r="Q1334" s="12" t="s">
        <v>1330</v>
      </c>
    </row>
    <row r="1335" spans="1:17" x14ac:dyDescent="0.25">
      <c r="A1335" s="3" t="s">
        <v>1294</v>
      </c>
      <c r="B1335" s="4">
        <v>2</v>
      </c>
      <c r="C1335" s="3" t="s">
        <v>84</v>
      </c>
      <c r="D1335" s="4" t="s">
        <v>1328</v>
      </c>
      <c r="E1335" s="3" t="s">
        <v>1329</v>
      </c>
      <c r="F1335" s="3" t="s">
        <v>1030</v>
      </c>
      <c r="G1335" s="3" t="s">
        <v>2742</v>
      </c>
      <c r="H1335" s="3" t="s">
        <v>13</v>
      </c>
      <c r="I1335" s="3"/>
      <c r="J1335" s="7" t="str">
        <f>CONCATENATE(tbl_geral[[#This Row],[Máquina]],"_",tbl_geral[[#This Row],[Status]],)</f>
        <v>TOCCHIO_PRIMEIRO BANHO</v>
      </c>
      <c r="K1335" s="9">
        <f>COUNTIF($J$2:J1335,J1335)</f>
        <v>6</v>
      </c>
      <c r="L1335" s="7" t="str">
        <f>CONCATENATE(tbl_geral[[#This Row],[Cod.Unico]],"_",tbl_geral[[#This Row],[Numerador]])</f>
        <v>TOCCHIO_PRIMEIRO BANHO_6</v>
      </c>
      <c r="M1335" s="12">
        <f t="shared" si="20"/>
        <v>180</v>
      </c>
      <c r="N1335" s="12">
        <f>COUNTIF(J$2:$J1335,J1335)/100</f>
        <v>0.06</v>
      </c>
      <c r="O1335" s="12">
        <f>SUM(tbl_geral[[#This Row],[Cod.Unico3]]+tbl_geral[[#This Row],[Cod.Unico4]])</f>
        <v>180.06</v>
      </c>
      <c r="P1335" s="12" t="str">
        <f>SUBSTITUTE(tbl_geral[[#This Row],[Cod.Unico5]],",",".")</f>
        <v>180.06</v>
      </c>
      <c r="Q1335" s="12" t="s">
        <v>1331</v>
      </c>
    </row>
    <row r="1336" spans="1:17" x14ac:dyDescent="0.25">
      <c r="A1336" s="3" t="s">
        <v>1294</v>
      </c>
      <c r="B1336" s="4">
        <v>2</v>
      </c>
      <c r="C1336" s="3" t="s">
        <v>84</v>
      </c>
      <c r="D1336" s="4" t="s">
        <v>1328</v>
      </c>
      <c r="E1336" s="3" t="s">
        <v>1329</v>
      </c>
      <c r="F1336" s="3" t="s">
        <v>1030</v>
      </c>
      <c r="G1336" s="3" t="s">
        <v>2743</v>
      </c>
      <c r="H1336" s="3" t="s">
        <v>13</v>
      </c>
      <c r="I1336" s="3"/>
      <c r="J1336" s="7" t="str">
        <f>CONCATENATE(tbl_geral[[#This Row],[Máquina]],"_",tbl_geral[[#This Row],[Status]],)</f>
        <v>TOCCHIO_PRIMEIRO BANHO</v>
      </c>
      <c r="K1336" s="9">
        <f>COUNTIF($J$2:J1336,J1336)</f>
        <v>7</v>
      </c>
      <c r="L1336" s="7" t="str">
        <f>CONCATENATE(tbl_geral[[#This Row],[Cod.Unico]],"_",tbl_geral[[#This Row],[Numerador]])</f>
        <v>TOCCHIO_PRIMEIRO BANHO_7</v>
      </c>
      <c r="M1336" s="12">
        <f t="shared" si="20"/>
        <v>180</v>
      </c>
      <c r="N1336" s="12">
        <f>COUNTIF(J$2:$J1336,J1336)/100</f>
        <v>7.0000000000000007E-2</v>
      </c>
      <c r="O1336" s="12">
        <f>SUM(tbl_geral[[#This Row],[Cod.Unico3]]+tbl_geral[[#This Row],[Cod.Unico4]])</f>
        <v>180.07</v>
      </c>
      <c r="P1336" s="12" t="str">
        <f>SUBSTITUTE(tbl_geral[[#This Row],[Cod.Unico5]],",",".")</f>
        <v>180.07</v>
      </c>
      <c r="Q1336" s="12" t="s">
        <v>1037</v>
      </c>
    </row>
    <row r="1337" spans="1:17" x14ac:dyDescent="0.25">
      <c r="A1337" s="3" t="s">
        <v>1294</v>
      </c>
      <c r="B1337" s="4">
        <v>16</v>
      </c>
      <c r="C1337" s="3" t="s">
        <v>286</v>
      </c>
      <c r="D1337" s="4">
        <v>1606</v>
      </c>
      <c r="E1337" s="3" t="s">
        <v>294</v>
      </c>
      <c r="F1337" s="3" t="s">
        <v>1030</v>
      </c>
      <c r="G1337" s="3" t="s">
        <v>2744</v>
      </c>
      <c r="H1337" s="3" t="s">
        <v>13</v>
      </c>
      <c r="I1337" s="3"/>
      <c r="J1337" s="7" t="str">
        <f>CONCATENATE(tbl_geral[[#This Row],[Máquina]],"_",tbl_geral[[#This Row],[Status]],)</f>
        <v>TOCCHIO_PRIMEIRO BANHO</v>
      </c>
      <c r="K1337" s="9">
        <f>COUNTIF($J$2:J1337,J1337)</f>
        <v>8</v>
      </c>
      <c r="L1337" s="7" t="str">
        <f>CONCATENATE(tbl_geral[[#This Row],[Cod.Unico]],"_",tbl_geral[[#This Row],[Numerador]])</f>
        <v>TOCCHIO_PRIMEIRO BANHO_8</v>
      </c>
      <c r="M1337" s="12">
        <f t="shared" si="20"/>
        <v>180</v>
      </c>
      <c r="N1337" s="12">
        <f>COUNTIF(J$2:$J1337,J1337)/100</f>
        <v>0.08</v>
      </c>
      <c r="O1337" s="12">
        <f>SUM(tbl_geral[[#This Row],[Cod.Unico3]]+tbl_geral[[#This Row],[Cod.Unico4]])</f>
        <v>180.08</v>
      </c>
      <c r="P1337" s="12" t="str">
        <f>SUBSTITUTE(tbl_geral[[#This Row],[Cod.Unico5]],",",".")</f>
        <v>180.08</v>
      </c>
      <c r="Q1337" s="12" t="s">
        <v>1038</v>
      </c>
    </row>
    <row r="1338" spans="1:17" x14ac:dyDescent="0.25">
      <c r="A1338" s="3" t="s">
        <v>1294</v>
      </c>
      <c r="B1338" s="4">
        <v>2</v>
      </c>
      <c r="C1338" s="3" t="s">
        <v>84</v>
      </c>
      <c r="D1338" s="4" t="s">
        <v>1328</v>
      </c>
      <c r="E1338" s="3" t="s">
        <v>1329</v>
      </c>
      <c r="F1338" s="3" t="s">
        <v>1030</v>
      </c>
      <c r="G1338" s="3" t="s">
        <v>2745</v>
      </c>
      <c r="H1338" s="3" t="s">
        <v>13</v>
      </c>
      <c r="I1338" s="3"/>
      <c r="J1338" s="7" t="str">
        <f>CONCATENATE(tbl_geral[[#This Row],[Máquina]],"_",tbl_geral[[#This Row],[Status]],)</f>
        <v>TOCCHIO_PRIMEIRO BANHO</v>
      </c>
      <c r="K1338" s="9">
        <f>COUNTIF($J$2:J1338,J1338)</f>
        <v>9</v>
      </c>
      <c r="L1338" s="7" t="str">
        <f>CONCATENATE(tbl_geral[[#This Row],[Cod.Unico]],"_",tbl_geral[[#This Row],[Numerador]])</f>
        <v>TOCCHIO_PRIMEIRO BANHO_9</v>
      </c>
      <c r="M1338" s="12">
        <f t="shared" si="20"/>
        <v>180</v>
      </c>
      <c r="N1338" s="12">
        <f>COUNTIF(J$2:$J1338,J1338)/100</f>
        <v>0.09</v>
      </c>
      <c r="O1338" s="12">
        <f>SUM(tbl_geral[[#This Row],[Cod.Unico3]]+tbl_geral[[#This Row],[Cod.Unico4]])</f>
        <v>180.09</v>
      </c>
      <c r="P1338" s="12" t="str">
        <f>SUBSTITUTE(tbl_geral[[#This Row],[Cod.Unico5]],",",".")</f>
        <v>180.09</v>
      </c>
      <c r="Q1338" s="12" t="s">
        <v>1039</v>
      </c>
    </row>
    <row r="1339" spans="1:17" x14ac:dyDescent="0.25">
      <c r="A1339" s="3" t="s">
        <v>1294</v>
      </c>
      <c r="B1339" s="4">
        <v>2</v>
      </c>
      <c r="C1339" s="3" t="s">
        <v>84</v>
      </c>
      <c r="D1339" s="4" t="s">
        <v>1328</v>
      </c>
      <c r="E1339" s="3" t="s">
        <v>1329</v>
      </c>
      <c r="F1339" s="3" t="s">
        <v>1030</v>
      </c>
      <c r="G1339" s="3" t="s">
        <v>3143</v>
      </c>
      <c r="H1339" s="3" t="s">
        <v>13</v>
      </c>
      <c r="I1339" s="3"/>
      <c r="J1339" s="7" t="str">
        <f>CONCATENATE(tbl_geral[[#This Row],[Máquina]],"_",tbl_geral[[#This Row],[Status]],)</f>
        <v>TOCCHIO_PRIMEIRO BANHO</v>
      </c>
      <c r="K1339" s="9">
        <f>COUNTIF($J$2:J1339,J1339)</f>
        <v>10</v>
      </c>
      <c r="L1339" s="7" t="str">
        <f>CONCATENATE(tbl_geral[[#This Row],[Cod.Unico]],"_",tbl_geral[[#This Row],[Numerador]])</f>
        <v>TOCCHIO_PRIMEIRO BANHO_10</v>
      </c>
      <c r="M1339" s="12">
        <f t="shared" si="20"/>
        <v>180</v>
      </c>
      <c r="N1339" s="12">
        <f>COUNTIF(J$2:$J1339,J1339)/100</f>
        <v>0.1</v>
      </c>
      <c r="O1339" s="12">
        <f>SUM(tbl_geral[[#This Row],[Cod.Unico3]]+tbl_geral[[#This Row],[Cod.Unico4]])</f>
        <v>180.1</v>
      </c>
      <c r="P1339" s="12" t="str">
        <f>SUBSTITUTE(tbl_geral[[#This Row],[Cod.Unico5]],",",".")</f>
        <v>180.1</v>
      </c>
      <c r="Q1339" s="12" t="s">
        <v>1040</v>
      </c>
    </row>
    <row r="1340" spans="1:17" x14ac:dyDescent="0.25">
      <c r="A1340" s="3" t="s">
        <v>1294</v>
      </c>
      <c r="B1340" s="4">
        <v>8</v>
      </c>
      <c r="C1340" s="3" t="s">
        <v>10</v>
      </c>
      <c r="D1340" s="4">
        <v>818</v>
      </c>
      <c r="E1340" s="3" t="s">
        <v>148</v>
      </c>
      <c r="F1340" s="3" t="s">
        <v>1030</v>
      </c>
      <c r="G1340" s="3" t="s">
        <v>2746</v>
      </c>
      <c r="H1340" s="3" t="s">
        <v>13</v>
      </c>
      <c r="I1340" s="3"/>
      <c r="J1340" s="7" t="str">
        <f>CONCATENATE(tbl_geral[[#This Row],[Máquina]],"_",tbl_geral[[#This Row],[Status]],)</f>
        <v>TOCCHIO_PRIMEIRO BANHO</v>
      </c>
      <c r="K1340" s="9">
        <f>COUNTIF($J$2:J1340,J1340)</f>
        <v>11</v>
      </c>
      <c r="L1340" s="7" t="str">
        <f>CONCATENATE(tbl_geral[[#This Row],[Cod.Unico]],"_",tbl_geral[[#This Row],[Numerador]])</f>
        <v>TOCCHIO_PRIMEIRO BANHO_11</v>
      </c>
      <c r="M1340" s="12">
        <f t="shared" si="20"/>
        <v>180</v>
      </c>
      <c r="N1340" s="12">
        <f>COUNTIF(J$2:$J1340,J1340)/100</f>
        <v>0.11</v>
      </c>
      <c r="O1340" s="12">
        <f>SUM(tbl_geral[[#This Row],[Cod.Unico3]]+tbl_geral[[#This Row],[Cod.Unico4]])</f>
        <v>180.11</v>
      </c>
      <c r="P1340" s="12" t="str">
        <f>SUBSTITUTE(tbl_geral[[#This Row],[Cod.Unico5]],",",".")</f>
        <v>180.11</v>
      </c>
      <c r="Q1340" s="12" t="s">
        <v>1332</v>
      </c>
    </row>
    <row r="1341" spans="1:17" x14ac:dyDescent="0.25">
      <c r="A1341" s="3" t="s">
        <v>1294</v>
      </c>
      <c r="B1341" s="4">
        <v>2</v>
      </c>
      <c r="C1341" s="3" t="s">
        <v>84</v>
      </c>
      <c r="D1341" s="4">
        <v>203</v>
      </c>
      <c r="E1341" s="3" t="s">
        <v>85</v>
      </c>
      <c r="F1341" s="3" t="s">
        <v>1030</v>
      </c>
      <c r="G1341" s="3" t="s">
        <v>2747</v>
      </c>
      <c r="H1341" s="3" t="s">
        <v>13</v>
      </c>
      <c r="I1341" s="3"/>
      <c r="J1341" s="7" t="str">
        <f>CONCATENATE(tbl_geral[[#This Row],[Máquina]],"_",tbl_geral[[#This Row],[Status]],)</f>
        <v>TOCCHIO_PRIMEIRO BANHO</v>
      </c>
      <c r="K1341" s="9">
        <f>COUNTIF($J$2:J1341,J1341)</f>
        <v>12</v>
      </c>
      <c r="L1341" s="7" t="str">
        <f>CONCATENATE(tbl_geral[[#This Row],[Cod.Unico]],"_",tbl_geral[[#This Row],[Numerador]])</f>
        <v>TOCCHIO_PRIMEIRO BANHO_12</v>
      </c>
      <c r="M1341" s="12">
        <f t="shared" si="20"/>
        <v>180</v>
      </c>
      <c r="N1341" s="12">
        <f>COUNTIF(J$2:$J1341,J1341)/100</f>
        <v>0.12</v>
      </c>
      <c r="O1341" s="12">
        <f>SUM(tbl_geral[[#This Row],[Cod.Unico3]]+tbl_geral[[#This Row],[Cod.Unico4]])</f>
        <v>180.12</v>
      </c>
      <c r="P1341" s="12" t="str">
        <f>SUBSTITUTE(tbl_geral[[#This Row],[Cod.Unico5]],",",".")</f>
        <v>180.12</v>
      </c>
      <c r="Q1341" s="12" t="s">
        <v>1042</v>
      </c>
    </row>
    <row r="1342" spans="1:17" x14ac:dyDescent="0.25">
      <c r="A1342" s="3" t="s">
        <v>1294</v>
      </c>
      <c r="B1342" s="4">
        <v>2</v>
      </c>
      <c r="C1342" s="3" t="s">
        <v>84</v>
      </c>
      <c r="D1342" s="4">
        <v>202</v>
      </c>
      <c r="E1342" s="3" t="s">
        <v>88</v>
      </c>
      <c r="F1342" s="3" t="s">
        <v>1030</v>
      </c>
      <c r="G1342" s="3" t="s">
        <v>2748</v>
      </c>
      <c r="H1342" s="3" t="s">
        <v>13</v>
      </c>
      <c r="I1342" s="3"/>
      <c r="J1342" s="7" t="str">
        <f>CONCATENATE(tbl_geral[[#This Row],[Máquina]],"_",tbl_geral[[#This Row],[Status]],)</f>
        <v>TOCCHIO_PRIMEIRO BANHO</v>
      </c>
      <c r="K1342" s="9">
        <f>COUNTIF($J$2:J1342,J1342)</f>
        <v>13</v>
      </c>
      <c r="L1342" s="7" t="str">
        <f>CONCATENATE(tbl_geral[[#This Row],[Cod.Unico]],"_",tbl_geral[[#This Row],[Numerador]])</f>
        <v>TOCCHIO_PRIMEIRO BANHO_13</v>
      </c>
      <c r="M1342" s="12">
        <f t="shared" si="20"/>
        <v>180</v>
      </c>
      <c r="N1342" s="12">
        <f>COUNTIF(J$2:$J1342,J1342)/100</f>
        <v>0.13</v>
      </c>
      <c r="O1342" s="12">
        <f>SUM(tbl_geral[[#This Row],[Cod.Unico3]]+tbl_geral[[#This Row],[Cod.Unico4]])</f>
        <v>180.13</v>
      </c>
      <c r="P1342" s="12" t="str">
        <f>SUBSTITUTE(tbl_geral[[#This Row],[Cod.Unico5]],",",".")</f>
        <v>180.13</v>
      </c>
      <c r="Q1342" s="12" t="s">
        <v>1043</v>
      </c>
    </row>
    <row r="1343" spans="1:17" x14ac:dyDescent="0.25">
      <c r="A1343" s="3" t="s">
        <v>1294</v>
      </c>
      <c r="B1343" s="4">
        <v>8</v>
      </c>
      <c r="C1343" s="3" t="s">
        <v>10</v>
      </c>
      <c r="D1343" s="4">
        <v>809</v>
      </c>
      <c r="E1343" s="3" t="s">
        <v>119</v>
      </c>
      <c r="F1343" s="3" t="s">
        <v>1030</v>
      </c>
      <c r="G1343" s="3" t="s">
        <v>2749</v>
      </c>
      <c r="H1343" s="3" t="s">
        <v>13</v>
      </c>
      <c r="I1343" s="3"/>
      <c r="J1343" s="7" t="str">
        <f>CONCATENATE(tbl_geral[[#This Row],[Máquina]],"_",tbl_geral[[#This Row],[Status]],)</f>
        <v>TOCCHIO_PRIMEIRO BANHO</v>
      </c>
      <c r="K1343" s="9">
        <f>COUNTIF($J$2:J1343,J1343)</f>
        <v>14</v>
      </c>
      <c r="L1343" s="7" t="str">
        <f>CONCATENATE(tbl_geral[[#This Row],[Cod.Unico]],"_",tbl_geral[[#This Row],[Numerador]])</f>
        <v>TOCCHIO_PRIMEIRO BANHO_14</v>
      </c>
      <c r="M1343" s="12">
        <f t="shared" si="20"/>
        <v>180</v>
      </c>
      <c r="N1343" s="12">
        <f>COUNTIF(J$2:$J1343,J1343)/100</f>
        <v>0.14000000000000001</v>
      </c>
      <c r="O1343" s="12">
        <f>SUM(tbl_geral[[#This Row],[Cod.Unico3]]+tbl_geral[[#This Row],[Cod.Unico4]])</f>
        <v>180.14</v>
      </c>
      <c r="P1343" s="12" t="str">
        <f>SUBSTITUTE(tbl_geral[[#This Row],[Cod.Unico5]],",",".")</f>
        <v>180.14</v>
      </c>
      <c r="Q1343" s="12" t="s">
        <v>1044</v>
      </c>
    </row>
    <row r="1344" spans="1:17" x14ac:dyDescent="0.25">
      <c r="A1344" s="3" t="s">
        <v>1294</v>
      </c>
      <c r="B1344" s="4">
        <v>3</v>
      </c>
      <c r="C1344" s="3" t="s">
        <v>56</v>
      </c>
      <c r="D1344" s="4">
        <v>303</v>
      </c>
      <c r="E1344" s="3" t="s">
        <v>108</v>
      </c>
      <c r="F1344" s="3" t="s">
        <v>1030</v>
      </c>
      <c r="G1344" s="3" t="s">
        <v>2750</v>
      </c>
      <c r="H1344" s="3" t="s">
        <v>13</v>
      </c>
      <c r="I1344" s="3"/>
      <c r="J1344" s="7" t="str">
        <f>CONCATENATE(tbl_geral[[#This Row],[Máquina]],"_",tbl_geral[[#This Row],[Status]],)</f>
        <v>TOCCHIO_PRIMEIRO BANHO</v>
      </c>
      <c r="K1344" s="9">
        <f>COUNTIF($J$2:J1344,J1344)</f>
        <v>15</v>
      </c>
      <c r="L1344" s="7" t="str">
        <f>CONCATENATE(tbl_geral[[#This Row],[Cod.Unico]],"_",tbl_geral[[#This Row],[Numerador]])</f>
        <v>TOCCHIO_PRIMEIRO BANHO_15</v>
      </c>
      <c r="M1344" s="12">
        <f t="shared" si="20"/>
        <v>180</v>
      </c>
      <c r="N1344" s="12">
        <f>COUNTIF(J$2:$J1344,J1344)/100</f>
        <v>0.15</v>
      </c>
      <c r="O1344" s="12">
        <f>SUM(tbl_geral[[#This Row],[Cod.Unico3]]+tbl_geral[[#This Row],[Cod.Unico4]])</f>
        <v>180.15</v>
      </c>
      <c r="P1344" s="12" t="str">
        <f>SUBSTITUTE(tbl_geral[[#This Row],[Cod.Unico5]],",",".")</f>
        <v>180.15</v>
      </c>
      <c r="Q1344" s="12" t="s">
        <v>1333</v>
      </c>
    </row>
    <row r="1345" spans="1:17" x14ac:dyDescent="0.25">
      <c r="A1345" s="3" t="s">
        <v>1294</v>
      </c>
      <c r="B1345" s="4">
        <v>3</v>
      </c>
      <c r="C1345" s="3" t="s">
        <v>56</v>
      </c>
      <c r="D1345" s="4">
        <v>303</v>
      </c>
      <c r="E1345" s="3" t="s">
        <v>108</v>
      </c>
      <c r="F1345" s="3" t="s">
        <v>1030</v>
      </c>
      <c r="G1345" s="3" t="s">
        <v>2751</v>
      </c>
      <c r="H1345" s="3" t="s">
        <v>13</v>
      </c>
      <c r="I1345" s="3"/>
      <c r="J1345" s="7" t="str">
        <f>CONCATENATE(tbl_geral[[#This Row],[Máquina]],"_",tbl_geral[[#This Row],[Status]],)</f>
        <v>TOCCHIO_PRIMEIRO BANHO</v>
      </c>
      <c r="K1345" s="9">
        <f>COUNTIF($J$2:J1345,J1345)</f>
        <v>16</v>
      </c>
      <c r="L1345" s="7" t="str">
        <f>CONCATENATE(tbl_geral[[#This Row],[Cod.Unico]],"_",tbl_geral[[#This Row],[Numerador]])</f>
        <v>TOCCHIO_PRIMEIRO BANHO_16</v>
      </c>
      <c r="M1345" s="12">
        <f t="shared" si="20"/>
        <v>180</v>
      </c>
      <c r="N1345" s="12">
        <f>COUNTIF(J$2:$J1345,J1345)/100</f>
        <v>0.16</v>
      </c>
      <c r="O1345" s="12">
        <f>SUM(tbl_geral[[#This Row],[Cod.Unico3]]+tbl_geral[[#This Row],[Cod.Unico4]])</f>
        <v>180.16</v>
      </c>
      <c r="P1345" s="12" t="str">
        <f>SUBSTITUTE(tbl_geral[[#This Row],[Cod.Unico5]],",",".")</f>
        <v>180.16</v>
      </c>
      <c r="Q1345" s="12" t="s">
        <v>1334</v>
      </c>
    </row>
    <row r="1346" spans="1:17" x14ac:dyDescent="0.25">
      <c r="A1346" s="3" t="s">
        <v>1294</v>
      </c>
      <c r="B1346" s="4">
        <v>2</v>
      </c>
      <c r="C1346" s="3" t="s">
        <v>84</v>
      </c>
      <c r="D1346" s="4" t="s">
        <v>1328</v>
      </c>
      <c r="E1346" s="3" t="s">
        <v>1329</v>
      </c>
      <c r="F1346" s="3" t="s">
        <v>1335</v>
      </c>
      <c r="G1346" s="3" t="s">
        <v>2752</v>
      </c>
      <c r="H1346" s="3" t="s">
        <v>13</v>
      </c>
      <c r="I1346" s="3"/>
      <c r="J1346" s="7" t="str">
        <f>CONCATENATE(tbl_geral[[#This Row],[Máquina]],"_",tbl_geral[[#This Row],[Status]],)</f>
        <v>TOCCHIO_SEGUNDO BANHO</v>
      </c>
      <c r="K1346" s="9">
        <f>COUNTIF($J$2:J1346,J1346)</f>
        <v>1</v>
      </c>
      <c r="L1346" s="7" t="str">
        <f>CONCATENATE(tbl_geral[[#This Row],[Cod.Unico]],"_",tbl_geral[[#This Row],[Numerador]])</f>
        <v>TOCCHIO_SEGUNDO BANHO_1</v>
      </c>
      <c r="M1346" s="12">
        <f t="shared" si="20"/>
        <v>181</v>
      </c>
      <c r="N1346" s="12">
        <f>COUNTIF(J$2:$J1346,J1346)/100</f>
        <v>0.01</v>
      </c>
      <c r="O1346" s="12">
        <f>SUM(tbl_geral[[#This Row],[Cod.Unico3]]+tbl_geral[[#This Row],[Cod.Unico4]])</f>
        <v>181.01</v>
      </c>
      <c r="P1346" s="12" t="str">
        <f>SUBSTITUTE(tbl_geral[[#This Row],[Cod.Unico5]],",",".")</f>
        <v>181.01</v>
      </c>
      <c r="Q1346" s="12" t="s">
        <v>1336</v>
      </c>
    </row>
    <row r="1347" spans="1:17" x14ac:dyDescent="0.25">
      <c r="A1347" s="3" t="s">
        <v>1294</v>
      </c>
      <c r="B1347" s="4">
        <v>2</v>
      </c>
      <c r="C1347" s="3" t="s">
        <v>84</v>
      </c>
      <c r="D1347" s="4" t="s">
        <v>1328</v>
      </c>
      <c r="E1347" s="3" t="s">
        <v>1329</v>
      </c>
      <c r="F1347" s="3" t="s">
        <v>1335</v>
      </c>
      <c r="G1347" s="3" t="s">
        <v>2753</v>
      </c>
      <c r="H1347" s="3" t="s">
        <v>13</v>
      </c>
      <c r="I1347" s="3"/>
      <c r="J1347" s="7" t="str">
        <f>CONCATENATE(tbl_geral[[#This Row],[Máquina]],"_",tbl_geral[[#This Row],[Status]],)</f>
        <v>TOCCHIO_SEGUNDO BANHO</v>
      </c>
      <c r="K1347" s="9">
        <f>COUNTIF($J$2:J1347,J1347)</f>
        <v>2</v>
      </c>
      <c r="L1347" s="7" t="str">
        <f>CONCATENATE(tbl_geral[[#This Row],[Cod.Unico]],"_",tbl_geral[[#This Row],[Numerador]])</f>
        <v>TOCCHIO_SEGUNDO BANHO_2</v>
      </c>
      <c r="M1347" s="12">
        <f t="shared" si="20"/>
        <v>181</v>
      </c>
      <c r="N1347" s="12">
        <f>COUNTIF(J$2:$J1347,J1347)/100</f>
        <v>0.02</v>
      </c>
      <c r="O1347" s="12">
        <f>SUM(tbl_geral[[#This Row],[Cod.Unico3]]+tbl_geral[[#This Row],[Cod.Unico4]])</f>
        <v>181.02</v>
      </c>
      <c r="P1347" s="12" t="str">
        <f>SUBSTITUTE(tbl_geral[[#This Row],[Cod.Unico5]],",",".")</f>
        <v>181.02</v>
      </c>
      <c r="Q1347" s="12" t="s">
        <v>1337</v>
      </c>
    </row>
    <row r="1348" spans="1:17" x14ac:dyDescent="0.25">
      <c r="A1348" s="3" t="s">
        <v>1294</v>
      </c>
      <c r="B1348" s="4">
        <v>2</v>
      </c>
      <c r="C1348" s="3" t="s">
        <v>84</v>
      </c>
      <c r="D1348" s="4" t="s">
        <v>1328</v>
      </c>
      <c r="E1348" s="3" t="s">
        <v>1329</v>
      </c>
      <c r="F1348" s="3" t="s">
        <v>1335</v>
      </c>
      <c r="G1348" s="3" t="s">
        <v>2754</v>
      </c>
      <c r="H1348" s="3" t="s">
        <v>13</v>
      </c>
      <c r="I1348" s="3"/>
      <c r="J1348" s="7" t="str">
        <f>CONCATENATE(tbl_geral[[#This Row],[Máquina]],"_",tbl_geral[[#This Row],[Status]],)</f>
        <v>TOCCHIO_SEGUNDO BANHO</v>
      </c>
      <c r="K1348" s="9">
        <f>COUNTIF($J$2:J1348,J1348)</f>
        <v>3</v>
      </c>
      <c r="L1348" s="7" t="str">
        <f>CONCATENATE(tbl_geral[[#This Row],[Cod.Unico]],"_",tbl_geral[[#This Row],[Numerador]])</f>
        <v>TOCCHIO_SEGUNDO BANHO_3</v>
      </c>
      <c r="M1348" s="12">
        <f t="shared" ref="M1348:M1411" si="21">IF(J1348=J1347,M1347,M1347+1)</f>
        <v>181</v>
      </c>
      <c r="N1348" s="12">
        <f>COUNTIF(J$2:$J1348,J1348)/100</f>
        <v>0.03</v>
      </c>
      <c r="O1348" s="12">
        <f>SUM(tbl_geral[[#This Row],[Cod.Unico3]]+tbl_geral[[#This Row],[Cod.Unico4]])</f>
        <v>181.03</v>
      </c>
      <c r="P1348" s="12" t="str">
        <f>SUBSTITUTE(tbl_geral[[#This Row],[Cod.Unico5]],",",".")</f>
        <v>181.03</v>
      </c>
      <c r="Q1348" s="12" t="s">
        <v>1338</v>
      </c>
    </row>
    <row r="1349" spans="1:17" x14ac:dyDescent="0.25">
      <c r="A1349" s="3" t="s">
        <v>1294</v>
      </c>
      <c r="B1349" s="4">
        <v>2</v>
      </c>
      <c r="C1349" s="3" t="s">
        <v>84</v>
      </c>
      <c r="D1349" s="4" t="s">
        <v>1328</v>
      </c>
      <c r="E1349" s="3" t="s">
        <v>1329</v>
      </c>
      <c r="F1349" s="3" t="s">
        <v>1335</v>
      </c>
      <c r="G1349" s="3" t="s">
        <v>2755</v>
      </c>
      <c r="H1349" s="3" t="s">
        <v>13</v>
      </c>
      <c r="I1349" s="3"/>
      <c r="J1349" s="7" t="str">
        <f>CONCATENATE(tbl_geral[[#This Row],[Máquina]],"_",tbl_geral[[#This Row],[Status]],)</f>
        <v>TOCCHIO_SEGUNDO BANHO</v>
      </c>
      <c r="K1349" s="9">
        <f>COUNTIF($J$2:J1349,J1349)</f>
        <v>4</v>
      </c>
      <c r="L1349" s="7" t="str">
        <f>CONCATENATE(tbl_geral[[#This Row],[Cod.Unico]],"_",tbl_geral[[#This Row],[Numerador]])</f>
        <v>TOCCHIO_SEGUNDO BANHO_4</v>
      </c>
      <c r="M1349" s="12">
        <f t="shared" si="21"/>
        <v>181</v>
      </c>
      <c r="N1349" s="12">
        <f>COUNTIF(J$2:$J1349,J1349)/100</f>
        <v>0.04</v>
      </c>
      <c r="O1349" s="12">
        <f>SUM(tbl_geral[[#This Row],[Cod.Unico3]]+tbl_geral[[#This Row],[Cod.Unico4]])</f>
        <v>181.04</v>
      </c>
      <c r="P1349" s="12" t="str">
        <f>SUBSTITUTE(tbl_geral[[#This Row],[Cod.Unico5]],",",".")</f>
        <v>181.04</v>
      </c>
      <c r="Q1349" s="12" t="s">
        <v>1339</v>
      </c>
    </row>
    <row r="1350" spans="1:17" x14ac:dyDescent="0.25">
      <c r="A1350" s="3" t="s">
        <v>1294</v>
      </c>
      <c r="B1350" s="4">
        <v>2</v>
      </c>
      <c r="C1350" s="3" t="s">
        <v>84</v>
      </c>
      <c r="D1350" s="4" t="s">
        <v>1328</v>
      </c>
      <c r="E1350" s="3" t="s">
        <v>1329</v>
      </c>
      <c r="F1350" s="3" t="s">
        <v>1335</v>
      </c>
      <c r="G1350" s="3" t="s">
        <v>2756</v>
      </c>
      <c r="H1350" s="3" t="s">
        <v>13</v>
      </c>
      <c r="I1350" s="3"/>
      <c r="J1350" s="7" t="str">
        <f>CONCATENATE(tbl_geral[[#This Row],[Máquina]],"_",tbl_geral[[#This Row],[Status]],)</f>
        <v>TOCCHIO_SEGUNDO BANHO</v>
      </c>
      <c r="K1350" s="9">
        <f>COUNTIF($J$2:J1350,J1350)</f>
        <v>5</v>
      </c>
      <c r="L1350" s="7" t="str">
        <f>CONCATENATE(tbl_geral[[#This Row],[Cod.Unico]],"_",tbl_geral[[#This Row],[Numerador]])</f>
        <v>TOCCHIO_SEGUNDO BANHO_5</v>
      </c>
      <c r="M1350" s="12">
        <f t="shared" si="21"/>
        <v>181</v>
      </c>
      <c r="N1350" s="12">
        <f>COUNTIF(J$2:$J1350,J1350)/100</f>
        <v>0.05</v>
      </c>
      <c r="O1350" s="12">
        <f>SUM(tbl_geral[[#This Row],[Cod.Unico3]]+tbl_geral[[#This Row],[Cod.Unico4]])</f>
        <v>181.05</v>
      </c>
      <c r="P1350" s="12" t="str">
        <f>SUBSTITUTE(tbl_geral[[#This Row],[Cod.Unico5]],",",".")</f>
        <v>181.05</v>
      </c>
      <c r="Q1350" s="12" t="s">
        <v>1340</v>
      </c>
    </row>
    <row r="1351" spans="1:17" x14ac:dyDescent="0.25">
      <c r="A1351" s="3" t="s">
        <v>1294</v>
      </c>
      <c r="B1351" s="4">
        <v>2</v>
      </c>
      <c r="C1351" s="3" t="s">
        <v>84</v>
      </c>
      <c r="D1351" s="4" t="s">
        <v>1328</v>
      </c>
      <c r="E1351" s="3" t="s">
        <v>1329</v>
      </c>
      <c r="F1351" s="3" t="s">
        <v>1335</v>
      </c>
      <c r="G1351" s="3" t="s">
        <v>2757</v>
      </c>
      <c r="H1351" s="3" t="s">
        <v>13</v>
      </c>
      <c r="I1351" s="3"/>
      <c r="J1351" s="7" t="str">
        <f>CONCATENATE(tbl_geral[[#This Row],[Máquina]],"_",tbl_geral[[#This Row],[Status]],)</f>
        <v>TOCCHIO_SEGUNDO BANHO</v>
      </c>
      <c r="K1351" s="9">
        <f>COUNTIF($J$2:J1351,J1351)</f>
        <v>6</v>
      </c>
      <c r="L1351" s="7" t="str">
        <f>CONCATENATE(tbl_geral[[#This Row],[Cod.Unico]],"_",tbl_geral[[#This Row],[Numerador]])</f>
        <v>TOCCHIO_SEGUNDO BANHO_6</v>
      </c>
      <c r="M1351" s="12">
        <f t="shared" si="21"/>
        <v>181</v>
      </c>
      <c r="N1351" s="12">
        <f>COUNTIF(J$2:$J1351,J1351)/100</f>
        <v>0.06</v>
      </c>
      <c r="O1351" s="12">
        <f>SUM(tbl_geral[[#This Row],[Cod.Unico3]]+tbl_geral[[#This Row],[Cod.Unico4]])</f>
        <v>181.06</v>
      </c>
      <c r="P1351" s="12" t="str">
        <f>SUBSTITUTE(tbl_geral[[#This Row],[Cod.Unico5]],",",".")</f>
        <v>181.06</v>
      </c>
      <c r="Q1351" s="12" t="s">
        <v>1341</v>
      </c>
    </row>
    <row r="1352" spans="1:17" x14ac:dyDescent="0.25">
      <c r="A1352" s="3" t="s">
        <v>1294</v>
      </c>
      <c r="B1352" s="4">
        <v>2</v>
      </c>
      <c r="C1352" s="3" t="s">
        <v>84</v>
      </c>
      <c r="D1352" s="4" t="s">
        <v>1328</v>
      </c>
      <c r="E1352" s="3" t="s">
        <v>1329</v>
      </c>
      <c r="F1352" s="3" t="s">
        <v>1335</v>
      </c>
      <c r="G1352" s="3" t="s">
        <v>2758</v>
      </c>
      <c r="H1352" s="3" t="s">
        <v>13</v>
      </c>
      <c r="I1352" s="3"/>
      <c r="J1352" s="7" t="str">
        <f>CONCATENATE(tbl_geral[[#This Row],[Máquina]],"_",tbl_geral[[#This Row],[Status]],)</f>
        <v>TOCCHIO_SEGUNDO BANHO</v>
      </c>
      <c r="K1352" s="9">
        <f>COUNTIF($J$2:J1352,J1352)</f>
        <v>7</v>
      </c>
      <c r="L1352" s="7" t="str">
        <f>CONCATENATE(tbl_geral[[#This Row],[Cod.Unico]],"_",tbl_geral[[#This Row],[Numerador]])</f>
        <v>TOCCHIO_SEGUNDO BANHO_7</v>
      </c>
      <c r="M1352" s="12">
        <f t="shared" si="21"/>
        <v>181</v>
      </c>
      <c r="N1352" s="12">
        <f>COUNTIF(J$2:$J1352,J1352)/100</f>
        <v>7.0000000000000007E-2</v>
      </c>
      <c r="O1352" s="12">
        <f>SUM(tbl_geral[[#This Row],[Cod.Unico3]]+tbl_geral[[#This Row],[Cod.Unico4]])</f>
        <v>181.07</v>
      </c>
      <c r="P1352" s="12" t="str">
        <f>SUBSTITUTE(tbl_geral[[#This Row],[Cod.Unico5]],",",".")</f>
        <v>181.07</v>
      </c>
      <c r="Q1352" s="12" t="s">
        <v>1342</v>
      </c>
    </row>
    <row r="1353" spans="1:17" x14ac:dyDescent="0.25">
      <c r="A1353" s="3" t="s">
        <v>1294</v>
      </c>
      <c r="B1353" s="4">
        <v>2</v>
      </c>
      <c r="C1353" s="3" t="s">
        <v>84</v>
      </c>
      <c r="D1353" s="4" t="s">
        <v>1328</v>
      </c>
      <c r="E1353" s="3" t="s">
        <v>1329</v>
      </c>
      <c r="F1353" s="3" t="s">
        <v>1335</v>
      </c>
      <c r="G1353" s="3" t="s">
        <v>2759</v>
      </c>
      <c r="H1353" s="3" t="s">
        <v>13</v>
      </c>
      <c r="I1353" s="3"/>
      <c r="J1353" s="7" t="str">
        <f>CONCATENATE(tbl_geral[[#This Row],[Máquina]],"_",tbl_geral[[#This Row],[Status]],)</f>
        <v>TOCCHIO_SEGUNDO BANHO</v>
      </c>
      <c r="K1353" s="9">
        <f>COUNTIF($J$2:J1353,J1353)</f>
        <v>8</v>
      </c>
      <c r="L1353" s="7" t="str">
        <f>CONCATENATE(tbl_geral[[#This Row],[Cod.Unico]],"_",tbl_geral[[#This Row],[Numerador]])</f>
        <v>TOCCHIO_SEGUNDO BANHO_8</v>
      </c>
      <c r="M1353" s="12">
        <f t="shared" si="21"/>
        <v>181</v>
      </c>
      <c r="N1353" s="12">
        <f>COUNTIF(J$2:$J1353,J1353)/100</f>
        <v>0.08</v>
      </c>
      <c r="O1353" s="12">
        <f>SUM(tbl_geral[[#This Row],[Cod.Unico3]]+tbl_geral[[#This Row],[Cod.Unico4]])</f>
        <v>181.08</v>
      </c>
      <c r="P1353" s="12" t="str">
        <f>SUBSTITUTE(tbl_geral[[#This Row],[Cod.Unico5]],",",".")</f>
        <v>181.08</v>
      </c>
      <c r="Q1353" s="12" t="s">
        <v>1343</v>
      </c>
    </row>
    <row r="1354" spans="1:17" x14ac:dyDescent="0.25">
      <c r="A1354" s="3" t="s">
        <v>1294</v>
      </c>
      <c r="B1354" s="4">
        <v>2</v>
      </c>
      <c r="C1354" s="3" t="s">
        <v>84</v>
      </c>
      <c r="D1354" s="4" t="s">
        <v>1328</v>
      </c>
      <c r="E1354" s="3" t="s">
        <v>1329</v>
      </c>
      <c r="F1354" s="3" t="s">
        <v>1335</v>
      </c>
      <c r="G1354" s="3" t="s">
        <v>2760</v>
      </c>
      <c r="H1354" s="3" t="s">
        <v>13</v>
      </c>
      <c r="I1354" s="3"/>
      <c r="J1354" s="7" t="str">
        <f>CONCATENATE(tbl_geral[[#This Row],[Máquina]],"_",tbl_geral[[#This Row],[Status]],)</f>
        <v>TOCCHIO_SEGUNDO BANHO</v>
      </c>
      <c r="K1354" s="9">
        <f>COUNTIF($J$2:J1354,J1354)</f>
        <v>9</v>
      </c>
      <c r="L1354" s="7" t="str">
        <f>CONCATENATE(tbl_geral[[#This Row],[Cod.Unico]],"_",tbl_geral[[#This Row],[Numerador]])</f>
        <v>TOCCHIO_SEGUNDO BANHO_9</v>
      </c>
      <c r="M1354" s="12">
        <f t="shared" si="21"/>
        <v>181</v>
      </c>
      <c r="N1354" s="12">
        <f>COUNTIF(J$2:$J1354,J1354)/100</f>
        <v>0.09</v>
      </c>
      <c r="O1354" s="12">
        <f>SUM(tbl_geral[[#This Row],[Cod.Unico3]]+tbl_geral[[#This Row],[Cod.Unico4]])</f>
        <v>181.09</v>
      </c>
      <c r="P1354" s="12" t="str">
        <f>SUBSTITUTE(tbl_geral[[#This Row],[Cod.Unico5]],",",".")</f>
        <v>181.09</v>
      </c>
      <c r="Q1354" s="12" t="s">
        <v>1344</v>
      </c>
    </row>
    <row r="1355" spans="1:17" x14ac:dyDescent="0.25">
      <c r="A1355" s="3" t="s">
        <v>1294</v>
      </c>
      <c r="B1355" s="4">
        <v>2</v>
      </c>
      <c r="C1355" s="3" t="s">
        <v>84</v>
      </c>
      <c r="D1355" s="4" t="s">
        <v>1328</v>
      </c>
      <c r="E1355" s="3" t="s">
        <v>1329</v>
      </c>
      <c r="F1355" s="3" t="s">
        <v>1335</v>
      </c>
      <c r="G1355" s="3" t="s">
        <v>3144</v>
      </c>
      <c r="H1355" s="3" t="s">
        <v>13</v>
      </c>
      <c r="I1355" s="3"/>
      <c r="J1355" s="7" t="str">
        <f>CONCATENATE(tbl_geral[[#This Row],[Máquina]],"_",tbl_geral[[#This Row],[Status]],)</f>
        <v>TOCCHIO_SEGUNDO BANHO</v>
      </c>
      <c r="K1355" s="9">
        <f>COUNTIF($J$2:J1355,J1355)</f>
        <v>10</v>
      </c>
      <c r="L1355" s="7" t="str">
        <f>CONCATENATE(tbl_geral[[#This Row],[Cod.Unico]],"_",tbl_geral[[#This Row],[Numerador]])</f>
        <v>TOCCHIO_SEGUNDO BANHO_10</v>
      </c>
      <c r="M1355" s="12">
        <f t="shared" si="21"/>
        <v>181</v>
      </c>
      <c r="N1355" s="12">
        <f>COUNTIF(J$2:$J1355,J1355)/100</f>
        <v>0.1</v>
      </c>
      <c r="O1355" s="12">
        <f>SUM(tbl_geral[[#This Row],[Cod.Unico3]]+tbl_geral[[#This Row],[Cod.Unico4]])</f>
        <v>181.1</v>
      </c>
      <c r="P1355" s="12" t="str">
        <f>SUBSTITUTE(tbl_geral[[#This Row],[Cod.Unico5]],",",".")</f>
        <v>181.1</v>
      </c>
      <c r="Q1355" s="12" t="s">
        <v>1345</v>
      </c>
    </row>
    <row r="1356" spans="1:17" x14ac:dyDescent="0.25">
      <c r="A1356" s="3" t="s">
        <v>1294</v>
      </c>
      <c r="B1356" s="4">
        <v>2</v>
      </c>
      <c r="C1356" s="3" t="s">
        <v>84</v>
      </c>
      <c r="D1356" s="4">
        <v>203</v>
      </c>
      <c r="E1356" s="3" t="s">
        <v>85</v>
      </c>
      <c r="F1356" s="3" t="s">
        <v>1335</v>
      </c>
      <c r="G1356" s="3" t="s">
        <v>2761</v>
      </c>
      <c r="H1356" s="3" t="s">
        <v>13</v>
      </c>
      <c r="I1356" s="3"/>
      <c r="J1356" s="7" t="str">
        <f>CONCATENATE(tbl_geral[[#This Row],[Máquina]],"_",tbl_geral[[#This Row],[Status]],)</f>
        <v>TOCCHIO_SEGUNDO BANHO</v>
      </c>
      <c r="K1356" s="9">
        <f>COUNTIF($J$2:J1356,J1356)</f>
        <v>11</v>
      </c>
      <c r="L1356" s="7" t="str">
        <f>CONCATENATE(tbl_geral[[#This Row],[Cod.Unico]],"_",tbl_geral[[#This Row],[Numerador]])</f>
        <v>TOCCHIO_SEGUNDO BANHO_11</v>
      </c>
      <c r="M1356" s="12">
        <f t="shared" si="21"/>
        <v>181</v>
      </c>
      <c r="N1356" s="12">
        <f>COUNTIF(J$2:$J1356,J1356)/100</f>
        <v>0.11</v>
      </c>
      <c r="O1356" s="12">
        <f>SUM(tbl_geral[[#This Row],[Cod.Unico3]]+tbl_geral[[#This Row],[Cod.Unico4]])</f>
        <v>181.11</v>
      </c>
      <c r="P1356" s="12" t="str">
        <f>SUBSTITUTE(tbl_geral[[#This Row],[Cod.Unico5]],",",".")</f>
        <v>181.11</v>
      </c>
      <c r="Q1356" s="12" t="s">
        <v>1346</v>
      </c>
    </row>
    <row r="1357" spans="1:17" x14ac:dyDescent="0.25">
      <c r="A1357" s="3" t="s">
        <v>1294</v>
      </c>
      <c r="B1357" s="4">
        <v>2</v>
      </c>
      <c r="C1357" s="3" t="s">
        <v>84</v>
      </c>
      <c r="D1357" s="4">
        <v>202</v>
      </c>
      <c r="E1357" s="3" t="s">
        <v>88</v>
      </c>
      <c r="F1357" s="3" t="s">
        <v>1335</v>
      </c>
      <c r="G1357" s="3" t="s">
        <v>2762</v>
      </c>
      <c r="H1357" s="3" t="s">
        <v>13</v>
      </c>
      <c r="I1357" s="3"/>
      <c r="J1357" s="7" t="str">
        <f>CONCATENATE(tbl_geral[[#This Row],[Máquina]],"_",tbl_geral[[#This Row],[Status]],)</f>
        <v>TOCCHIO_SEGUNDO BANHO</v>
      </c>
      <c r="K1357" s="9">
        <f>COUNTIF($J$2:J1357,J1357)</f>
        <v>12</v>
      </c>
      <c r="L1357" s="7" t="str">
        <f>CONCATENATE(tbl_geral[[#This Row],[Cod.Unico]],"_",tbl_geral[[#This Row],[Numerador]])</f>
        <v>TOCCHIO_SEGUNDO BANHO_12</v>
      </c>
      <c r="M1357" s="12">
        <f t="shared" si="21"/>
        <v>181</v>
      </c>
      <c r="N1357" s="12">
        <f>COUNTIF(J$2:$J1357,J1357)/100</f>
        <v>0.12</v>
      </c>
      <c r="O1357" s="12">
        <f>SUM(tbl_geral[[#This Row],[Cod.Unico3]]+tbl_geral[[#This Row],[Cod.Unico4]])</f>
        <v>181.12</v>
      </c>
      <c r="P1357" s="12" t="str">
        <f>SUBSTITUTE(tbl_geral[[#This Row],[Cod.Unico5]],",",".")</f>
        <v>181.12</v>
      </c>
      <c r="Q1357" s="12" t="s">
        <v>1347</v>
      </c>
    </row>
    <row r="1358" spans="1:17" x14ac:dyDescent="0.25">
      <c r="A1358" s="3" t="s">
        <v>1294</v>
      </c>
      <c r="B1358" s="4">
        <v>8</v>
      </c>
      <c r="C1358" s="3" t="s">
        <v>10</v>
      </c>
      <c r="D1358" s="4">
        <v>809</v>
      </c>
      <c r="E1358" s="3" t="s">
        <v>119</v>
      </c>
      <c r="F1358" s="3" t="s">
        <v>1335</v>
      </c>
      <c r="G1358" s="3" t="s">
        <v>2763</v>
      </c>
      <c r="H1358" s="3" t="s">
        <v>13</v>
      </c>
      <c r="I1358" s="3"/>
      <c r="J1358" s="7" t="str">
        <f>CONCATENATE(tbl_geral[[#This Row],[Máquina]],"_",tbl_geral[[#This Row],[Status]],)</f>
        <v>TOCCHIO_SEGUNDO BANHO</v>
      </c>
      <c r="K1358" s="9">
        <f>COUNTIF($J$2:J1358,J1358)</f>
        <v>13</v>
      </c>
      <c r="L1358" s="7" t="str">
        <f>CONCATENATE(tbl_geral[[#This Row],[Cod.Unico]],"_",tbl_geral[[#This Row],[Numerador]])</f>
        <v>TOCCHIO_SEGUNDO BANHO_13</v>
      </c>
      <c r="M1358" s="12">
        <f t="shared" si="21"/>
        <v>181</v>
      </c>
      <c r="N1358" s="12">
        <f>COUNTIF(J$2:$J1358,J1358)/100</f>
        <v>0.13</v>
      </c>
      <c r="O1358" s="12">
        <f>SUM(tbl_geral[[#This Row],[Cod.Unico3]]+tbl_geral[[#This Row],[Cod.Unico4]])</f>
        <v>181.13</v>
      </c>
      <c r="P1358" s="12" t="str">
        <f>SUBSTITUTE(tbl_geral[[#This Row],[Cod.Unico5]],",",".")</f>
        <v>181.13</v>
      </c>
      <c r="Q1358" s="12" t="s">
        <v>1348</v>
      </c>
    </row>
    <row r="1359" spans="1:17" x14ac:dyDescent="0.25">
      <c r="A1359" s="3" t="s">
        <v>1294</v>
      </c>
      <c r="B1359" s="4">
        <v>8</v>
      </c>
      <c r="C1359" s="3" t="s">
        <v>10</v>
      </c>
      <c r="D1359" s="4">
        <v>818</v>
      </c>
      <c r="E1359" s="3" t="s">
        <v>148</v>
      </c>
      <c r="F1359" s="3" t="s">
        <v>1335</v>
      </c>
      <c r="G1359" s="3" t="s">
        <v>2764</v>
      </c>
      <c r="H1359" s="3" t="s">
        <v>13</v>
      </c>
      <c r="I1359" s="3"/>
      <c r="J1359" s="7" t="str">
        <f>CONCATENATE(tbl_geral[[#This Row],[Máquina]],"_",tbl_geral[[#This Row],[Status]],)</f>
        <v>TOCCHIO_SEGUNDO BANHO</v>
      </c>
      <c r="K1359" s="9">
        <f>COUNTIF($J$2:J1359,J1359)</f>
        <v>14</v>
      </c>
      <c r="L1359" s="7" t="str">
        <f>CONCATENATE(tbl_geral[[#This Row],[Cod.Unico]],"_",tbl_geral[[#This Row],[Numerador]])</f>
        <v>TOCCHIO_SEGUNDO BANHO_14</v>
      </c>
      <c r="M1359" s="12">
        <f t="shared" si="21"/>
        <v>181</v>
      </c>
      <c r="N1359" s="12">
        <f>COUNTIF(J$2:$J1359,J1359)/100</f>
        <v>0.14000000000000001</v>
      </c>
      <c r="O1359" s="12">
        <f>SUM(tbl_geral[[#This Row],[Cod.Unico3]]+tbl_geral[[#This Row],[Cod.Unico4]])</f>
        <v>181.14</v>
      </c>
      <c r="P1359" s="12" t="str">
        <f>SUBSTITUTE(tbl_geral[[#This Row],[Cod.Unico5]],",",".")</f>
        <v>181.14</v>
      </c>
      <c r="Q1359" s="12" t="s">
        <v>1349</v>
      </c>
    </row>
    <row r="1360" spans="1:17" x14ac:dyDescent="0.25">
      <c r="A1360" s="3" t="s">
        <v>1294</v>
      </c>
      <c r="B1360" s="4">
        <v>7</v>
      </c>
      <c r="C1360" s="3" t="s">
        <v>431</v>
      </c>
      <c r="D1360" s="4">
        <v>701</v>
      </c>
      <c r="E1360" s="3" t="s">
        <v>1045</v>
      </c>
      <c r="F1360" s="3" t="s">
        <v>1046</v>
      </c>
      <c r="G1360" s="3" t="s">
        <v>2765</v>
      </c>
      <c r="H1360" s="3" t="s">
        <v>13</v>
      </c>
      <c r="I1360" s="3"/>
      <c r="J1360" s="7" t="str">
        <f>CONCATENATE(tbl_geral[[#This Row],[Máquina]],"_",tbl_geral[[#This Row],[Status]],)</f>
        <v>TOCCHIO_ESTAÇÃO DE SECAGEM</v>
      </c>
      <c r="K1360" s="9">
        <f>COUNTIF($J$2:J1360,J1360)</f>
        <v>1</v>
      </c>
      <c r="L1360" s="7" t="str">
        <f>CONCATENATE(tbl_geral[[#This Row],[Cod.Unico]],"_",tbl_geral[[#This Row],[Numerador]])</f>
        <v>TOCCHIO_ESTAÇÃO DE SECAGEM_1</v>
      </c>
      <c r="M1360" s="12">
        <f t="shared" si="21"/>
        <v>182</v>
      </c>
      <c r="N1360" s="12">
        <f>COUNTIF(J$2:$J1360,J1360)/100</f>
        <v>0.01</v>
      </c>
      <c r="O1360" s="12">
        <f>SUM(tbl_geral[[#This Row],[Cod.Unico3]]+tbl_geral[[#This Row],[Cod.Unico4]])</f>
        <v>182.01</v>
      </c>
      <c r="P1360" s="12" t="str">
        <f>SUBSTITUTE(tbl_geral[[#This Row],[Cod.Unico5]],",",".")</f>
        <v>182.01</v>
      </c>
      <c r="Q1360" s="12" t="s">
        <v>1047</v>
      </c>
    </row>
    <row r="1361" spans="1:17" x14ac:dyDescent="0.25">
      <c r="A1361" s="3" t="s">
        <v>1294</v>
      </c>
      <c r="B1361" s="4">
        <v>2</v>
      </c>
      <c r="C1361" s="3" t="s">
        <v>84</v>
      </c>
      <c r="D1361" s="4">
        <v>202</v>
      </c>
      <c r="E1361" s="3" t="s">
        <v>88</v>
      </c>
      <c r="F1361" s="3" t="s">
        <v>1046</v>
      </c>
      <c r="G1361" s="3" t="s">
        <v>2766</v>
      </c>
      <c r="H1361" s="3" t="s">
        <v>13</v>
      </c>
      <c r="I1361" s="3"/>
      <c r="J1361" s="7" t="str">
        <f>CONCATENATE(tbl_geral[[#This Row],[Máquina]],"_",tbl_geral[[#This Row],[Status]],)</f>
        <v>TOCCHIO_ESTAÇÃO DE SECAGEM</v>
      </c>
      <c r="K1361" s="9">
        <f>COUNTIF($J$2:J1361,J1361)</f>
        <v>2</v>
      </c>
      <c r="L1361" s="7" t="str">
        <f>CONCATENATE(tbl_geral[[#This Row],[Cod.Unico]],"_",tbl_geral[[#This Row],[Numerador]])</f>
        <v>TOCCHIO_ESTAÇÃO DE SECAGEM_2</v>
      </c>
      <c r="M1361" s="12">
        <f t="shared" si="21"/>
        <v>182</v>
      </c>
      <c r="N1361" s="12">
        <f>COUNTIF(J$2:$J1361,J1361)/100</f>
        <v>0.02</v>
      </c>
      <c r="O1361" s="12">
        <f>SUM(tbl_geral[[#This Row],[Cod.Unico3]]+tbl_geral[[#This Row],[Cod.Unico4]])</f>
        <v>182.02</v>
      </c>
      <c r="P1361" s="12" t="str">
        <f>SUBSTITUTE(tbl_geral[[#This Row],[Cod.Unico5]],",",".")</f>
        <v>182.02</v>
      </c>
      <c r="Q1361" s="12" t="s">
        <v>1048</v>
      </c>
    </row>
    <row r="1362" spans="1:17" x14ac:dyDescent="0.25">
      <c r="A1362" s="3" t="s">
        <v>1294</v>
      </c>
      <c r="B1362" s="4">
        <v>2</v>
      </c>
      <c r="C1362" s="3" t="s">
        <v>84</v>
      </c>
      <c r="D1362" s="4">
        <v>202</v>
      </c>
      <c r="E1362" s="3" t="s">
        <v>88</v>
      </c>
      <c r="F1362" s="3" t="s">
        <v>1046</v>
      </c>
      <c r="G1362" s="3" t="s">
        <v>2767</v>
      </c>
      <c r="H1362" s="3" t="s">
        <v>13</v>
      </c>
      <c r="I1362" s="3" t="s">
        <v>1350</v>
      </c>
      <c r="J1362" s="7" t="str">
        <f>CONCATENATE(tbl_geral[[#This Row],[Máquina]],"_",tbl_geral[[#This Row],[Status]],)</f>
        <v>TOCCHIO_ESTAÇÃO DE SECAGEM</v>
      </c>
      <c r="K1362" s="9">
        <f>COUNTIF($J$2:J1362,J1362)</f>
        <v>3</v>
      </c>
      <c r="L1362" s="7" t="str">
        <f>CONCATENATE(tbl_geral[[#This Row],[Cod.Unico]],"_",tbl_geral[[#This Row],[Numerador]])</f>
        <v>TOCCHIO_ESTAÇÃO DE SECAGEM_3</v>
      </c>
      <c r="M1362" s="12">
        <f t="shared" si="21"/>
        <v>182</v>
      </c>
      <c r="N1362" s="12">
        <f>COUNTIF(J$2:$J1362,J1362)/100</f>
        <v>0.03</v>
      </c>
      <c r="O1362" s="12">
        <f>SUM(tbl_geral[[#This Row],[Cod.Unico3]]+tbl_geral[[#This Row],[Cod.Unico4]])</f>
        <v>182.03</v>
      </c>
      <c r="P1362" s="12" t="str">
        <f>SUBSTITUTE(tbl_geral[[#This Row],[Cod.Unico5]],",",".")</f>
        <v>182.03</v>
      </c>
      <c r="Q1362" s="12" t="s">
        <v>1049</v>
      </c>
    </row>
    <row r="1363" spans="1:17" x14ac:dyDescent="0.25">
      <c r="A1363" s="3" t="s">
        <v>1294</v>
      </c>
      <c r="B1363" s="4">
        <v>8</v>
      </c>
      <c r="C1363" s="3" t="s">
        <v>10</v>
      </c>
      <c r="D1363" s="4">
        <v>818</v>
      </c>
      <c r="E1363" s="3" t="s">
        <v>148</v>
      </c>
      <c r="F1363" s="3" t="s">
        <v>1046</v>
      </c>
      <c r="G1363" s="3" t="s">
        <v>2768</v>
      </c>
      <c r="H1363" s="3" t="s">
        <v>13</v>
      </c>
      <c r="I1363" s="3"/>
      <c r="J1363" s="7" t="str">
        <f>CONCATENATE(tbl_geral[[#This Row],[Máquina]],"_",tbl_geral[[#This Row],[Status]],)</f>
        <v>TOCCHIO_ESTAÇÃO DE SECAGEM</v>
      </c>
      <c r="K1363" s="9">
        <f>COUNTIF($J$2:J1363,J1363)</f>
        <v>4</v>
      </c>
      <c r="L1363" s="7" t="str">
        <f>CONCATENATE(tbl_geral[[#This Row],[Cod.Unico]],"_",tbl_geral[[#This Row],[Numerador]])</f>
        <v>TOCCHIO_ESTAÇÃO DE SECAGEM_4</v>
      </c>
      <c r="M1363" s="12">
        <f t="shared" si="21"/>
        <v>182</v>
      </c>
      <c r="N1363" s="12">
        <f>COUNTIF(J$2:$J1363,J1363)/100</f>
        <v>0.04</v>
      </c>
      <c r="O1363" s="12">
        <f>SUM(tbl_geral[[#This Row],[Cod.Unico3]]+tbl_geral[[#This Row],[Cod.Unico4]])</f>
        <v>182.04</v>
      </c>
      <c r="P1363" s="12" t="str">
        <f>SUBSTITUTE(tbl_geral[[#This Row],[Cod.Unico5]],",",".")</f>
        <v>182.04</v>
      </c>
      <c r="Q1363" s="12" t="s">
        <v>1050</v>
      </c>
    </row>
    <row r="1364" spans="1:17" x14ac:dyDescent="0.25">
      <c r="A1364" s="3" t="s">
        <v>1294</v>
      </c>
      <c r="B1364" s="4">
        <v>8</v>
      </c>
      <c r="C1364" s="3" t="s">
        <v>10</v>
      </c>
      <c r="D1364" s="4">
        <v>809</v>
      </c>
      <c r="E1364" s="3" t="s">
        <v>119</v>
      </c>
      <c r="F1364" s="3" t="s">
        <v>1046</v>
      </c>
      <c r="G1364" s="3" t="s">
        <v>2769</v>
      </c>
      <c r="H1364" s="3" t="s">
        <v>13</v>
      </c>
      <c r="I1364" s="3"/>
      <c r="J1364" s="7" t="str">
        <f>CONCATENATE(tbl_geral[[#This Row],[Máquina]],"_",tbl_geral[[#This Row],[Status]],)</f>
        <v>TOCCHIO_ESTAÇÃO DE SECAGEM</v>
      </c>
      <c r="K1364" s="9">
        <f>COUNTIF($J$2:J1364,J1364)</f>
        <v>5</v>
      </c>
      <c r="L1364" s="7" t="str">
        <f>CONCATENATE(tbl_geral[[#This Row],[Cod.Unico]],"_",tbl_geral[[#This Row],[Numerador]])</f>
        <v>TOCCHIO_ESTAÇÃO DE SECAGEM_5</v>
      </c>
      <c r="M1364" s="12">
        <f t="shared" si="21"/>
        <v>182</v>
      </c>
      <c r="N1364" s="12">
        <f>COUNTIF(J$2:$J1364,J1364)/100</f>
        <v>0.05</v>
      </c>
      <c r="O1364" s="12">
        <f>SUM(tbl_geral[[#This Row],[Cod.Unico3]]+tbl_geral[[#This Row],[Cod.Unico4]])</f>
        <v>182.05</v>
      </c>
      <c r="P1364" s="12" t="str">
        <f>SUBSTITUTE(tbl_geral[[#This Row],[Cod.Unico5]],",",".")</f>
        <v>182.05</v>
      </c>
      <c r="Q1364" s="12" t="s">
        <v>1051</v>
      </c>
    </row>
    <row r="1365" spans="1:17" x14ac:dyDescent="0.25">
      <c r="A1365" s="3" t="s">
        <v>1294</v>
      </c>
      <c r="B1365" s="4">
        <v>8</v>
      </c>
      <c r="C1365" s="3" t="s">
        <v>10</v>
      </c>
      <c r="D1365" s="4">
        <v>818</v>
      </c>
      <c r="E1365" s="3" t="s">
        <v>148</v>
      </c>
      <c r="F1365" s="3" t="s">
        <v>1046</v>
      </c>
      <c r="G1365" s="3" t="s">
        <v>2770</v>
      </c>
      <c r="H1365" s="3" t="s">
        <v>13</v>
      </c>
      <c r="I1365" s="3"/>
      <c r="J1365" s="7" t="str">
        <f>CONCATENATE(tbl_geral[[#This Row],[Máquina]],"_",tbl_geral[[#This Row],[Status]],)</f>
        <v>TOCCHIO_ESTAÇÃO DE SECAGEM</v>
      </c>
      <c r="K1365" s="9">
        <f>COUNTIF($J$2:J1365,J1365)</f>
        <v>6</v>
      </c>
      <c r="L1365" s="7" t="str">
        <f>CONCATENATE(tbl_geral[[#This Row],[Cod.Unico]],"_",tbl_geral[[#This Row],[Numerador]])</f>
        <v>TOCCHIO_ESTAÇÃO DE SECAGEM_6</v>
      </c>
      <c r="M1365" s="12">
        <f t="shared" si="21"/>
        <v>182</v>
      </c>
      <c r="N1365" s="12">
        <f>COUNTIF(J$2:$J1365,J1365)/100</f>
        <v>0.06</v>
      </c>
      <c r="O1365" s="12">
        <f>SUM(tbl_geral[[#This Row],[Cod.Unico3]]+tbl_geral[[#This Row],[Cod.Unico4]])</f>
        <v>182.06</v>
      </c>
      <c r="P1365" s="12" t="str">
        <f>SUBSTITUTE(tbl_geral[[#This Row],[Cod.Unico5]],",",".")</f>
        <v>182.06</v>
      </c>
      <c r="Q1365" s="12" t="s">
        <v>1351</v>
      </c>
    </row>
    <row r="1366" spans="1:17" x14ac:dyDescent="0.25">
      <c r="A1366" s="3" t="s">
        <v>1294</v>
      </c>
      <c r="B1366" s="4">
        <v>8</v>
      </c>
      <c r="C1366" s="3" t="s">
        <v>10</v>
      </c>
      <c r="D1366" s="4">
        <v>818</v>
      </c>
      <c r="E1366" s="3" t="s">
        <v>148</v>
      </c>
      <c r="F1366" s="3" t="s">
        <v>1046</v>
      </c>
      <c r="G1366" s="3" t="s">
        <v>2771</v>
      </c>
      <c r="H1366" s="3" t="s">
        <v>13</v>
      </c>
      <c r="I1366" s="3"/>
      <c r="J1366" s="7" t="str">
        <f>CONCATENATE(tbl_geral[[#This Row],[Máquina]],"_",tbl_geral[[#This Row],[Status]],)</f>
        <v>TOCCHIO_ESTAÇÃO DE SECAGEM</v>
      </c>
      <c r="K1366" s="9">
        <f>COUNTIF($J$2:J1366,J1366)</f>
        <v>7</v>
      </c>
      <c r="L1366" s="7" t="str">
        <f>CONCATENATE(tbl_geral[[#This Row],[Cod.Unico]],"_",tbl_geral[[#This Row],[Numerador]])</f>
        <v>TOCCHIO_ESTAÇÃO DE SECAGEM_7</v>
      </c>
      <c r="M1366" s="12">
        <f t="shared" si="21"/>
        <v>182</v>
      </c>
      <c r="N1366" s="12">
        <f>COUNTIF(J$2:$J1366,J1366)/100</f>
        <v>7.0000000000000007E-2</v>
      </c>
      <c r="O1366" s="12">
        <f>SUM(tbl_geral[[#This Row],[Cod.Unico3]]+tbl_geral[[#This Row],[Cod.Unico4]])</f>
        <v>182.07</v>
      </c>
      <c r="P1366" s="12" t="str">
        <f>SUBSTITUTE(tbl_geral[[#This Row],[Cod.Unico5]],",",".")</f>
        <v>182.07</v>
      </c>
      <c r="Q1366" s="12" t="s">
        <v>1352</v>
      </c>
    </row>
    <row r="1367" spans="1:17" x14ac:dyDescent="0.25">
      <c r="A1367" s="3" t="s">
        <v>1294</v>
      </c>
      <c r="B1367" s="4">
        <v>2</v>
      </c>
      <c r="C1367" s="3" t="s">
        <v>84</v>
      </c>
      <c r="D1367" s="4">
        <v>203</v>
      </c>
      <c r="E1367" s="3" t="s">
        <v>85</v>
      </c>
      <c r="F1367" s="3" t="s">
        <v>1046</v>
      </c>
      <c r="G1367" s="3" t="s">
        <v>2772</v>
      </c>
      <c r="H1367" s="3" t="s">
        <v>13</v>
      </c>
      <c r="I1367" s="3"/>
      <c r="J1367" s="7" t="str">
        <f>CONCATENATE(tbl_geral[[#This Row],[Máquina]],"_",tbl_geral[[#This Row],[Status]],)</f>
        <v>TOCCHIO_ESTAÇÃO DE SECAGEM</v>
      </c>
      <c r="K1367" s="9">
        <f>COUNTIF($J$2:J1367,J1367)</f>
        <v>8</v>
      </c>
      <c r="L1367" s="7" t="str">
        <f>CONCATENATE(tbl_geral[[#This Row],[Cod.Unico]],"_",tbl_geral[[#This Row],[Numerador]])</f>
        <v>TOCCHIO_ESTAÇÃO DE SECAGEM_8</v>
      </c>
      <c r="M1367" s="12">
        <f t="shared" si="21"/>
        <v>182</v>
      </c>
      <c r="N1367" s="12">
        <f>COUNTIF(J$2:$J1367,J1367)/100</f>
        <v>0.08</v>
      </c>
      <c r="O1367" s="12">
        <f>SUM(tbl_geral[[#This Row],[Cod.Unico3]]+tbl_geral[[#This Row],[Cod.Unico4]])</f>
        <v>182.08</v>
      </c>
      <c r="P1367" s="12" t="str">
        <f>SUBSTITUTE(tbl_geral[[#This Row],[Cod.Unico5]],",",".")</f>
        <v>182.08</v>
      </c>
      <c r="Q1367" s="12" t="s">
        <v>1054</v>
      </c>
    </row>
    <row r="1368" spans="1:17" x14ac:dyDescent="0.25">
      <c r="A1368" s="3" t="s">
        <v>1294</v>
      </c>
      <c r="B1368" s="4">
        <v>2</v>
      </c>
      <c r="C1368" s="3" t="s">
        <v>84</v>
      </c>
      <c r="D1368" s="4">
        <v>202</v>
      </c>
      <c r="E1368" s="3" t="s">
        <v>88</v>
      </c>
      <c r="F1368" s="3" t="s">
        <v>1046</v>
      </c>
      <c r="G1368" s="3" t="s">
        <v>2773</v>
      </c>
      <c r="H1368" s="3" t="s">
        <v>13</v>
      </c>
      <c r="I1368" s="3"/>
      <c r="J1368" s="7" t="str">
        <f>CONCATENATE(tbl_geral[[#This Row],[Máquina]],"_",tbl_geral[[#This Row],[Status]],)</f>
        <v>TOCCHIO_ESTAÇÃO DE SECAGEM</v>
      </c>
      <c r="K1368" s="9">
        <f>COUNTIF($J$2:J1368,J1368)</f>
        <v>9</v>
      </c>
      <c r="L1368" s="7" t="str">
        <f>CONCATENATE(tbl_geral[[#This Row],[Cod.Unico]],"_",tbl_geral[[#This Row],[Numerador]])</f>
        <v>TOCCHIO_ESTAÇÃO DE SECAGEM_9</v>
      </c>
      <c r="M1368" s="12">
        <f t="shared" si="21"/>
        <v>182</v>
      </c>
      <c r="N1368" s="12">
        <f>COUNTIF(J$2:$J1368,J1368)/100</f>
        <v>0.09</v>
      </c>
      <c r="O1368" s="12">
        <f>SUM(tbl_geral[[#This Row],[Cod.Unico3]]+tbl_geral[[#This Row],[Cod.Unico4]])</f>
        <v>182.09</v>
      </c>
      <c r="P1368" s="12" t="str">
        <f>SUBSTITUTE(tbl_geral[[#This Row],[Cod.Unico5]],",",".")</f>
        <v>182.09</v>
      </c>
      <c r="Q1368" s="12" t="s">
        <v>1055</v>
      </c>
    </row>
    <row r="1369" spans="1:17" x14ac:dyDescent="0.25">
      <c r="A1369" s="3" t="s">
        <v>1294</v>
      </c>
      <c r="B1369" s="4">
        <v>2</v>
      </c>
      <c r="C1369" s="3" t="s">
        <v>84</v>
      </c>
      <c r="D1369" s="4" t="s">
        <v>1328</v>
      </c>
      <c r="E1369" s="3" t="s">
        <v>1329</v>
      </c>
      <c r="F1369" s="3" t="s">
        <v>1046</v>
      </c>
      <c r="G1369" s="3" t="s">
        <v>3145</v>
      </c>
      <c r="H1369" s="3" t="s">
        <v>13</v>
      </c>
      <c r="I1369" s="3"/>
      <c r="J1369" s="7" t="str">
        <f>CONCATENATE(tbl_geral[[#This Row],[Máquina]],"_",tbl_geral[[#This Row],[Status]],)</f>
        <v>TOCCHIO_ESTAÇÃO DE SECAGEM</v>
      </c>
      <c r="K1369" s="9">
        <f>COUNTIF($J$2:J1369,J1369)</f>
        <v>10</v>
      </c>
      <c r="L1369" s="7" t="str">
        <f>CONCATENATE(tbl_geral[[#This Row],[Cod.Unico]],"_",tbl_geral[[#This Row],[Numerador]])</f>
        <v>TOCCHIO_ESTAÇÃO DE SECAGEM_10</v>
      </c>
      <c r="M1369" s="12">
        <f t="shared" si="21"/>
        <v>182</v>
      </c>
      <c r="N1369" s="12">
        <f>COUNTIF(J$2:$J1369,J1369)/100</f>
        <v>0.1</v>
      </c>
      <c r="O1369" s="12">
        <f>SUM(tbl_geral[[#This Row],[Cod.Unico3]]+tbl_geral[[#This Row],[Cod.Unico4]])</f>
        <v>182.1</v>
      </c>
      <c r="P1369" s="12" t="str">
        <f>SUBSTITUTE(tbl_geral[[#This Row],[Cod.Unico5]],",",".")</f>
        <v>182.1</v>
      </c>
      <c r="Q1369" s="12" t="s">
        <v>1056</v>
      </c>
    </row>
    <row r="1370" spans="1:17" x14ac:dyDescent="0.25">
      <c r="A1370" s="3" t="s">
        <v>1294</v>
      </c>
      <c r="B1370" s="4">
        <v>8</v>
      </c>
      <c r="C1370" s="3" t="s">
        <v>10</v>
      </c>
      <c r="D1370" s="4">
        <v>818</v>
      </c>
      <c r="E1370" s="3" t="s">
        <v>148</v>
      </c>
      <c r="F1370" s="3" t="s">
        <v>1057</v>
      </c>
      <c r="G1370" s="3" t="s">
        <v>2774</v>
      </c>
      <c r="H1370" s="3" t="s">
        <v>13</v>
      </c>
      <c r="I1370" s="3"/>
      <c r="J1370" s="7" t="str">
        <f>CONCATENATE(tbl_geral[[#This Row],[Máquina]],"_",tbl_geral[[#This Row],[Status]],)</f>
        <v>TOCCHIO_SAÍDA DO PAPEL</v>
      </c>
      <c r="K1370" s="9">
        <f>COUNTIF($J$2:J1370,J1370)</f>
        <v>1</v>
      </c>
      <c r="L1370" s="7" t="str">
        <f>CONCATENATE(tbl_geral[[#This Row],[Cod.Unico]],"_",tbl_geral[[#This Row],[Numerador]])</f>
        <v>TOCCHIO_SAÍDA DO PAPEL_1</v>
      </c>
      <c r="M1370" s="12">
        <f t="shared" si="21"/>
        <v>183</v>
      </c>
      <c r="N1370" s="12">
        <f>COUNTIF(J$2:$J1370,J1370)/100</f>
        <v>0.01</v>
      </c>
      <c r="O1370" s="12">
        <f>SUM(tbl_geral[[#This Row],[Cod.Unico3]]+tbl_geral[[#This Row],[Cod.Unico4]])</f>
        <v>183.01</v>
      </c>
      <c r="P1370" s="12" t="str">
        <f>SUBSTITUTE(tbl_geral[[#This Row],[Cod.Unico5]],",",".")</f>
        <v>183.01</v>
      </c>
      <c r="Q1370" s="12" t="s">
        <v>1058</v>
      </c>
    </row>
    <row r="1371" spans="1:17" x14ac:dyDescent="0.25">
      <c r="A1371" s="3" t="s">
        <v>1294</v>
      </c>
      <c r="B1371" s="4">
        <v>8</v>
      </c>
      <c r="C1371" s="3" t="s">
        <v>10</v>
      </c>
      <c r="D1371" s="4">
        <v>818</v>
      </c>
      <c r="E1371" s="3" t="s">
        <v>148</v>
      </c>
      <c r="F1371" s="3" t="s">
        <v>1057</v>
      </c>
      <c r="G1371" s="3" t="s">
        <v>2775</v>
      </c>
      <c r="H1371" s="3" t="s">
        <v>13</v>
      </c>
      <c r="I1371" s="3"/>
      <c r="J1371" s="7" t="str">
        <f>CONCATENATE(tbl_geral[[#This Row],[Máquina]],"_",tbl_geral[[#This Row],[Status]],)</f>
        <v>TOCCHIO_SAÍDA DO PAPEL</v>
      </c>
      <c r="K1371" s="9">
        <f>COUNTIF($J$2:J1371,J1371)</f>
        <v>2</v>
      </c>
      <c r="L1371" s="7" t="str">
        <f>CONCATENATE(tbl_geral[[#This Row],[Cod.Unico]],"_",tbl_geral[[#This Row],[Numerador]])</f>
        <v>TOCCHIO_SAÍDA DO PAPEL_2</v>
      </c>
      <c r="M1371" s="12">
        <f t="shared" si="21"/>
        <v>183</v>
      </c>
      <c r="N1371" s="12">
        <f>COUNTIF(J$2:$J1371,J1371)/100</f>
        <v>0.02</v>
      </c>
      <c r="O1371" s="12">
        <f>SUM(tbl_geral[[#This Row],[Cod.Unico3]]+tbl_geral[[#This Row],[Cod.Unico4]])</f>
        <v>183.02</v>
      </c>
      <c r="P1371" s="12" t="str">
        <f>SUBSTITUTE(tbl_geral[[#This Row],[Cod.Unico5]],",",".")</f>
        <v>183.02</v>
      </c>
      <c r="Q1371" s="12" t="s">
        <v>1059</v>
      </c>
    </row>
    <row r="1372" spans="1:17" x14ac:dyDescent="0.25">
      <c r="A1372" s="3" t="s">
        <v>1294</v>
      </c>
      <c r="B1372" s="4">
        <v>8</v>
      </c>
      <c r="C1372" s="3" t="s">
        <v>10</v>
      </c>
      <c r="D1372" s="4">
        <v>818</v>
      </c>
      <c r="E1372" s="3" t="s">
        <v>148</v>
      </c>
      <c r="F1372" s="3" t="s">
        <v>1057</v>
      </c>
      <c r="G1372" s="3" t="s">
        <v>2776</v>
      </c>
      <c r="H1372" s="3" t="s">
        <v>13</v>
      </c>
      <c r="I1372" s="3"/>
      <c r="J1372" s="7" t="str">
        <f>CONCATENATE(tbl_geral[[#This Row],[Máquina]],"_",tbl_geral[[#This Row],[Status]],)</f>
        <v>TOCCHIO_SAÍDA DO PAPEL</v>
      </c>
      <c r="K1372" s="9">
        <f>COUNTIF($J$2:J1372,J1372)</f>
        <v>3</v>
      </c>
      <c r="L1372" s="7" t="str">
        <f>CONCATENATE(tbl_geral[[#This Row],[Cod.Unico]],"_",tbl_geral[[#This Row],[Numerador]])</f>
        <v>TOCCHIO_SAÍDA DO PAPEL_3</v>
      </c>
      <c r="M1372" s="12">
        <f t="shared" si="21"/>
        <v>183</v>
      </c>
      <c r="N1372" s="12">
        <f>COUNTIF(J$2:$J1372,J1372)/100</f>
        <v>0.03</v>
      </c>
      <c r="O1372" s="12">
        <f>SUM(tbl_geral[[#This Row],[Cod.Unico3]]+tbl_geral[[#This Row],[Cod.Unico4]])</f>
        <v>183.03</v>
      </c>
      <c r="P1372" s="12" t="str">
        <f>SUBSTITUTE(tbl_geral[[#This Row],[Cod.Unico5]],",",".")</f>
        <v>183.03</v>
      </c>
      <c r="Q1372" s="12" t="s">
        <v>1060</v>
      </c>
    </row>
    <row r="1373" spans="1:17" x14ac:dyDescent="0.25">
      <c r="A1373" s="3" t="s">
        <v>1294</v>
      </c>
      <c r="B1373" s="4">
        <v>8</v>
      </c>
      <c r="C1373" s="3" t="s">
        <v>10</v>
      </c>
      <c r="D1373" s="4">
        <v>818</v>
      </c>
      <c r="E1373" s="3" t="s">
        <v>148</v>
      </c>
      <c r="F1373" s="3" t="s">
        <v>1057</v>
      </c>
      <c r="G1373" s="3" t="s">
        <v>2777</v>
      </c>
      <c r="H1373" s="3" t="s">
        <v>13</v>
      </c>
      <c r="I1373" s="3"/>
      <c r="J1373" s="7" t="str">
        <f>CONCATENATE(tbl_geral[[#This Row],[Máquina]],"_",tbl_geral[[#This Row],[Status]],)</f>
        <v>TOCCHIO_SAÍDA DO PAPEL</v>
      </c>
      <c r="K1373" s="9">
        <f>COUNTIF($J$2:J1373,J1373)</f>
        <v>4</v>
      </c>
      <c r="L1373" s="7" t="str">
        <f>CONCATENATE(tbl_geral[[#This Row],[Cod.Unico]],"_",tbl_geral[[#This Row],[Numerador]])</f>
        <v>TOCCHIO_SAÍDA DO PAPEL_4</v>
      </c>
      <c r="M1373" s="12">
        <f t="shared" si="21"/>
        <v>183</v>
      </c>
      <c r="N1373" s="12">
        <f>COUNTIF(J$2:$J1373,J1373)/100</f>
        <v>0.04</v>
      </c>
      <c r="O1373" s="12">
        <f>SUM(tbl_geral[[#This Row],[Cod.Unico3]]+tbl_geral[[#This Row],[Cod.Unico4]])</f>
        <v>183.04</v>
      </c>
      <c r="P1373" s="12" t="str">
        <f>SUBSTITUTE(tbl_geral[[#This Row],[Cod.Unico5]],",",".")</f>
        <v>183.04</v>
      </c>
      <c r="Q1373" s="12" t="s">
        <v>1061</v>
      </c>
    </row>
    <row r="1374" spans="1:17" x14ac:dyDescent="0.25">
      <c r="A1374" s="3" t="s">
        <v>1294</v>
      </c>
      <c r="B1374" s="4">
        <v>7</v>
      </c>
      <c r="C1374" s="3" t="s">
        <v>431</v>
      </c>
      <c r="D1374" s="4">
        <v>704</v>
      </c>
      <c r="E1374" s="3" t="s">
        <v>1062</v>
      </c>
      <c r="F1374" s="3" t="s">
        <v>1057</v>
      </c>
      <c r="G1374" s="3" t="s">
        <v>2778</v>
      </c>
      <c r="H1374" s="3" t="s">
        <v>13</v>
      </c>
      <c r="I1374" s="3"/>
      <c r="J1374" s="7" t="str">
        <f>CONCATENATE(tbl_geral[[#This Row],[Máquina]],"_",tbl_geral[[#This Row],[Status]],)</f>
        <v>TOCCHIO_SAÍDA DO PAPEL</v>
      </c>
      <c r="K1374" s="9">
        <f>COUNTIF($J$2:J1374,J1374)</f>
        <v>5</v>
      </c>
      <c r="L1374" s="7" t="str">
        <f>CONCATENATE(tbl_geral[[#This Row],[Cod.Unico]],"_",tbl_geral[[#This Row],[Numerador]])</f>
        <v>TOCCHIO_SAÍDA DO PAPEL_5</v>
      </c>
      <c r="M1374" s="12">
        <f t="shared" si="21"/>
        <v>183</v>
      </c>
      <c r="N1374" s="12">
        <f>COUNTIF(J$2:$J1374,J1374)/100</f>
        <v>0.05</v>
      </c>
      <c r="O1374" s="12">
        <f>SUM(tbl_geral[[#This Row],[Cod.Unico3]]+tbl_geral[[#This Row],[Cod.Unico4]])</f>
        <v>183.05</v>
      </c>
      <c r="P1374" s="12" t="str">
        <f>SUBSTITUTE(tbl_geral[[#This Row],[Cod.Unico5]],",",".")</f>
        <v>183.05</v>
      </c>
      <c r="Q1374" s="12" t="s">
        <v>1063</v>
      </c>
    </row>
    <row r="1375" spans="1:17" x14ac:dyDescent="0.25">
      <c r="A1375" s="3" t="s">
        <v>1294</v>
      </c>
      <c r="B1375" s="4">
        <v>7</v>
      </c>
      <c r="C1375" s="3" t="s">
        <v>431</v>
      </c>
      <c r="D1375" s="4">
        <v>704</v>
      </c>
      <c r="E1375" s="3" t="s">
        <v>1062</v>
      </c>
      <c r="F1375" s="3" t="s">
        <v>1057</v>
      </c>
      <c r="G1375" s="3" t="s">
        <v>2779</v>
      </c>
      <c r="H1375" s="3" t="s">
        <v>13</v>
      </c>
      <c r="I1375" s="3"/>
      <c r="J1375" s="7" t="str">
        <f>CONCATENATE(tbl_geral[[#This Row],[Máquina]],"_",tbl_geral[[#This Row],[Status]],)</f>
        <v>TOCCHIO_SAÍDA DO PAPEL</v>
      </c>
      <c r="K1375" s="9">
        <f>COUNTIF($J$2:J1375,J1375)</f>
        <v>6</v>
      </c>
      <c r="L1375" s="7" t="str">
        <f>CONCATENATE(tbl_geral[[#This Row],[Cod.Unico]],"_",tbl_geral[[#This Row],[Numerador]])</f>
        <v>TOCCHIO_SAÍDA DO PAPEL_6</v>
      </c>
      <c r="M1375" s="12">
        <f t="shared" si="21"/>
        <v>183</v>
      </c>
      <c r="N1375" s="12">
        <f>COUNTIF(J$2:$J1375,J1375)/100</f>
        <v>0.06</v>
      </c>
      <c r="O1375" s="12">
        <f>SUM(tbl_geral[[#This Row],[Cod.Unico3]]+tbl_geral[[#This Row],[Cod.Unico4]])</f>
        <v>183.06</v>
      </c>
      <c r="P1375" s="12" t="str">
        <f>SUBSTITUTE(tbl_geral[[#This Row],[Cod.Unico5]],",",".")</f>
        <v>183.06</v>
      </c>
      <c r="Q1375" s="12" t="s">
        <v>1064</v>
      </c>
    </row>
    <row r="1376" spans="1:17" x14ac:dyDescent="0.25">
      <c r="A1376" s="3" t="s">
        <v>1294</v>
      </c>
      <c r="B1376" s="4">
        <v>2</v>
      </c>
      <c r="C1376" s="3" t="s">
        <v>84</v>
      </c>
      <c r="D1376" s="4">
        <v>203</v>
      </c>
      <c r="E1376" s="3" t="s">
        <v>85</v>
      </c>
      <c r="F1376" s="3" t="s">
        <v>1057</v>
      </c>
      <c r="G1376" s="3" t="s">
        <v>2780</v>
      </c>
      <c r="H1376" s="3" t="s">
        <v>13</v>
      </c>
      <c r="I1376" s="3"/>
      <c r="J1376" s="7" t="str">
        <f>CONCATENATE(tbl_geral[[#This Row],[Máquina]],"_",tbl_geral[[#This Row],[Status]],)</f>
        <v>TOCCHIO_SAÍDA DO PAPEL</v>
      </c>
      <c r="K1376" s="9">
        <f>COUNTIF($J$2:J1376,J1376)</f>
        <v>7</v>
      </c>
      <c r="L1376" s="7" t="str">
        <f>CONCATENATE(tbl_geral[[#This Row],[Cod.Unico]],"_",tbl_geral[[#This Row],[Numerador]])</f>
        <v>TOCCHIO_SAÍDA DO PAPEL_7</v>
      </c>
      <c r="M1376" s="12">
        <f t="shared" si="21"/>
        <v>183</v>
      </c>
      <c r="N1376" s="12">
        <f>COUNTIF(J$2:$J1376,J1376)/100</f>
        <v>7.0000000000000007E-2</v>
      </c>
      <c r="O1376" s="12">
        <f>SUM(tbl_geral[[#This Row],[Cod.Unico3]]+tbl_geral[[#This Row],[Cod.Unico4]])</f>
        <v>183.07</v>
      </c>
      <c r="P1376" s="12" t="str">
        <f>SUBSTITUTE(tbl_geral[[#This Row],[Cod.Unico5]],",",".")</f>
        <v>183.07</v>
      </c>
      <c r="Q1376" s="12" t="s">
        <v>1065</v>
      </c>
    </row>
    <row r="1377" spans="1:17" x14ac:dyDescent="0.25">
      <c r="A1377" s="3" t="s">
        <v>1294</v>
      </c>
      <c r="B1377" s="4">
        <v>2</v>
      </c>
      <c r="C1377" s="3" t="s">
        <v>84</v>
      </c>
      <c r="D1377" s="4">
        <v>202</v>
      </c>
      <c r="E1377" s="3" t="s">
        <v>88</v>
      </c>
      <c r="F1377" s="3" t="s">
        <v>1057</v>
      </c>
      <c r="G1377" s="3" t="s">
        <v>2781</v>
      </c>
      <c r="H1377" s="3" t="s">
        <v>13</v>
      </c>
      <c r="I1377" s="3"/>
      <c r="J1377" s="7" t="str">
        <f>CONCATENATE(tbl_geral[[#This Row],[Máquina]],"_",tbl_geral[[#This Row],[Status]],)</f>
        <v>TOCCHIO_SAÍDA DO PAPEL</v>
      </c>
      <c r="K1377" s="9">
        <f>COUNTIF($J$2:J1377,J1377)</f>
        <v>8</v>
      </c>
      <c r="L1377" s="7" t="str">
        <f>CONCATENATE(tbl_geral[[#This Row],[Cod.Unico]],"_",tbl_geral[[#This Row],[Numerador]])</f>
        <v>TOCCHIO_SAÍDA DO PAPEL_8</v>
      </c>
      <c r="M1377" s="12">
        <f t="shared" si="21"/>
        <v>183</v>
      </c>
      <c r="N1377" s="12">
        <f>COUNTIF(J$2:$J1377,J1377)/100</f>
        <v>0.08</v>
      </c>
      <c r="O1377" s="12">
        <f>SUM(tbl_geral[[#This Row],[Cod.Unico3]]+tbl_geral[[#This Row],[Cod.Unico4]])</f>
        <v>183.08</v>
      </c>
      <c r="P1377" s="12" t="str">
        <f>SUBSTITUTE(tbl_geral[[#This Row],[Cod.Unico5]],",",".")</f>
        <v>183.08</v>
      </c>
      <c r="Q1377" s="12" t="s">
        <v>1066</v>
      </c>
    </row>
    <row r="1378" spans="1:17" x14ac:dyDescent="0.25">
      <c r="A1378" s="3" t="s">
        <v>1294</v>
      </c>
      <c r="B1378" s="4">
        <v>8</v>
      </c>
      <c r="C1378" s="3" t="s">
        <v>10</v>
      </c>
      <c r="D1378" s="4">
        <v>809</v>
      </c>
      <c r="E1378" s="3" t="s">
        <v>119</v>
      </c>
      <c r="F1378" s="3" t="s">
        <v>1057</v>
      </c>
      <c r="G1378" s="3" t="s">
        <v>2782</v>
      </c>
      <c r="H1378" s="3" t="s">
        <v>13</v>
      </c>
      <c r="I1378" s="3"/>
      <c r="J1378" s="7" t="str">
        <f>CONCATENATE(tbl_geral[[#This Row],[Máquina]],"_",tbl_geral[[#This Row],[Status]],)</f>
        <v>TOCCHIO_SAÍDA DO PAPEL</v>
      </c>
      <c r="K1378" s="9">
        <f>COUNTIF($J$2:J1378,J1378)</f>
        <v>9</v>
      </c>
      <c r="L1378" s="7" t="str">
        <f>CONCATENATE(tbl_geral[[#This Row],[Cod.Unico]],"_",tbl_geral[[#This Row],[Numerador]])</f>
        <v>TOCCHIO_SAÍDA DO PAPEL_9</v>
      </c>
      <c r="M1378" s="12">
        <f t="shared" si="21"/>
        <v>183</v>
      </c>
      <c r="N1378" s="12">
        <f>COUNTIF(J$2:$J1378,J1378)/100</f>
        <v>0.09</v>
      </c>
      <c r="O1378" s="12">
        <f>SUM(tbl_geral[[#This Row],[Cod.Unico3]]+tbl_geral[[#This Row],[Cod.Unico4]])</f>
        <v>183.09</v>
      </c>
      <c r="P1378" s="12" t="str">
        <f>SUBSTITUTE(tbl_geral[[#This Row],[Cod.Unico5]],",",".")</f>
        <v>183.09</v>
      </c>
      <c r="Q1378" s="12" t="s">
        <v>1067</v>
      </c>
    </row>
    <row r="1379" spans="1:17" x14ac:dyDescent="0.25">
      <c r="A1379" s="3" t="s">
        <v>1294</v>
      </c>
      <c r="B1379" s="4">
        <v>8</v>
      </c>
      <c r="C1379" s="3" t="s">
        <v>10</v>
      </c>
      <c r="D1379" s="4">
        <v>818</v>
      </c>
      <c r="E1379" s="3" t="s">
        <v>148</v>
      </c>
      <c r="F1379" s="3" t="s">
        <v>1057</v>
      </c>
      <c r="G1379" s="3" t="s">
        <v>3146</v>
      </c>
      <c r="H1379" s="3" t="s">
        <v>13</v>
      </c>
      <c r="I1379" s="3"/>
      <c r="J1379" s="7" t="str">
        <f>CONCATENATE(tbl_geral[[#This Row],[Máquina]],"_",tbl_geral[[#This Row],[Status]],)</f>
        <v>TOCCHIO_SAÍDA DO PAPEL</v>
      </c>
      <c r="K1379" s="9">
        <f>COUNTIF($J$2:J1379,J1379)</f>
        <v>10</v>
      </c>
      <c r="L1379" s="7" t="str">
        <f>CONCATENATE(tbl_geral[[#This Row],[Cod.Unico]],"_",tbl_geral[[#This Row],[Numerador]])</f>
        <v>TOCCHIO_SAÍDA DO PAPEL_10</v>
      </c>
      <c r="M1379" s="12">
        <f t="shared" si="21"/>
        <v>183</v>
      </c>
      <c r="N1379" s="12">
        <f>COUNTIF(J$2:$J1379,J1379)/100</f>
        <v>0.1</v>
      </c>
      <c r="O1379" s="12">
        <f>SUM(tbl_geral[[#This Row],[Cod.Unico3]]+tbl_geral[[#This Row],[Cod.Unico4]])</f>
        <v>183.1</v>
      </c>
      <c r="P1379" s="12" t="str">
        <f>SUBSTITUTE(tbl_geral[[#This Row],[Cod.Unico5]],",",".")</f>
        <v>183.1</v>
      </c>
      <c r="Q1379" s="12" t="s">
        <v>1068</v>
      </c>
    </row>
    <row r="1380" spans="1:17" x14ac:dyDescent="0.25">
      <c r="A1380" s="3" t="s">
        <v>1294</v>
      </c>
      <c r="B1380" s="4">
        <v>8</v>
      </c>
      <c r="C1380" s="3" t="s">
        <v>10</v>
      </c>
      <c r="D1380" s="4">
        <v>818</v>
      </c>
      <c r="E1380" s="3" t="s">
        <v>148</v>
      </c>
      <c r="F1380" s="3" t="s">
        <v>1057</v>
      </c>
      <c r="G1380" s="3" t="s">
        <v>2783</v>
      </c>
      <c r="H1380" s="3" t="s">
        <v>13</v>
      </c>
      <c r="I1380" s="3"/>
      <c r="J1380" s="7" t="str">
        <f>CONCATENATE(tbl_geral[[#This Row],[Máquina]],"_",tbl_geral[[#This Row],[Status]],)</f>
        <v>TOCCHIO_SAÍDA DO PAPEL</v>
      </c>
      <c r="K1380" s="9">
        <f>COUNTIF($J$2:J1380,J1380)</f>
        <v>11</v>
      </c>
      <c r="L1380" s="7" t="str">
        <f>CONCATENATE(tbl_geral[[#This Row],[Cod.Unico]],"_",tbl_geral[[#This Row],[Numerador]])</f>
        <v>TOCCHIO_SAÍDA DO PAPEL_11</v>
      </c>
      <c r="M1380" s="12">
        <f t="shared" si="21"/>
        <v>183</v>
      </c>
      <c r="N1380" s="12">
        <f>COUNTIF(J$2:$J1380,J1380)/100</f>
        <v>0.11</v>
      </c>
      <c r="O1380" s="12">
        <f>SUM(tbl_geral[[#This Row],[Cod.Unico3]]+tbl_geral[[#This Row],[Cod.Unico4]])</f>
        <v>183.11</v>
      </c>
      <c r="P1380" s="12" t="str">
        <f>SUBSTITUTE(tbl_geral[[#This Row],[Cod.Unico5]],",",".")</f>
        <v>183.11</v>
      </c>
      <c r="Q1380" s="12" t="s">
        <v>1353</v>
      </c>
    </row>
    <row r="1381" spans="1:17" x14ac:dyDescent="0.25">
      <c r="A1381" s="3" t="s">
        <v>1294</v>
      </c>
      <c r="B1381" s="4">
        <v>8</v>
      </c>
      <c r="C1381" s="3" t="s">
        <v>10</v>
      </c>
      <c r="D1381" s="4">
        <v>818</v>
      </c>
      <c r="E1381" s="3" t="s">
        <v>148</v>
      </c>
      <c r="F1381" s="3" t="s">
        <v>1057</v>
      </c>
      <c r="G1381" s="3" t="s">
        <v>2784</v>
      </c>
      <c r="H1381" s="3" t="s">
        <v>13</v>
      </c>
      <c r="I1381" s="3"/>
      <c r="J1381" s="7" t="str">
        <f>CONCATENATE(tbl_geral[[#This Row],[Máquina]],"_",tbl_geral[[#This Row],[Status]],)</f>
        <v>TOCCHIO_SAÍDA DO PAPEL</v>
      </c>
      <c r="K1381" s="9">
        <f>COUNTIF($J$2:J1381,J1381)</f>
        <v>12</v>
      </c>
      <c r="L1381" s="7" t="str">
        <f>CONCATENATE(tbl_geral[[#This Row],[Cod.Unico]],"_",tbl_geral[[#This Row],[Numerador]])</f>
        <v>TOCCHIO_SAÍDA DO PAPEL_12</v>
      </c>
      <c r="M1381" s="12">
        <f t="shared" si="21"/>
        <v>183</v>
      </c>
      <c r="N1381" s="12">
        <f>COUNTIF(J$2:$J1381,J1381)/100</f>
        <v>0.12</v>
      </c>
      <c r="O1381" s="12">
        <f>SUM(tbl_geral[[#This Row],[Cod.Unico3]]+tbl_geral[[#This Row],[Cod.Unico4]])</f>
        <v>183.12</v>
      </c>
      <c r="P1381" s="12" t="str">
        <f>SUBSTITUTE(tbl_geral[[#This Row],[Cod.Unico5]],",",".")</f>
        <v>183.12</v>
      </c>
      <c r="Q1381" s="12" t="s">
        <v>1354</v>
      </c>
    </row>
    <row r="1382" spans="1:17" x14ac:dyDescent="0.25">
      <c r="A1382" s="3" t="s">
        <v>1294</v>
      </c>
      <c r="B1382" s="4">
        <v>2</v>
      </c>
      <c r="C1382" s="3" t="s">
        <v>84</v>
      </c>
      <c r="D1382" s="4">
        <v>203</v>
      </c>
      <c r="E1382" s="3" t="s">
        <v>85</v>
      </c>
      <c r="F1382" s="3" t="s">
        <v>1153</v>
      </c>
      <c r="G1382" s="3" t="s">
        <v>2785</v>
      </c>
      <c r="H1382" s="3" t="s">
        <v>13</v>
      </c>
      <c r="I1382" s="3"/>
      <c r="J1382" s="7" t="str">
        <f>CONCATENATE(tbl_geral[[#This Row],[Máquina]],"_",tbl_geral[[#This Row],[Status]],)</f>
        <v>TOCCHIO_BOBINAMENTO</v>
      </c>
      <c r="K1382" s="9">
        <f>COUNTIF($J$2:J1382,J1382)</f>
        <v>1</v>
      </c>
      <c r="L1382" s="7" t="str">
        <f>CONCATENATE(tbl_geral[[#This Row],[Cod.Unico]],"_",tbl_geral[[#This Row],[Numerador]])</f>
        <v>TOCCHIO_BOBINAMENTO_1</v>
      </c>
      <c r="M1382" s="12">
        <f t="shared" si="21"/>
        <v>184</v>
      </c>
      <c r="N1382" s="12">
        <f>COUNTIF(J$2:$J1382,J1382)/100</f>
        <v>0.01</v>
      </c>
      <c r="O1382" s="12">
        <f>SUM(tbl_geral[[#This Row],[Cod.Unico3]]+tbl_geral[[#This Row],[Cod.Unico4]])</f>
        <v>184.01</v>
      </c>
      <c r="P1382" s="12" t="str">
        <f>SUBSTITUTE(tbl_geral[[#This Row],[Cod.Unico5]],",",".")</f>
        <v>184.01</v>
      </c>
      <c r="Q1382" s="12" t="s">
        <v>1154</v>
      </c>
    </row>
    <row r="1383" spans="1:17" x14ac:dyDescent="0.25">
      <c r="A1383" s="3" t="s">
        <v>1294</v>
      </c>
      <c r="B1383" s="4">
        <v>2</v>
      </c>
      <c r="C1383" s="3" t="s">
        <v>84</v>
      </c>
      <c r="D1383" s="4">
        <v>202</v>
      </c>
      <c r="E1383" s="3" t="s">
        <v>88</v>
      </c>
      <c r="F1383" s="3" t="s">
        <v>1153</v>
      </c>
      <c r="G1383" s="3" t="s">
        <v>2786</v>
      </c>
      <c r="H1383" s="3" t="s">
        <v>13</v>
      </c>
      <c r="I1383" s="3"/>
      <c r="J1383" s="7" t="str">
        <f>CONCATENATE(tbl_geral[[#This Row],[Máquina]],"_",tbl_geral[[#This Row],[Status]],)</f>
        <v>TOCCHIO_BOBINAMENTO</v>
      </c>
      <c r="K1383" s="9">
        <f>COUNTIF($J$2:J1383,J1383)</f>
        <v>2</v>
      </c>
      <c r="L1383" s="7" t="str">
        <f>CONCATENATE(tbl_geral[[#This Row],[Cod.Unico]],"_",tbl_geral[[#This Row],[Numerador]])</f>
        <v>TOCCHIO_BOBINAMENTO_2</v>
      </c>
      <c r="M1383" s="12">
        <f t="shared" si="21"/>
        <v>184</v>
      </c>
      <c r="N1383" s="12">
        <f>COUNTIF(J$2:$J1383,J1383)/100</f>
        <v>0.02</v>
      </c>
      <c r="O1383" s="12">
        <f>SUM(tbl_geral[[#This Row],[Cod.Unico3]]+tbl_geral[[#This Row],[Cod.Unico4]])</f>
        <v>184.02</v>
      </c>
      <c r="P1383" s="12" t="str">
        <f>SUBSTITUTE(tbl_geral[[#This Row],[Cod.Unico5]],",",".")</f>
        <v>184.02</v>
      </c>
      <c r="Q1383" s="12" t="s">
        <v>1155</v>
      </c>
    </row>
    <row r="1384" spans="1:17" x14ac:dyDescent="0.25">
      <c r="A1384" s="3" t="s">
        <v>1294</v>
      </c>
      <c r="B1384" s="4">
        <v>8</v>
      </c>
      <c r="C1384" s="3" t="s">
        <v>10</v>
      </c>
      <c r="D1384" s="4">
        <v>818</v>
      </c>
      <c r="E1384" s="3" t="s">
        <v>148</v>
      </c>
      <c r="F1384" s="3" t="s">
        <v>1153</v>
      </c>
      <c r="G1384" s="3" t="s">
        <v>2787</v>
      </c>
      <c r="H1384" s="3" t="s">
        <v>13</v>
      </c>
      <c r="I1384" s="3"/>
      <c r="J1384" s="7" t="str">
        <f>CONCATENATE(tbl_geral[[#This Row],[Máquina]],"_",tbl_geral[[#This Row],[Status]],)</f>
        <v>TOCCHIO_BOBINAMENTO</v>
      </c>
      <c r="K1384" s="9">
        <f>COUNTIF($J$2:J1384,J1384)</f>
        <v>3</v>
      </c>
      <c r="L1384" s="7" t="str">
        <f>CONCATENATE(tbl_geral[[#This Row],[Cod.Unico]],"_",tbl_geral[[#This Row],[Numerador]])</f>
        <v>TOCCHIO_BOBINAMENTO_3</v>
      </c>
      <c r="M1384" s="12">
        <f t="shared" si="21"/>
        <v>184</v>
      </c>
      <c r="N1384" s="12">
        <f>COUNTIF(J$2:$J1384,J1384)/100</f>
        <v>0.03</v>
      </c>
      <c r="O1384" s="12">
        <f>SUM(tbl_geral[[#This Row],[Cod.Unico3]]+tbl_geral[[#This Row],[Cod.Unico4]])</f>
        <v>184.03</v>
      </c>
      <c r="P1384" s="12" t="str">
        <f>SUBSTITUTE(tbl_geral[[#This Row],[Cod.Unico5]],",",".")</f>
        <v>184.03</v>
      </c>
      <c r="Q1384" s="12" t="s">
        <v>1156</v>
      </c>
    </row>
    <row r="1385" spans="1:17" x14ac:dyDescent="0.25">
      <c r="A1385" s="3" t="s">
        <v>1294</v>
      </c>
      <c r="B1385" s="4">
        <v>8</v>
      </c>
      <c r="C1385" s="3" t="s">
        <v>10</v>
      </c>
      <c r="D1385" s="4">
        <v>829</v>
      </c>
      <c r="E1385" s="3" t="s">
        <v>93</v>
      </c>
      <c r="F1385" s="3" t="s">
        <v>1153</v>
      </c>
      <c r="G1385" s="3" t="s">
        <v>2788</v>
      </c>
      <c r="H1385" s="3" t="s">
        <v>13</v>
      </c>
      <c r="I1385" s="3"/>
      <c r="J1385" s="7" t="str">
        <f>CONCATENATE(tbl_geral[[#This Row],[Máquina]],"_",tbl_geral[[#This Row],[Status]],)</f>
        <v>TOCCHIO_BOBINAMENTO</v>
      </c>
      <c r="K1385" s="9">
        <f>COUNTIF($J$2:J1385,J1385)</f>
        <v>4</v>
      </c>
      <c r="L1385" s="7" t="str">
        <f>CONCATENATE(tbl_geral[[#This Row],[Cod.Unico]],"_",tbl_geral[[#This Row],[Numerador]])</f>
        <v>TOCCHIO_BOBINAMENTO_4</v>
      </c>
      <c r="M1385" s="12">
        <f t="shared" si="21"/>
        <v>184</v>
      </c>
      <c r="N1385" s="12">
        <f>COUNTIF(J$2:$J1385,J1385)/100</f>
        <v>0.04</v>
      </c>
      <c r="O1385" s="12">
        <f>SUM(tbl_geral[[#This Row],[Cod.Unico3]]+tbl_geral[[#This Row],[Cod.Unico4]])</f>
        <v>184.04</v>
      </c>
      <c r="P1385" s="12" t="str">
        <f>SUBSTITUTE(tbl_geral[[#This Row],[Cod.Unico5]],",",".")</f>
        <v>184.04</v>
      </c>
      <c r="Q1385" s="12" t="s">
        <v>1157</v>
      </c>
    </row>
    <row r="1386" spans="1:17" x14ac:dyDescent="0.25">
      <c r="A1386" s="3" t="s">
        <v>1294</v>
      </c>
      <c r="B1386" s="4">
        <v>2</v>
      </c>
      <c r="C1386" s="3" t="s">
        <v>84</v>
      </c>
      <c r="D1386" s="4">
        <v>203</v>
      </c>
      <c r="E1386" s="3" t="s">
        <v>85</v>
      </c>
      <c r="F1386" s="3" t="s">
        <v>1153</v>
      </c>
      <c r="G1386" s="3" t="s">
        <v>2789</v>
      </c>
      <c r="H1386" s="3" t="s">
        <v>13</v>
      </c>
      <c r="I1386" s="3"/>
      <c r="J1386" s="7" t="str">
        <f>CONCATENATE(tbl_geral[[#This Row],[Máquina]],"_",tbl_geral[[#This Row],[Status]],)</f>
        <v>TOCCHIO_BOBINAMENTO</v>
      </c>
      <c r="K1386" s="9">
        <f>COUNTIF($J$2:J1386,J1386)</f>
        <v>5</v>
      </c>
      <c r="L1386" s="7" t="str">
        <f>CONCATENATE(tbl_geral[[#This Row],[Cod.Unico]],"_",tbl_geral[[#This Row],[Numerador]])</f>
        <v>TOCCHIO_BOBINAMENTO_5</v>
      </c>
      <c r="M1386" s="12">
        <f t="shared" si="21"/>
        <v>184</v>
      </c>
      <c r="N1386" s="12">
        <f>COUNTIF(J$2:$J1386,J1386)/100</f>
        <v>0.05</v>
      </c>
      <c r="O1386" s="12">
        <f>SUM(tbl_geral[[#This Row],[Cod.Unico3]]+tbl_geral[[#This Row],[Cod.Unico4]])</f>
        <v>184.05</v>
      </c>
      <c r="P1386" s="12" t="str">
        <f>SUBSTITUTE(tbl_geral[[#This Row],[Cod.Unico5]],",",".")</f>
        <v>184.05</v>
      </c>
      <c r="Q1386" s="12" t="s">
        <v>1158</v>
      </c>
    </row>
    <row r="1387" spans="1:17" x14ac:dyDescent="0.25">
      <c r="A1387" s="3" t="s">
        <v>1294</v>
      </c>
      <c r="B1387" s="4">
        <v>2</v>
      </c>
      <c r="C1387" s="3" t="s">
        <v>84</v>
      </c>
      <c r="D1387" s="4">
        <v>203</v>
      </c>
      <c r="E1387" s="3" t="s">
        <v>85</v>
      </c>
      <c r="F1387" s="3" t="s">
        <v>1153</v>
      </c>
      <c r="G1387" s="3" t="s">
        <v>2790</v>
      </c>
      <c r="H1387" s="3" t="s">
        <v>13</v>
      </c>
      <c r="I1387" s="3"/>
      <c r="J1387" s="7" t="str">
        <f>CONCATENATE(tbl_geral[[#This Row],[Máquina]],"_",tbl_geral[[#This Row],[Status]],)</f>
        <v>TOCCHIO_BOBINAMENTO</v>
      </c>
      <c r="K1387" s="9">
        <f>COUNTIF($J$2:J1387,J1387)</f>
        <v>6</v>
      </c>
      <c r="L1387" s="7" t="str">
        <f>CONCATENATE(tbl_geral[[#This Row],[Cod.Unico]],"_",tbl_geral[[#This Row],[Numerador]])</f>
        <v>TOCCHIO_BOBINAMENTO_6</v>
      </c>
      <c r="M1387" s="12">
        <f t="shared" si="21"/>
        <v>184</v>
      </c>
      <c r="N1387" s="12">
        <f>COUNTIF(J$2:$J1387,J1387)/100</f>
        <v>0.06</v>
      </c>
      <c r="O1387" s="12">
        <f>SUM(tbl_geral[[#This Row],[Cod.Unico3]]+tbl_geral[[#This Row],[Cod.Unico4]])</f>
        <v>184.06</v>
      </c>
      <c r="P1387" s="12" t="str">
        <f>SUBSTITUTE(tbl_geral[[#This Row],[Cod.Unico5]],",",".")</f>
        <v>184.06</v>
      </c>
      <c r="Q1387" s="12" t="s">
        <v>1159</v>
      </c>
    </row>
    <row r="1388" spans="1:17" x14ac:dyDescent="0.25">
      <c r="A1388" s="3" t="s">
        <v>1294</v>
      </c>
      <c r="B1388" s="4">
        <v>2</v>
      </c>
      <c r="C1388" s="3" t="s">
        <v>84</v>
      </c>
      <c r="D1388" s="4" t="s">
        <v>1328</v>
      </c>
      <c r="E1388" s="3" t="s">
        <v>1329</v>
      </c>
      <c r="F1388" s="3" t="s">
        <v>1153</v>
      </c>
      <c r="G1388" s="3" t="s">
        <v>2791</v>
      </c>
      <c r="H1388" s="3" t="s">
        <v>13</v>
      </c>
      <c r="I1388" s="3"/>
      <c r="J1388" s="7" t="str">
        <f>CONCATENATE(tbl_geral[[#This Row],[Máquina]],"_",tbl_geral[[#This Row],[Status]],)</f>
        <v>TOCCHIO_BOBINAMENTO</v>
      </c>
      <c r="K1388" s="9">
        <f>COUNTIF($J$2:J1388,J1388)</f>
        <v>7</v>
      </c>
      <c r="L1388" s="7" t="str">
        <f>CONCATENATE(tbl_geral[[#This Row],[Cod.Unico]],"_",tbl_geral[[#This Row],[Numerador]])</f>
        <v>TOCCHIO_BOBINAMENTO_7</v>
      </c>
      <c r="M1388" s="12">
        <f t="shared" si="21"/>
        <v>184</v>
      </c>
      <c r="N1388" s="12">
        <f>COUNTIF(J$2:$J1388,J1388)/100</f>
        <v>7.0000000000000007E-2</v>
      </c>
      <c r="O1388" s="12">
        <f>SUM(tbl_geral[[#This Row],[Cod.Unico3]]+tbl_geral[[#This Row],[Cod.Unico4]])</f>
        <v>184.07</v>
      </c>
      <c r="P1388" s="12" t="str">
        <f>SUBSTITUTE(tbl_geral[[#This Row],[Cod.Unico5]],",",".")</f>
        <v>184.07</v>
      </c>
      <c r="Q1388" s="12" t="s">
        <v>1355</v>
      </c>
    </row>
    <row r="1389" spans="1:17" x14ac:dyDescent="0.25">
      <c r="A1389" s="3" t="s">
        <v>1294</v>
      </c>
      <c r="B1389" s="4">
        <v>2</v>
      </c>
      <c r="C1389" s="3" t="s">
        <v>84</v>
      </c>
      <c r="D1389" s="4" t="s">
        <v>1328</v>
      </c>
      <c r="E1389" s="3" t="s">
        <v>1329</v>
      </c>
      <c r="F1389" s="3" t="s">
        <v>1153</v>
      </c>
      <c r="G1389" s="3" t="s">
        <v>2792</v>
      </c>
      <c r="H1389" s="3" t="s">
        <v>13</v>
      </c>
      <c r="I1389" s="3"/>
      <c r="J1389" s="7" t="str">
        <f>CONCATENATE(tbl_geral[[#This Row],[Máquina]],"_",tbl_geral[[#This Row],[Status]],)</f>
        <v>TOCCHIO_BOBINAMENTO</v>
      </c>
      <c r="K1389" s="9">
        <f>COUNTIF($J$2:J1389,J1389)</f>
        <v>8</v>
      </c>
      <c r="L1389" s="7" t="str">
        <f>CONCATENATE(tbl_geral[[#This Row],[Cod.Unico]],"_",tbl_geral[[#This Row],[Numerador]])</f>
        <v>TOCCHIO_BOBINAMENTO_8</v>
      </c>
      <c r="M1389" s="12">
        <f t="shared" si="21"/>
        <v>184</v>
      </c>
      <c r="N1389" s="12">
        <f>COUNTIF(J$2:$J1389,J1389)/100</f>
        <v>0.08</v>
      </c>
      <c r="O1389" s="12">
        <f>SUM(tbl_geral[[#This Row],[Cod.Unico3]]+tbl_geral[[#This Row],[Cod.Unico4]])</f>
        <v>184.08</v>
      </c>
      <c r="P1389" s="12" t="str">
        <f>SUBSTITUTE(tbl_geral[[#This Row],[Cod.Unico5]],",",".")</f>
        <v>184.08</v>
      </c>
      <c r="Q1389" s="12" t="s">
        <v>1356</v>
      </c>
    </row>
    <row r="1390" spans="1:17" x14ac:dyDescent="0.25">
      <c r="A1390" s="3" t="s">
        <v>1294</v>
      </c>
      <c r="B1390" s="4">
        <v>2</v>
      </c>
      <c r="C1390" s="3" t="s">
        <v>84</v>
      </c>
      <c r="D1390" s="4">
        <v>203</v>
      </c>
      <c r="E1390" s="3" t="s">
        <v>85</v>
      </c>
      <c r="F1390" s="3" t="s">
        <v>1153</v>
      </c>
      <c r="G1390" s="3" t="s">
        <v>2793</v>
      </c>
      <c r="H1390" s="3" t="s">
        <v>13</v>
      </c>
      <c r="I1390" s="3"/>
      <c r="J1390" s="7" t="str">
        <f>CONCATENATE(tbl_geral[[#This Row],[Máquina]],"_",tbl_geral[[#This Row],[Status]],)</f>
        <v>TOCCHIO_BOBINAMENTO</v>
      </c>
      <c r="K1390" s="9">
        <f>COUNTIF($J$2:J1390,J1390)</f>
        <v>9</v>
      </c>
      <c r="L1390" s="7" t="str">
        <f>CONCATENATE(tbl_geral[[#This Row],[Cod.Unico]],"_",tbl_geral[[#This Row],[Numerador]])</f>
        <v>TOCCHIO_BOBINAMENTO_9</v>
      </c>
      <c r="M1390" s="12">
        <f t="shared" si="21"/>
        <v>184</v>
      </c>
      <c r="N1390" s="12">
        <f>COUNTIF(J$2:$J1390,J1390)/100</f>
        <v>0.09</v>
      </c>
      <c r="O1390" s="12">
        <f>SUM(tbl_geral[[#This Row],[Cod.Unico3]]+tbl_geral[[#This Row],[Cod.Unico4]])</f>
        <v>184.09</v>
      </c>
      <c r="P1390" s="12" t="str">
        <f>SUBSTITUTE(tbl_geral[[#This Row],[Cod.Unico5]],",",".")</f>
        <v>184.09</v>
      </c>
      <c r="Q1390" s="12" t="s">
        <v>1160</v>
      </c>
    </row>
    <row r="1391" spans="1:17" x14ac:dyDescent="0.25">
      <c r="A1391" s="3" t="s">
        <v>1294</v>
      </c>
      <c r="B1391" s="4">
        <v>7</v>
      </c>
      <c r="C1391" s="3" t="s">
        <v>431</v>
      </c>
      <c r="D1391" s="4">
        <v>702</v>
      </c>
      <c r="E1391" s="3" t="s">
        <v>432</v>
      </c>
      <c r="F1391" s="3" t="s">
        <v>1153</v>
      </c>
      <c r="G1391" s="3" t="s">
        <v>3147</v>
      </c>
      <c r="H1391" s="3" t="s">
        <v>13</v>
      </c>
      <c r="I1391" s="3"/>
      <c r="J1391" s="7" t="str">
        <f>CONCATENATE(tbl_geral[[#This Row],[Máquina]],"_",tbl_geral[[#This Row],[Status]],)</f>
        <v>TOCCHIO_BOBINAMENTO</v>
      </c>
      <c r="K1391" s="9">
        <f>COUNTIF($J$2:J1391,J1391)</f>
        <v>10</v>
      </c>
      <c r="L1391" s="7" t="str">
        <f>CONCATENATE(tbl_geral[[#This Row],[Cod.Unico]],"_",tbl_geral[[#This Row],[Numerador]])</f>
        <v>TOCCHIO_BOBINAMENTO_10</v>
      </c>
      <c r="M1391" s="12">
        <f t="shared" si="21"/>
        <v>184</v>
      </c>
      <c r="N1391" s="12">
        <f>COUNTIF(J$2:$J1391,J1391)/100</f>
        <v>0.1</v>
      </c>
      <c r="O1391" s="12">
        <f>SUM(tbl_geral[[#This Row],[Cod.Unico3]]+tbl_geral[[#This Row],[Cod.Unico4]])</f>
        <v>184.1</v>
      </c>
      <c r="P1391" s="12" t="str">
        <f>SUBSTITUTE(tbl_geral[[#This Row],[Cod.Unico5]],",",".")</f>
        <v>184.1</v>
      </c>
      <c r="Q1391" s="12" t="s">
        <v>1161</v>
      </c>
    </row>
    <row r="1392" spans="1:17" x14ac:dyDescent="0.25">
      <c r="A1392" s="3" t="s">
        <v>1294</v>
      </c>
      <c r="B1392" s="4">
        <v>2</v>
      </c>
      <c r="C1392" s="3" t="s">
        <v>84</v>
      </c>
      <c r="D1392" s="4">
        <v>203</v>
      </c>
      <c r="E1392" s="3" t="s">
        <v>85</v>
      </c>
      <c r="F1392" s="3" t="s">
        <v>1069</v>
      </c>
      <c r="G1392" s="3" t="s">
        <v>2794</v>
      </c>
      <c r="H1392" s="3" t="s">
        <v>13</v>
      </c>
      <c r="I1392" s="3"/>
      <c r="J1392" s="7" t="str">
        <f>CONCATENATE(tbl_geral[[#This Row],[Máquina]],"_",tbl_geral[[#This Row],[Status]],)</f>
        <v>TOCCHIO_CORTADEIRA</v>
      </c>
      <c r="K1392" s="9">
        <f>COUNTIF($J$2:J1392,J1392)</f>
        <v>1</v>
      </c>
      <c r="L1392" s="7" t="str">
        <f>CONCATENATE(tbl_geral[[#This Row],[Cod.Unico]],"_",tbl_geral[[#This Row],[Numerador]])</f>
        <v>TOCCHIO_CORTADEIRA_1</v>
      </c>
      <c r="M1392" s="12">
        <f t="shared" si="21"/>
        <v>185</v>
      </c>
      <c r="N1392" s="12">
        <f>COUNTIF(J$2:$J1392,J1392)/100</f>
        <v>0.01</v>
      </c>
      <c r="O1392" s="12">
        <f>SUM(tbl_geral[[#This Row],[Cod.Unico3]]+tbl_geral[[#This Row],[Cod.Unico4]])</f>
        <v>185.01</v>
      </c>
      <c r="P1392" s="12" t="str">
        <f>SUBSTITUTE(tbl_geral[[#This Row],[Cod.Unico5]],",",".")</f>
        <v>185.01</v>
      </c>
      <c r="Q1392" s="12" t="s">
        <v>1070</v>
      </c>
    </row>
    <row r="1393" spans="1:17" x14ac:dyDescent="0.25">
      <c r="A1393" s="3" t="s">
        <v>1294</v>
      </c>
      <c r="B1393" s="4">
        <v>2</v>
      </c>
      <c r="C1393" s="3" t="s">
        <v>84</v>
      </c>
      <c r="D1393" s="4">
        <v>202</v>
      </c>
      <c r="E1393" s="3" t="s">
        <v>88</v>
      </c>
      <c r="F1393" s="3" t="s">
        <v>1069</v>
      </c>
      <c r="G1393" s="3" t="s">
        <v>2795</v>
      </c>
      <c r="H1393" s="3" t="s">
        <v>13</v>
      </c>
      <c r="I1393" s="3"/>
      <c r="J1393" s="7" t="str">
        <f>CONCATENATE(tbl_geral[[#This Row],[Máquina]],"_",tbl_geral[[#This Row],[Status]],)</f>
        <v>TOCCHIO_CORTADEIRA</v>
      </c>
      <c r="K1393" s="9">
        <f>COUNTIF($J$2:J1393,J1393)</f>
        <v>2</v>
      </c>
      <c r="L1393" s="7" t="str">
        <f>CONCATENATE(tbl_geral[[#This Row],[Cod.Unico]],"_",tbl_geral[[#This Row],[Numerador]])</f>
        <v>TOCCHIO_CORTADEIRA_2</v>
      </c>
      <c r="M1393" s="12">
        <f t="shared" si="21"/>
        <v>185</v>
      </c>
      <c r="N1393" s="12">
        <f>COUNTIF(J$2:$J1393,J1393)/100</f>
        <v>0.02</v>
      </c>
      <c r="O1393" s="12">
        <f>SUM(tbl_geral[[#This Row],[Cod.Unico3]]+tbl_geral[[#This Row],[Cod.Unico4]])</f>
        <v>185.02</v>
      </c>
      <c r="P1393" s="12" t="str">
        <f>SUBSTITUTE(tbl_geral[[#This Row],[Cod.Unico5]],",",".")</f>
        <v>185.02</v>
      </c>
      <c r="Q1393" s="12" t="s">
        <v>1071</v>
      </c>
    </row>
    <row r="1394" spans="1:17" x14ac:dyDescent="0.25">
      <c r="A1394" s="3" t="s">
        <v>1294</v>
      </c>
      <c r="B1394" s="4">
        <v>8</v>
      </c>
      <c r="C1394" s="3" t="s">
        <v>10</v>
      </c>
      <c r="D1394" s="4">
        <v>818</v>
      </c>
      <c r="E1394" s="3" t="s">
        <v>148</v>
      </c>
      <c r="F1394" s="3" t="s">
        <v>1069</v>
      </c>
      <c r="G1394" s="3" t="s">
        <v>2796</v>
      </c>
      <c r="H1394" s="3" t="s">
        <v>13</v>
      </c>
      <c r="I1394" s="3"/>
      <c r="J1394" s="7" t="str">
        <f>CONCATENATE(tbl_geral[[#This Row],[Máquina]],"_",tbl_geral[[#This Row],[Status]],)</f>
        <v>TOCCHIO_CORTADEIRA</v>
      </c>
      <c r="K1394" s="9">
        <f>COUNTIF($J$2:J1394,J1394)</f>
        <v>3</v>
      </c>
      <c r="L1394" s="7" t="str">
        <f>CONCATENATE(tbl_geral[[#This Row],[Cod.Unico]],"_",tbl_geral[[#This Row],[Numerador]])</f>
        <v>TOCCHIO_CORTADEIRA_3</v>
      </c>
      <c r="M1394" s="12">
        <f t="shared" si="21"/>
        <v>185</v>
      </c>
      <c r="N1394" s="12">
        <f>COUNTIF(J$2:$J1394,J1394)/100</f>
        <v>0.03</v>
      </c>
      <c r="O1394" s="12">
        <f>SUM(tbl_geral[[#This Row],[Cod.Unico3]]+tbl_geral[[#This Row],[Cod.Unico4]])</f>
        <v>185.03</v>
      </c>
      <c r="P1394" s="12" t="str">
        <f>SUBSTITUTE(tbl_geral[[#This Row],[Cod.Unico5]],",",".")</f>
        <v>185.03</v>
      </c>
      <c r="Q1394" s="12" t="s">
        <v>1072</v>
      </c>
    </row>
    <row r="1395" spans="1:17" x14ac:dyDescent="0.25">
      <c r="A1395" s="3" t="s">
        <v>1294</v>
      </c>
      <c r="B1395" s="4">
        <v>8</v>
      </c>
      <c r="C1395" s="3" t="s">
        <v>10</v>
      </c>
      <c r="D1395" s="4">
        <v>829</v>
      </c>
      <c r="E1395" s="3" t="s">
        <v>93</v>
      </c>
      <c r="F1395" s="3" t="s">
        <v>1069</v>
      </c>
      <c r="G1395" s="3" t="s">
        <v>2797</v>
      </c>
      <c r="H1395" s="3" t="s">
        <v>13</v>
      </c>
      <c r="I1395" s="3"/>
      <c r="J1395" s="7" t="str">
        <f>CONCATENATE(tbl_geral[[#This Row],[Máquina]],"_",tbl_geral[[#This Row],[Status]],)</f>
        <v>TOCCHIO_CORTADEIRA</v>
      </c>
      <c r="K1395" s="9">
        <f>COUNTIF($J$2:J1395,J1395)</f>
        <v>4</v>
      </c>
      <c r="L1395" s="7" t="str">
        <f>CONCATENATE(tbl_geral[[#This Row],[Cod.Unico]],"_",tbl_geral[[#This Row],[Numerador]])</f>
        <v>TOCCHIO_CORTADEIRA_4</v>
      </c>
      <c r="M1395" s="12">
        <f t="shared" si="21"/>
        <v>185</v>
      </c>
      <c r="N1395" s="12">
        <f>COUNTIF(J$2:$J1395,J1395)/100</f>
        <v>0.04</v>
      </c>
      <c r="O1395" s="12">
        <f>SUM(tbl_geral[[#This Row],[Cod.Unico3]]+tbl_geral[[#This Row],[Cod.Unico4]])</f>
        <v>185.04</v>
      </c>
      <c r="P1395" s="12" t="str">
        <f>SUBSTITUTE(tbl_geral[[#This Row],[Cod.Unico5]],",",".")</f>
        <v>185.04</v>
      </c>
      <c r="Q1395" s="12" t="s">
        <v>1073</v>
      </c>
    </row>
    <row r="1396" spans="1:17" x14ac:dyDescent="0.25">
      <c r="A1396" s="3" t="s">
        <v>1294</v>
      </c>
      <c r="B1396" s="4">
        <v>2</v>
      </c>
      <c r="C1396" s="3" t="s">
        <v>84</v>
      </c>
      <c r="D1396" s="4">
        <v>202</v>
      </c>
      <c r="E1396" s="3" t="s">
        <v>88</v>
      </c>
      <c r="F1396" s="3" t="s">
        <v>1069</v>
      </c>
      <c r="G1396" s="3" t="s">
        <v>2798</v>
      </c>
      <c r="H1396" s="3" t="s">
        <v>13</v>
      </c>
      <c r="I1396" s="3"/>
      <c r="J1396" s="7" t="str">
        <f>CONCATENATE(tbl_geral[[#This Row],[Máquina]],"_",tbl_geral[[#This Row],[Status]],)</f>
        <v>TOCCHIO_CORTADEIRA</v>
      </c>
      <c r="K1396" s="9">
        <f>COUNTIF($J$2:J1396,J1396)</f>
        <v>5</v>
      </c>
      <c r="L1396" s="7" t="str">
        <f>CONCATENATE(tbl_geral[[#This Row],[Cod.Unico]],"_",tbl_geral[[#This Row],[Numerador]])</f>
        <v>TOCCHIO_CORTADEIRA_5</v>
      </c>
      <c r="M1396" s="12">
        <f t="shared" si="21"/>
        <v>185</v>
      </c>
      <c r="N1396" s="12">
        <f>COUNTIF(J$2:$J1396,J1396)/100</f>
        <v>0.05</v>
      </c>
      <c r="O1396" s="12">
        <f>SUM(tbl_geral[[#This Row],[Cod.Unico3]]+tbl_geral[[#This Row],[Cod.Unico4]])</f>
        <v>185.05</v>
      </c>
      <c r="P1396" s="12" t="str">
        <f>SUBSTITUTE(tbl_geral[[#This Row],[Cod.Unico5]],",",".")</f>
        <v>185.05</v>
      </c>
      <c r="Q1396" s="12" t="s">
        <v>1074</v>
      </c>
    </row>
    <row r="1397" spans="1:17" x14ac:dyDescent="0.25">
      <c r="A1397" s="3" t="s">
        <v>1294</v>
      </c>
      <c r="B1397" s="4">
        <v>2</v>
      </c>
      <c r="C1397" s="3" t="s">
        <v>84</v>
      </c>
      <c r="D1397" s="4">
        <v>203</v>
      </c>
      <c r="E1397" s="3" t="s">
        <v>85</v>
      </c>
      <c r="F1397" s="3" t="s">
        <v>1069</v>
      </c>
      <c r="G1397" s="3" t="s">
        <v>2799</v>
      </c>
      <c r="H1397" s="3" t="s">
        <v>13</v>
      </c>
      <c r="I1397" s="3"/>
      <c r="J1397" s="7" t="str">
        <f>CONCATENATE(tbl_geral[[#This Row],[Máquina]],"_",tbl_geral[[#This Row],[Status]],)</f>
        <v>TOCCHIO_CORTADEIRA</v>
      </c>
      <c r="K1397" s="9">
        <f>COUNTIF($J$2:J1397,J1397)</f>
        <v>6</v>
      </c>
      <c r="L1397" s="7" t="str">
        <f>CONCATENATE(tbl_geral[[#This Row],[Cod.Unico]],"_",tbl_geral[[#This Row],[Numerador]])</f>
        <v>TOCCHIO_CORTADEIRA_6</v>
      </c>
      <c r="M1397" s="12">
        <f t="shared" si="21"/>
        <v>185</v>
      </c>
      <c r="N1397" s="12">
        <f>COUNTIF(J$2:$J1397,J1397)/100</f>
        <v>0.06</v>
      </c>
      <c r="O1397" s="12">
        <f>SUM(tbl_geral[[#This Row],[Cod.Unico3]]+tbl_geral[[#This Row],[Cod.Unico4]])</f>
        <v>185.06</v>
      </c>
      <c r="P1397" s="12" t="str">
        <f>SUBSTITUTE(tbl_geral[[#This Row],[Cod.Unico5]],",",".")</f>
        <v>185.06</v>
      </c>
      <c r="Q1397" s="12" t="s">
        <v>1075</v>
      </c>
    </row>
    <row r="1398" spans="1:17" x14ac:dyDescent="0.25">
      <c r="A1398" s="3" t="s">
        <v>1294</v>
      </c>
      <c r="B1398" s="4">
        <v>2</v>
      </c>
      <c r="C1398" s="3" t="s">
        <v>84</v>
      </c>
      <c r="D1398" s="4">
        <v>202</v>
      </c>
      <c r="E1398" s="3" t="s">
        <v>88</v>
      </c>
      <c r="F1398" s="3" t="s">
        <v>1069</v>
      </c>
      <c r="G1398" s="3" t="s">
        <v>2800</v>
      </c>
      <c r="H1398" s="3" t="s">
        <v>13</v>
      </c>
      <c r="I1398" s="3"/>
      <c r="J1398" s="7" t="str">
        <f>CONCATENATE(tbl_geral[[#This Row],[Máquina]],"_",tbl_geral[[#This Row],[Status]],)</f>
        <v>TOCCHIO_CORTADEIRA</v>
      </c>
      <c r="K1398" s="9">
        <f>COUNTIF($J$2:J1398,J1398)</f>
        <v>7</v>
      </c>
      <c r="L1398" s="7" t="str">
        <f>CONCATENATE(tbl_geral[[#This Row],[Cod.Unico]],"_",tbl_geral[[#This Row],[Numerador]])</f>
        <v>TOCCHIO_CORTADEIRA_7</v>
      </c>
      <c r="M1398" s="12">
        <f t="shared" si="21"/>
        <v>185</v>
      </c>
      <c r="N1398" s="12">
        <f>COUNTIF(J$2:$J1398,J1398)/100</f>
        <v>7.0000000000000007E-2</v>
      </c>
      <c r="O1398" s="12">
        <f>SUM(tbl_geral[[#This Row],[Cod.Unico3]]+tbl_geral[[#This Row],[Cod.Unico4]])</f>
        <v>185.07</v>
      </c>
      <c r="P1398" s="12" t="str">
        <f>SUBSTITUTE(tbl_geral[[#This Row],[Cod.Unico5]],",",".")</f>
        <v>185.07</v>
      </c>
      <c r="Q1398" s="12" t="s">
        <v>1076</v>
      </c>
    </row>
    <row r="1399" spans="1:17" x14ac:dyDescent="0.25">
      <c r="A1399" s="3" t="s">
        <v>1294</v>
      </c>
      <c r="B1399" s="4">
        <v>2</v>
      </c>
      <c r="C1399" s="3" t="s">
        <v>84</v>
      </c>
      <c r="D1399" s="4">
        <v>202</v>
      </c>
      <c r="E1399" s="3" t="s">
        <v>88</v>
      </c>
      <c r="F1399" s="3" t="s">
        <v>1069</v>
      </c>
      <c r="G1399" s="3" t="s">
        <v>2801</v>
      </c>
      <c r="H1399" s="3" t="s">
        <v>13</v>
      </c>
      <c r="I1399" s="3"/>
      <c r="J1399" s="7" t="str">
        <f>CONCATENATE(tbl_geral[[#This Row],[Máquina]],"_",tbl_geral[[#This Row],[Status]],)</f>
        <v>TOCCHIO_CORTADEIRA</v>
      </c>
      <c r="K1399" s="9">
        <f>COUNTIF($J$2:J1399,J1399)</f>
        <v>8</v>
      </c>
      <c r="L1399" s="7" t="str">
        <f>CONCATENATE(tbl_geral[[#This Row],[Cod.Unico]],"_",tbl_geral[[#This Row],[Numerador]])</f>
        <v>TOCCHIO_CORTADEIRA_8</v>
      </c>
      <c r="M1399" s="12">
        <f t="shared" si="21"/>
        <v>185</v>
      </c>
      <c r="N1399" s="12">
        <f>COUNTIF(J$2:$J1399,J1399)/100</f>
        <v>0.08</v>
      </c>
      <c r="O1399" s="12">
        <f>SUM(tbl_geral[[#This Row],[Cod.Unico3]]+tbl_geral[[#This Row],[Cod.Unico4]])</f>
        <v>185.08</v>
      </c>
      <c r="P1399" s="12" t="str">
        <f>SUBSTITUTE(tbl_geral[[#This Row],[Cod.Unico5]],",",".")</f>
        <v>185.08</v>
      </c>
      <c r="Q1399" s="12" t="s">
        <v>1077</v>
      </c>
    </row>
    <row r="1400" spans="1:17" x14ac:dyDescent="0.25">
      <c r="A1400" s="3" t="s">
        <v>1294</v>
      </c>
      <c r="B1400" s="4">
        <v>3</v>
      </c>
      <c r="C1400" s="3" t="s">
        <v>56</v>
      </c>
      <c r="D1400" s="4">
        <v>303</v>
      </c>
      <c r="E1400" s="3" t="s">
        <v>108</v>
      </c>
      <c r="F1400" s="3" t="s">
        <v>363</v>
      </c>
      <c r="G1400" s="3" t="s">
        <v>2802</v>
      </c>
      <c r="H1400" s="3" t="s">
        <v>13</v>
      </c>
      <c r="I1400" s="3"/>
      <c r="J1400" s="7" t="str">
        <f>CONCATENATE(tbl_geral[[#This Row],[Máquina]],"_",tbl_geral[[#This Row],[Status]],)</f>
        <v>TOCCHIO_CLASSIFICAÇÃO</v>
      </c>
      <c r="K1400" s="9">
        <f>COUNTIF($J$2:J1400,J1400)</f>
        <v>1</v>
      </c>
      <c r="L1400" s="7" t="str">
        <f>CONCATENATE(tbl_geral[[#This Row],[Cod.Unico]],"_",tbl_geral[[#This Row],[Numerador]])</f>
        <v>TOCCHIO_CLASSIFICAÇÃO_1</v>
      </c>
      <c r="M1400" s="12">
        <f t="shared" si="21"/>
        <v>186</v>
      </c>
      <c r="N1400" s="12">
        <f>COUNTIF(J$2:$J1400,J1400)/100</f>
        <v>0.01</v>
      </c>
      <c r="O1400" s="12">
        <f>SUM(tbl_geral[[#This Row],[Cod.Unico3]]+tbl_geral[[#This Row],[Cod.Unico4]])</f>
        <v>186.01</v>
      </c>
      <c r="P1400" s="12" t="str">
        <f>SUBSTITUTE(tbl_geral[[#This Row],[Cod.Unico5]],",",".")</f>
        <v>186.01</v>
      </c>
      <c r="Q1400" s="12" t="s">
        <v>1078</v>
      </c>
    </row>
    <row r="1401" spans="1:17" x14ac:dyDescent="0.25">
      <c r="A1401" s="3" t="s">
        <v>1294</v>
      </c>
      <c r="B1401" s="4">
        <v>3</v>
      </c>
      <c r="C1401" s="3" t="s">
        <v>56</v>
      </c>
      <c r="D1401" s="4">
        <v>303</v>
      </c>
      <c r="E1401" s="3" t="s">
        <v>108</v>
      </c>
      <c r="F1401" s="3" t="s">
        <v>363</v>
      </c>
      <c r="G1401" s="3" t="s">
        <v>2803</v>
      </c>
      <c r="H1401" s="3" t="s">
        <v>13</v>
      </c>
      <c r="I1401" s="3"/>
      <c r="J1401" s="7" t="str">
        <f>CONCATENATE(tbl_geral[[#This Row],[Máquina]],"_",tbl_geral[[#This Row],[Status]],)</f>
        <v>TOCCHIO_CLASSIFICAÇÃO</v>
      </c>
      <c r="K1401" s="9">
        <f>COUNTIF($J$2:J1401,J1401)</f>
        <v>2</v>
      </c>
      <c r="L1401" s="7" t="str">
        <f>CONCATENATE(tbl_geral[[#This Row],[Cod.Unico]],"_",tbl_geral[[#This Row],[Numerador]])</f>
        <v>TOCCHIO_CLASSIFICAÇÃO_2</v>
      </c>
      <c r="M1401" s="12">
        <f t="shared" si="21"/>
        <v>186</v>
      </c>
      <c r="N1401" s="12">
        <f>COUNTIF(J$2:$J1401,J1401)/100</f>
        <v>0.02</v>
      </c>
      <c r="O1401" s="12">
        <f>SUM(tbl_geral[[#This Row],[Cod.Unico3]]+tbl_geral[[#This Row],[Cod.Unico4]])</f>
        <v>186.02</v>
      </c>
      <c r="P1401" s="12" t="str">
        <f>SUBSTITUTE(tbl_geral[[#This Row],[Cod.Unico5]],",",".")</f>
        <v>186.02</v>
      </c>
      <c r="Q1401" s="12" t="s">
        <v>373</v>
      </c>
    </row>
    <row r="1402" spans="1:17" x14ac:dyDescent="0.25">
      <c r="A1402" s="3" t="s">
        <v>1294</v>
      </c>
      <c r="B1402" s="4">
        <v>3</v>
      </c>
      <c r="C1402" s="3" t="s">
        <v>56</v>
      </c>
      <c r="D1402" s="4">
        <v>303</v>
      </c>
      <c r="E1402" s="3" t="s">
        <v>108</v>
      </c>
      <c r="F1402" s="3" t="s">
        <v>363</v>
      </c>
      <c r="G1402" s="3" t="s">
        <v>2804</v>
      </c>
      <c r="H1402" s="3" t="s">
        <v>13</v>
      </c>
      <c r="I1402" s="3"/>
      <c r="J1402" s="7" t="str">
        <f>CONCATENATE(tbl_geral[[#This Row],[Máquina]],"_",tbl_geral[[#This Row],[Status]],)</f>
        <v>TOCCHIO_CLASSIFICAÇÃO</v>
      </c>
      <c r="K1402" s="9">
        <f>COUNTIF($J$2:J1402,J1402)</f>
        <v>3</v>
      </c>
      <c r="L1402" s="7" t="str">
        <f>CONCATENATE(tbl_geral[[#This Row],[Cod.Unico]],"_",tbl_geral[[#This Row],[Numerador]])</f>
        <v>TOCCHIO_CLASSIFICAÇÃO_3</v>
      </c>
      <c r="M1402" s="12">
        <f t="shared" si="21"/>
        <v>186</v>
      </c>
      <c r="N1402" s="12">
        <f>COUNTIF(J$2:$J1402,J1402)/100</f>
        <v>0.03</v>
      </c>
      <c r="O1402" s="12">
        <f>SUM(tbl_geral[[#This Row],[Cod.Unico3]]+tbl_geral[[#This Row],[Cod.Unico4]])</f>
        <v>186.03</v>
      </c>
      <c r="P1402" s="12" t="str">
        <f>SUBSTITUTE(tbl_geral[[#This Row],[Cod.Unico5]],",",".")</f>
        <v>186.03</v>
      </c>
      <c r="Q1402" s="12" t="s">
        <v>1079</v>
      </c>
    </row>
    <row r="1403" spans="1:17" x14ac:dyDescent="0.25">
      <c r="A1403" s="3" t="s">
        <v>1294</v>
      </c>
      <c r="B1403" s="4">
        <v>3</v>
      </c>
      <c r="C1403" s="3" t="s">
        <v>56</v>
      </c>
      <c r="D1403" s="4">
        <v>303</v>
      </c>
      <c r="E1403" s="3" t="s">
        <v>108</v>
      </c>
      <c r="F1403" s="3" t="s">
        <v>363</v>
      </c>
      <c r="G1403" s="3" t="s">
        <v>2805</v>
      </c>
      <c r="H1403" s="3" t="s">
        <v>13</v>
      </c>
      <c r="I1403" s="3"/>
      <c r="J1403" s="7" t="str">
        <f>CONCATENATE(tbl_geral[[#This Row],[Máquina]],"_",tbl_geral[[#This Row],[Status]],)</f>
        <v>TOCCHIO_CLASSIFICAÇÃO</v>
      </c>
      <c r="K1403" s="9">
        <f>COUNTIF($J$2:J1403,J1403)</f>
        <v>4</v>
      </c>
      <c r="L1403" s="7" t="str">
        <f>CONCATENATE(tbl_geral[[#This Row],[Cod.Unico]],"_",tbl_geral[[#This Row],[Numerador]])</f>
        <v>TOCCHIO_CLASSIFICAÇÃO_4</v>
      </c>
      <c r="M1403" s="12">
        <f t="shared" si="21"/>
        <v>186</v>
      </c>
      <c r="N1403" s="12">
        <f>COUNTIF(J$2:$J1403,J1403)/100</f>
        <v>0.04</v>
      </c>
      <c r="O1403" s="12">
        <f>SUM(tbl_geral[[#This Row],[Cod.Unico3]]+tbl_geral[[#This Row],[Cod.Unico4]])</f>
        <v>186.04</v>
      </c>
      <c r="P1403" s="12" t="str">
        <f>SUBSTITUTE(tbl_geral[[#This Row],[Cod.Unico5]],",",".")</f>
        <v>186.04</v>
      </c>
      <c r="Q1403" s="12" t="s">
        <v>1080</v>
      </c>
    </row>
    <row r="1404" spans="1:17" x14ac:dyDescent="0.25">
      <c r="A1404" s="3" t="s">
        <v>1357</v>
      </c>
      <c r="B1404" s="4">
        <v>8</v>
      </c>
      <c r="C1404" s="3" t="s">
        <v>10</v>
      </c>
      <c r="D1404" s="4">
        <v>837</v>
      </c>
      <c r="E1404" s="3" t="s">
        <v>11</v>
      </c>
      <c r="F1404" s="3" t="s">
        <v>228</v>
      </c>
      <c r="G1404" s="3" t="s">
        <v>2806</v>
      </c>
      <c r="H1404" s="3" t="s">
        <v>13</v>
      </c>
      <c r="I1404" s="3"/>
      <c r="J1404" s="7" t="str">
        <f>CONCATENATE(tbl_geral[[#This Row],[Máquina]],"_",tbl_geral[[#This Row],[Status]],)</f>
        <v>TORW_START/STOP</v>
      </c>
      <c r="K1404" s="9">
        <f>COUNTIF($J$2:J1404,J1404)</f>
        <v>1</v>
      </c>
      <c r="L1404" s="7" t="str">
        <f>CONCATENATE(tbl_geral[[#This Row],[Cod.Unico]],"_",tbl_geral[[#This Row],[Numerador]])</f>
        <v>TORW_START/STOP_1</v>
      </c>
      <c r="M1404" s="12">
        <f t="shared" si="21"/>
        <v>187</v>
      </c>
      <c r="N1404" s="12">
        <f>COUNTIF(J$2:$J1404,J1404)/100</f>
        <v>0.01</v>
      </c>
      <c r="O1404" s="12">
        <f>SUM(tbl_geral[[#This Row],[Cod.Unico3]]+tbl_geral[[#This Row],[Cod.Unico4]])</f>
        <v>187.01</v>
      </c>
      <c r="P1404" s="12" t="str">
        <f>SUBSTITUTE(tbl_geral[[#This Row],[Cod.Unico5]],",",".")</f>
        <v>187.01</v>
      </c>
      <c r="Q1404" s="12" t="s">
        <v>173</v>
      </c>
    </row>
    <row r="1405" spans="1:17" x14ac:dyDescent="0.25">
      <c r="A1405" s="3" t="s">
        <v>1357</v>
      </c>
      <c r="B1405" s="4">
        <v>8</v>
      </c>
      <c r="C1405" s="3" t="s">
        <v>10</v>
      </c>
      <c r="D1405" s="4">
        <v>838</v>
      </c>
      <c r="E1405" s="3" t="s">
        <v>15</v>
      </c>
      <c r="F1405" s="3" t="s">
        <v>228</v>
      </c>
      <c r="G1405" s="3" t="s">
        <v>2807</v>
      </c>
      <c r="H1405" s="3" t="s">
        <v>13</v>
      </c>
      <c r="I1405" s="3"/>
      <c r="J1405" s="7" t="str">
        <f>CONCATENATE(tbl_geral[[#This Row],[Máquina]],"_",tbl_geral[[#This Row],[Status]],)</f>
        <v>TORW_START/STOP</v>
      </c>
      <c r="K1405" s="9">
        <f>COUNTIF($J$2:J1405,J1405)</f>
        <v>2</v>
      </c>
      <c r="L1405" s="7" t="str">
        <f>CONCATENATE(tbl_geral[[#This Row],[Cod.Unico]],"_",tbl_geral[[#This Row],[Numerador]])</f>
        <v>TORW_START/STOP_2</v>
      </c>
      <c r="M1405" s="12">
        <f t="shared" si="21"/>
        <v>187</v>
      </c>
      <c r="N1405" s="12">
        <f>COUNTIF(J$2:$J1405,J1405)/100</f>
        <v>0.02</v>
      </c>
      <c r="O1405" s="12">
        <f>SUM(tbl_geral[[#This Row],[Cod.Unico3]]+tbl_geral[[#This Row],[Cod.Unico4]])</f>
        <v>187.02</v>
      </c>
      <c r="P1405" s="12" t="str">
        <f>SUBSTITUTE(tbl_geral[[#This Row],[Cod.Unico5]],",",".")</f>
        <v>187.02</v>
      </c>
      <c r="Q1405" s="12" t="s">
        <v>693</v>
      </c>
    </row>
    <row r="1406" spans="1:17" x14ac:dyDescent="0.25">
      <c r="A1406" s="3" t="s">
        <v>1357</v>
      </c>
      <c r="B1406" s="4">
        <v>9</v>
      </c>
      <c r="C1406" s="3" t="s">
        <v>16</v>
      </c>
      <c r="D1406" s="4">
        <v>902</v>
      </c>
      <c r="E1406" s="3" t="s">
        <v>17</v>
      </c>
      <c r="F1406" s="3" t="s">
        <v>228</v>
      </c>
      <c r="G1406" s="3" t="s">
        <v>2808</v>
      </c>
      <c r="H1406" s="3" t="s">
        <v>13</v>
      </c>
      <c r="I1406" s="3" t="s">
        <v>799</v>
      </c>
      <c r="J1406" s="7" t="str">
        <f>CONCATENATE(tbl_geral[[#This Row],[Máquina]],"_",tbl_geral[[#This Row],[Status]],)</f>
        <v>TORW_START/STOP</v>
      </c>
      <c r="K1406" s="9">
        <f>COUNTIF($J$2:J1406,J1406)</f>
        <v>3</v>
      </c>
      <c r="L1406" s="7" t="str">
        <f>CONCATENATE(tbl_geral[[#This Row],[Cod.Unico]],"_",tbl_geral[[#This Row],[Numerador]])</f>
        <v>TORW_START/STOP_3</v>
      </c>
      <c r="M1406" s="12">
        <f t="shared" si="21"/>
        <v>187</v>
      </c>
      <c r="N1406" s="12">
        <f>COUNTIF(J$2:$J1406,J1406)/100</f>
        <v>0.03</v>
      </c>
      <c r="O1406" s="12">
        <f>SUM(tbl_geral[[#This Row],[Cod.Unico3]]+tbl_geral[[#This Row],[Cod.Unico4]])</f>
        <v>187.03</v>
      </c>
      <c r="P1406" s="12" t="str">
        <f>SUBSTITUTE(tbl_geral[[#This Row],[Cod.Unico5]],",",".")</f>
        <v>187.03</v>
      </c>
      <c r="Q1406" s="12" t="s">
        <v>175</v>
      </c>
    </row>
    <row r="1407" spans="1:17" x14ac:dyDescent="0.25">
      <c r="A1407" s="3" t="s">
        <v>1357</v>
      </c>
      <c r="B1407" s="4">
        <v>9</v>
      </c>
      <c r="C1407" s="3" t="s">
        <v>16</v>
      </c>
      <c r="D1407" s="4">
        <v>903</v>
      </c>
      <c r="E1407" s="3" t="s">
        <v>176</v>
      </c>
      <c r="F1407" s="3" t="s">
        <v>228</v>
      </c>
      <c r="G1407" s="3" t="s">
        <v>2809</v>
      </c>
      <c r="H1407" s="3" t="s">
        <v>13</v>
      </c>
      <c r="I1407" s="3"/>
      <c r="J1407" s="7" t="str">
        <f>CONCATENATE(tbl_geral[[#This Row],[Máquina]],"_",tbl_geral[[#This Row],[Status]],)</f>
        <v>TORW_START/STOP</v>
      </c>
      <c r="K1407" s="9">
        <f>COUNTIF($J$2:J1407,J1407)</f>
        <v>4</v>
      </c>
      <c r="L1407" s="7" t="str">
        <f>CONCATENATE(tbl_geral[[#This Row],[Cod.Unico]],"_",tbl_geral[[#This Row],[Numerador]])</f>
        <v>TORW_START/STOP_4</v>
      </c>
      <c r="M1407" s="12">
        <f t="shared" si="21"/>
        <v>187</v>
      </c>
      <c r="N1407" s="12">
        <f>COUNTIF(J$2:$J1407,J1407)/100</f>
        <v>0.04</v>
      </c>
      <c r="O1407" s="12">
        <f>SUM(tbl_geral[[#This Row],[Cod.Unico3]]+tbl_geral[[#This Row],[Cod.Unico4]])</f>
        <v>187.04</v>
      </c>
      <c r="P1407" s="12" t="str">
        <f>SUBSTITUTE(tbl_geral[[#This Row],[Cod.Unico5]],",",".")</f>
        <v>187.04</v>
      </c>
      <c r="Q1407" s="12" t="s">
        <v>177</v>
      </c>
    </row>
    <row r="1408" spans="1:17" x14ac:dyDescent="0.25">
      <c r="A1408" s="3" t="s">
        <v>1357</v>
      </c>
      <c r="B1408" s="4">
        <v>6</v>
      </c>
      <c r="C1408" s="3" t="s">
        <v>20</v>
      </c>
      <c r="D1408" s="4">
        <v>601</v>
      </c>
      <c r="E1408" s="3" t="s">
        <v>21</v>
      </c>
      <c r="F1408" s="3" t="s">
        <v>800</v>
      </c>
      <c r="G1408" s="3" t="s">
        <v>2810</v>
      </c>
      <c r="H1408" s="3" t="s">
        <v>13</v>
      </c>
      <c r="I1408" s="3" t="s">
        <v>830</v>
      </c>
      <c r="J1408" s="7" t="str">
        <f>CONCATENATE(tbl_geral[[#This Row],[Máquina]],"_",tbl_geral[[#This Row],[Status]],)</f>
        <v>TORW_SETUP</v>
      </c>
      <c r="K1408" s="9">
        <f>COUNTIF($J$2:J1408,J1408)</f>
        <v>1</v>
      </c>
      <c r="L1408" s="7" t="str">
        <f>CONCATENATE(tbl_geral[[#This Row],[Cod.Unico]],"_",tbl_geral[[#This Row],[Numerador]])</f>
        <v>TORW_SETUP_1</v>
      </c>
      <c r="M1408" s="12">
        <f t="shared" si="21"/>
        <v>188</v>
      </c>
      <c r="N1408" s="12">
        <f>COUNTIF(J$2:$J1408,J1408)/100</f>
        <v>0.01</v>
      </c>
      <c r="O1408" s="12">
        <f>SUM(tbl_geral[[#This Row],[Cod.Unico3]]+tbl_geral[[#This Row],[Cod.Unico4]])</f>
        <v>188.01</v>
      </c>
      <c r="P1408" s="12" t="str">
        <f>SUBSTITUTE(tbl_geral[[#This Row],[Cod.Unico5]],",",".")</f>
        <v>188.01</v>
      </c>
      <c r="Q1408" s="12" t="s">
        <v>1358</v>
      </c>
    </row>
    <row r="1409" spans="1:17" x14ac:dyDescent="0.25">
      <c r="A1409" s="3" t="s">
        <v>1357</v>
      </c>
      <c r="B1409" s="4">
        <v>6</v>
      </c>
      <c r="C1409" s="3" t="s">
        <v>20</v>
      </c>
      <c r="D1409" s="4">
        <v>601</v>
      </c>
      <c r="E1409" s="3" t="s">
        <v>21</v>
      </c>
      <c r="F1409" s="3" t="s">
        <v>800</v>
      </c>
      <c r="G1409" s="3" t="s">
        <v>2811</v>
      </c>
      <c r="H1409" s="3" t="s">
        <v>13</v>
      </c>
      <c r="I1409" s="3" t="s">
        <v>830</v>
      </c>
      <c r="J1409" s="7" t="str">
        <f>CONCATENATE(tbl_geral[[#This Row],[Máquina]],"_",tbl_geral[[#This Row],[Status]],)</f>
        <v>TORW_SETUP</v>
      </c>
      <c r="K1409" s="9">
        <f>COUNTIF($J$2:J1409,J1409)</f>
        <v>2</v>
      </c>
      <c r="L1409" s="7" t="str">
        <f>CONCATENATE(tbl_geral[[#This Row],[Cod.Unico]],"_",tbl_geral[[#This Row],[Numerador]])</f>
        <v>TORW_SETUP_2</v>
      </c>
      <c r="M1409" s="12">
        <f t="shared" si="21"/>
        <v>188</v>
      </c>
      <c r="N1409" s="12">
        <f>COUNTIF(J$2:$J1409,J1409)/100</f>
        <v>0.02</v>
      </c>
      <c r="O1409" s="12">
        <f>SUM(tbl_geral[[#This Row],[Cod.Unico3]]+tbl_geral[[#This Row],[Cod.Unico4]])</f>
        <v>188.02</v>
      </c>
      <c r="P1409" s="12" t="str">
        <f>SUBSTITUTE(tbl_geral[[#This Row],[Cod.Unico5]],",",".")</f>
        <v>188.02</v>
      </c>
      <c r="Q1409" s="12" t="s">
        <v>698</v>
      </c>
    </row>
    <row r="1410" spans="1:17" x14ac:dyDescent="0.25">
      <c r="A1410" s="3" t="s">
        <v>1357</v>
      </c>
      <c r="B1410" s="4">
        <v>6</v>
      </c>
      <c r="C1410" s="3" t="s">
        <v>20</v>
      </c>
      <c r="D1410" s="4">
        <v>603</v>
      </c>
      <c r="E1410" s="3" t="s">
        <v>239</v>
      </c>
      <c r="F1410" s="3" t="s">
        <v>800</v>
      </c>
      <c r="G1410" s="3" t="s">
        <v>2812</v>
      </c>
      <c r="H1410" s="3" t="s">
        <v>1360</v>
      </c>
      <c r="I1410" s="3" t="s">
        <v>1361</v>
      </c>
      <c r="J1410" s="7" t="str">
        <f>CONCATENATE(tbl_geral[[#This Row],[Máquina]],"_",tbl_geral[[#This Row],[Status]],)</f>
        <v>TORW_SETUP</v>
      </c>
      <c r="K1410" s="9">
        <f>COUNTIF($J$2:J1410,J1410)</f>
        <v>3</v>
      </c>
      <c r="L1410" s="7" t="str">
        <f>CONCATENATE(tbl_geral[[#This Row],[Cod.Unico]],"_",tbl_geral[[#This Row],[Numerador]])</f>
        <v>TORW_SETUP_3</v>
      </c>
      <c r="M1410" s="12">
        <f t="shared" si="21"/>
        <v>188</v>
      </c>
      <c r="N1410" s="12">
        <f>COUNTIF(J$2:$J1410,J1410)/100</f>
        <v>0.03</v>
      </c>
      <c r="O1410" s="12">
        <f>SUM(tbl_geral[[#This Row],[Cod.Unico3]]+tbl_geral[[#This Row],[Cod.Unico4]])</f>
        <v>188.03</v>
      </c>
      <c r="P1410" s="12" t="str">
        <f>SUBSTITUTE(tbl_geral[[#This Row],[Cod.Unico5]],",",".")</f>
        <v>188.03</v>
      </c>
      <c r="Q1410" s="12" t="s">
        <v>1359</v>
      </c>
    </row>
    <row r="1411" spans="1:17" x14ac:dyDescent="0.25">
      <c r="A1411" s="3" t="s">
        <v>1357</v>
      </c>
      <c r="B1411" s="4">
        <v>6</v>
      </c>
      <c r="C1411" s="3" t="s">
        <v>20</v>
      </c>
      <c r="D1411" s="4">
        <v>603</v>
      </c>
      <c r="E1411" s="3" t="s">
        <v>239</v>
      </c>
      <c r="F1411" s="3" t="s">
        <v>800</v>
      </c>
      <c r="G1411" s="3" t="s">
        <v>2813</v>
      </c>
      <c r="H1411" s="3" t="s">
        <v>1363</v>
      </c>
      <c r="I1411" s="3" t="s">
        <v>1364</v>
      </c>
      <c r="J1411" s="7" t="str">
        <f>CONCATENATE(tbl_geral[[#This Row],[Máquina]],"_",tbl_geral[[#This Row],[Status]],)</f>
        <v>TORW_SETUP</v>
      </c>
      <c r="K1411" s="9">
        <f>COUNTIF($J$2:J1411,J1411)</f>
        <v>4</v>
      </c>
      <c r="L1411" s="7" t="str">
        <f>CONCATENATE(tbl_geral[[#This Row],[Cod.Unico]],"_",tbl_geral[[#This Row],[Numerador]])</f>
        <v>TORW_SETUP_4</v>
      </c>
      <c r="M1411" s="12">
        <f t="shared" si="21"/>
        <v>188</v>
      </c>
      <c r="N1411" s="12">
        <f>COUNTIF(J$2:$J1411,J1411)/100</f>
        <v>0.04</v>
      </c>
      <c r="O1411" s="12">
        <f>SUM(tbl_geral[[#This Row],[Cod.Unico3]]+tbl_geral[[#This Row],[Cod.Unico4]])</f>
        <v>188.04</v>
      </c>
      <c r="P1411" s="12" t="str">
        <f>SUBSTITUTE(tbl_geral[[#This Row],[Cod.Unico5]],",",".")</f>
        <v>188.04</v>
      </c>
      <c r="Q1411" s="12" t="s">
        <v>1362</v>
      </c>
    </row>
    <row r="1412" spans="1:17" x14ac:dyDescent="0.25">
      <c r="A1412" s="3" t="s">
        <v>1357</v>
      </c>
      <c r="B1412" s="4">
        <v>6</v>
      </c>
      <c r="C1412" s="3" t="s">
        <v>20</v>
      </c>
      <c r="D1412" s="4">
        <v>603</v>
      </c>
      <c r="E1412" s="3" t="s">
        <v>239</v>
      </c>
      <c r="F1412" s="3" t="s">
        <v>800</v>
      </c>
      <c r="G1412" s="3" t="s">
        <v>2814</v>
      </c>
      <c r="H1412" s="3" t="s">
        <v>1366</v>
      </c>
      <c r="I1412" s="3" t="s">
        <v>1367</v>
      </c>
      <c r="J1412" s="7" t="str">
        <f>CONCATENATE(tbl_geral[[#This Row],[Máquina]],"_",tbl_geral[[#This Row],[Status]],)</f>
        <v>TORW_SETUP</v>
      </c>
      <c r="K1412" s="9">
        <f>COUNTIF($J$2:J1412,J1412)</f>
        <v>5</v>
      </c>
      <c r="L1412" s="7" t="str">
        <f>CONCATENATE(tbl_geral[[#This Row],[Cod.Unico]],"_",tbl_geral[[#This Row],[Numerador]])</f>
        <v>TORW_SETUP_5</v>
      </c>
      <c r="M1412" s="12">
        <f t="shared" ref="M1412:M1475" si="22">IF(J1412=J1411,M1411,M1411+1)</f>
        <v>188</v>
      </c>
      <c r="N1412" s="12">
        <f>COUNTIF(J$2:$J1412,J1412)/100</f>
        <v>0.05</v>
      </c>
      <c r="O1412" s="12">
        <f>SUM(tbl_geral[[#This Row],[Cod.Unico3]]+tbl_geral[[#This Row],[Cod.Unico4]])</f>
        <v>188.05</v>
      </c>
      <c r="P1412" s="12" t="str">
        <f>SUBSTITUTE(tbl_geral[[#This Row],[Cod.Unico5]],",",".")</f>
        <v>188.05</v>
      </c>
      <c r="Q1412" s="12" t="s">
        <v>1365</v>
      </c>
    </row>
    <row r="1413" spans="1:17" x14ac:dyDescent="0.25">
      <c r="A1413" s="3" t="s">
        <v>1357</v>
      </c>
      <c r="B1413" s="4">
        <v>6</v>
      </c>
      <c r="C1413" s="3" t="s">
        <v>20</v>
      </c>
      <c r="D1413" s="4">
        <v>603</v>
      </c>
      <c r="E1413" s="3" t="s">
        <v>239</v>
      </c>
      <c r="F1413" s="3" t="s">
        <v>800</v>
      </c>
      <c r="G1413" s="3" t="s">
        <v>2815</v>
      </c>
      <c r="H1413" s="3" t="s">
        <v>1369</v>
      </c>
      <c r="I1413" s="3" t="s">
        <v>1370</v>
      </c>
      <c r="J1413" s="7" t="str">
        <f>CONCATENATE(tbl_geral[[#This Row],[Máquina]],"_",tbl_geral[[#This Row],[Status]],)</f>
        <v>TORW_SETUP</v>
      </c>
      <c r="K1413" s="9">
        <f>COUNTIF($J$2:J1413,J1413)</f>
        <v>6</v>
      </c>
      <c r="L1413" s="7" t="str">
        <f>CONCATENATE(tbl_geral[[#This Row],[Cod.Unico]],"_",tbl_geral[[#This Row],[Numerador]])</f>
        <v>TORW_SETUP_6</v>
      </c>
      <c r="M1413" s="12">
        <f t="shared" si="22"/>
        <v>188</v>
      </c>
      <c r="N1413" s="12">
        <f>COUNTIF(J$2:$J1413,J1413)/100</f>
        <v>0.06</v>
      </c>
      <c r="O1413" s="12">
        <f>SUM(tbl_geral[[#This Row],[Cod.Unico3]]+tbl_geral[[#This Row],[Cod.Unico4]])</f>
        <v>188.06</v>
      </c>
      <c r="P1413" s="12" t="str">
        <f>SUBSTITUTE(tbl_geral[[#This Row],[Cod.Unico5]],",",".")</f>
        <v>188.06</v>
      </c>
      <c r="Q1413" s="12" t="s">
        <v>1368</v>
      </c>
    </row>
    <row r="1414" spans="1:17" x14ac:dyDescent="0.25">
      <c r="A1414" s="3" t="s">
        <v>1357</v>
      </c>
      <c r="B1414" s="4">
        <v>6</v>
      </c>
      <c r="C1414" s="3" t="s">
        <v>20</v>
      </c>
      <c r="D1414" s="4">
        <v>603</v>
      </c>
      <c r="E1414" s="3" t="s">
        <v>239</v>
      </c>
      <c r="F1414" s="3" t="s">
        <v>800</v>
      </c>
      <c r="G1414" s="3" t="s">
        <v>2816</v>
      </c>
      <c r="H1414" s="3" t="s">
        <v>13</v>
      </c>
      <c r="I1414" s="3" t="s">
        <v>1371</v>
      </c>
      <c r="J1414" s="7" t="str">
        <f>CONCATENATE(tbl_geral[[#This Row],[Máquina]],"_",tbl_geral[[#This Row],[Status]],)</f>
        <v>TORW_SETUP</v>
      </c>
      <c r="K1414" s="9">
        <f>COUNTIF($J$2:J1414,J1414)</f>
        <v>7</v>
      </c>
      <c r="L1414" s="7" t="str">
        <f>CONCATENATE(tbl_geral[[#This Row],[Cod.Unico]],"_",tbl_geral[[#This Row],[Numerador]])</f>
        <v>TORW_SETUP_7</v>
      </c>
      <c r="M1414" s="12">
        <f t="shared" si="22"/>
        <v>188</v>
      </c>
      <c r="N1414" s="12">
        <f>COUNTIF(J$2:$J1414,J1414)/100</f>
        <v>7.0000000000000007E-2</v>
      </c>
      <c r="O1414" s="12">
        <f>SUM(tbl_geral[[#This Row],[Cod.Unico3]]+tbl_geral[[#This Row],[Cod.Unico4]])</f>
        <v>188.07</v>
      </c>
      <c r="P1414" s="12" t="str">
        <f>SUBSTITUTE(tbl_geral[[#This Row],[Cod.Unico5]],",",".")</f>
        <v>188.07</v>
      </c>
      <c r="Q1414" s="12" t="s">
        <v>826</v>
      </c>
    </row>
    <row r="1415" spans="1:17" x14ac:dyDescent="0.25">
      <c r="A1415" s="3" t="s">
        <v>1357</v>
      </c>
      <c r="B1415" s="4">
        <v>6</v>
      </c>
      <c r="C1415" s="3" t="s">
        <v>20</v>
      </c>
      <c r="D1415" s="4">
        <v>603</v>
      </c>
      <c r="E1415" s="3" t="s">
        <v>239</v>
      </c>
      <c r="F1415" s="3" t="s">
        <v>800</v>
      </c>
      <c r="G1415" s="3" t="s">
        <v>2817</v>
      </c>
      <c r="H1415" s="3" t="s">
        <v>13</v>
      </c>
      <c r="I1415" s="3" t="s">
        <v>829</v>
      </c>
      <c r="J1415" s="7" t="str">
        <f>CONCATENATE(tbl_geral[[#This Row],[Máquina]],"_",tbl_geral[[#This Row],[Status]],)</f>
        <v>TORW_SETUP</v>
      </c>
      <c r="K1415" s="9">
        <f>COUNTIF($J$2:J1415,J1415)</f>
        <v>8</v>
      </c>
      <c r="L1415" s="7" t="str">
        <f>CONCATENATE(tbl_geral[[#This Row],[Cod.Unico]],"_",tbl_geral[[#This Row],[Numerador]])</f>
        <v>TORW_SETUP_8</v>
      </c>
      <c r="M1415" s="12">
        <f t="shared" si="22"/>
        <v>188</v>
      </c>
      <c r="N1415" s="12">
        <f>COUNTIF(J$2:$J1415,J1415)/100</f>
        <v>0.08</v>
      </c>
      <c r="O1415" s="12">
        <f>SUM(tbl_geral[[#This Row],[Cod.Unico3]]+tbl_geral[[#This Row],[Cod.Unico4]])</f>
        <v>188.08</v>
      </c>
      <c r="P1415" s="12" t="str">
        <f>SUBSTITUTE(tbl_geral[[#This Row],[Cod.Unico5]],",",".")</f>
        <v>188.08</v>
      </c>
      <c r="Q1415" s="12" t="s">
        <v>828</v>
      </c>
    </row>
    <row r="1416" spans="1:17" x14ac:dyDescent="0.25">
      <c r="A1416" s="3" t="s">
        <v>1357</v>
      </c>
      <c r="B1416" s="4">
        <v>3</v>
      </c>
      <c r="C1416" s="3" t="s">
        <v>56</v>
      </c>
      <c r="D1416" s="4">
        <v>301</v>
      </c>
      <c r="E1416" s="3" t="s">
        <v>57</v>
      </c>
      <c r="F1416" s="3" t="s">
        <v>58</v>
      </c>
      <c r="G1416" s="3" t="s">
        <v>2818</v>
      </c>
      <c r="H1416" s="3" t="s">
        <v>54</v>
      </c>
      <c r="I1416" s="3"/>
      <c r="J1416" s="7" t="str">
        <f>CONCATENATE(tbl_geral[[#This Row],[Máquina]],"_",tbl_geral[[#This Row],[Status]],)</f>
        <v>TORW_DESENVOLVIMENTO</v>
      </c>
      <c r="K1416" s="9">
        <f>COUNTIF($J$2:J1416,J1416)</f>
        <v>1</v>
      </c>
      <c r="L1416" s="7" t="str">
        <f>CONCATENATE(tbl_geral[[#This Row],[Cod.Unico]],"_",tbl_geral[[#This Row],[Numerador]])</f>
        <v>TORW_DESENVOLVIMENTO_1</v>
      </c>
      <c r="M1416" s="12">
        <f t="shared" si="22"/>
        <v>189</v>
      </c>
      <c r="N1416" s="12">
        <f>COUNTIF(J$2:$J1416,J1416)/100</f>
        <v>0.01</v>
      </c>
      <c r="O1416" s="12">
        <f>SUM(tbl_geral[[#This Row],[Cod.Unico3]]+tbl_geral[[#This Row],[Cod.Unico4]])</f>
        <v>189.01</v>
      </c>
      <c r="P1416" s="12" t="str">
        <f>SUBSTITUTE(tbl_geral[[#This Row],[Cod.Unico5]],",",".")</f>
        <v>189.01</v>
      </c>
      <c r="Q1416" s="12" t="s">
        <v>59</v>
      </c>
    </row>
    <row r="1417" spans="1:17" x14ac:dyDescent="0.25">
      <c r="A1417" s="3" t="s">
        <v>1357</v>
      </c>
      <c r="B1417" s="4">
        <v>3</v>
      </c>
      <c r="C1417" s="3" t="s">
        <v>56</v>
      </c>
      <c r="D1417" s="4">
        <v>301</v>
      </c>
      <c r="E1417" s="3" t="s">
        <v>57</v>
      </c>
      <c r="F1417" s="3" t="s">
        <v>58</v>
      </c>
      <c r="G1417" s="3" t="s">
        <v>2819</v>
      </c>
      <c r="H1417" s="3" t="s">
        <v>13</v>
      </c>
      <c r="I1417" s="3"/>
      <c r="J1417" s="7" t="str">
        <f>CONCATENATE(tbl_geral[[#This Row],[Máquina]],"_",tbl_geral[[#This Row],[Status]],)</f>
        <v>TORW_DESENVOLVIMENTO</v>
      </c>
      <c r="K1417" s="9">
        <f>COUNTIF($J$2:J1417,J1417)</f>
        <v>2</v>
      </c>
      <c r="L1417" s="7" t="str">
        <f>CONCATENATE(tbl_geral[[#This Row],[Cod.Unico]],"_",tbl_geral[[#This Row],[Numerador]])</f>
        <v>TORW_DESENVOLVIMENTO_2</v>
      </c>
      <c r="M1417" s="12">
        <f t="shared" si="22"/>
        <v>189</v>
      </c>
      <c r="N1417" s="12">
        <f>COUNTIF(J$2:$J1417,J1417)/100</f>
        <v>0.02</v>
      </c>
      <c r="O1417" s="12">
        <f>SUM(tbl_geral[[#This Row],[Cod.Unico3]]+tbl_geral[[#This Row],[Cod.Unico4]])</f>
        <v>189.02</v>
      </c>
      <c r="P1417" s="12" t="str">
        <f>SUBSTITUTE(tbl_geral[[#This Row],[Cod.Unico5]],",",".")</f>
        <v>189.02</v>
      </c>
      <c r="Q1417" s="12" t="s">
        <v>60</v>
      </c>
    </row>
    <row r="1418" spans="1:17" x14ac:dyDescent="0.25">
      <c r="A1418" s="3" t="s">
        <v>1357</v>
      </c>
      <c r="B1418" s="4">
        <v>4</v>
      </c>
      <c r="C1418" s="3" t="s">
        <v>61</v>
      </c>
      <c r="D1418" s="4">
        <v>401</v>
      </c>
      <c r="E1418" s="3" t="s">
        <v>62</v>
      </c>
      <c r="F1418" s="3" t="s">
        <v>63</v>
      </c>
      <c r="G1418" s="3" t="s">
        <v>2820</v>
      </c>
      <c r="H1418" s="3" t="s">
        <v>13</v>
      </c>
      <c r="I1418" s="3"/>
      <c r="J1418" s="7" t="str">
        <f>CONCATENATE(tbl_geral[[#This Row],[Máquina]],"_",tbl_geral[[#This Row],[Status]],)</f>
        <v>TORW_PCP</v>
      </c>
      <c r="K1418" s="9">
        <f>COUNTIF($J$2:J1418,J1418)</f>
        <v>1</v>
      </c>
      <c r="L1418" s="7" t="str">
        <f>CONCATENATE(tbl_geral[[#This Row],[Cod.Unico]],"_",tbl_geral[[#This Row],[Numerador]])</f>
        <v>TORW_PCP_1</v>
      </c>
      <c r="M1418" s="12">
        <f t="shared" si="22"/>
        <v>190</v>
      </c>
      <c r="N1418" s="12">
        <f>COUNTIF(J$2:$J1418,J1418)/100</f>
        <v>0.01</v>
      </c>
      <c r="O1418" s="12">
        <f>SUM(tbl_geral[[#This Row],[Cod.Unico3]]+tbl_geral[[#This Row],[Cod.Unico4]])</f>
        <v>190.01</v>
      </c>
      <c r="P1418" s="12" t="str">
        <f>SUBSTITUTE(tbl_geral[[#This Row],[Cod.Unico5]],",",".")</f>
        <v>190.01</v>
      </c>
      <c r="Q1418" s="12" t="s">
        <v>261</v>
      </c>
    </row>
    <row r="1419" spans="1:17" x14ac:dyDescent="0.25">
      <c r="A1419" s="3" t="s">
        <v>1357</v>
      </c>
      <c r="B1419" s="4">
        <v>4</v>
      </c>
      <c r="C1419" s="3" t="s">
        <v>61</v>
      </c>
      <c r="D1419" s="4">
        <v>401</v>
      </c>
      <c r="E1419" s="3" t="s">
        <v>62</v>
      </c>
      <c r="F1419" s="3" t="s">
        <v>63</v>
      </c>
      <c r="G1419" s="3" t="s">
        <v>2821</v>
      </c>
      <c r="H1419" s="3" t="s">
        <v>13</v>
      </c>
      <c r="I1419" s="3"/>
      <c r="J1419" s="7" t="str">
        <f>CONCATENATE(tbl_geral[[#This Row],[Máquina]],"_",tbl_geral[[#This Row],[Status]],)</f>
        <v>TORW_PCP</v>
      </c>
      <c r="K1419" s="9">
        <f>COUNTIF($J$2:J1419,J1419)</f>
        <v>2</v>
      </c>
      <c r="L1419" s="7" t="str">
        <f>CONCATENATE(tbl_geral[[#This Row],[Cod.Unico]],"_",tbl_geral[[#This Row],[Numerador]])</f>
        <v>TORW_PCP_2</v>
      </c>
      <c r="M1419" s="12">
        <f t="shared" si="22"/>
        <v>190</v>
      </c>
      <c r="N1419" s="12">
        <f>COUNTIF(J$2:$J1419,J1419)/100</f>
        <v>0.02</v>
      </c>
      <c r="O1419" s="12">
        <f>SUM(tbl_geral[[#This Row],[Cod.Unico3]]+tbl_geral[[#This Row],[Cod.Unico4]])</f>
        <v>190.02</v>
      </c>
      <c r="P1419" s="12" t="str">
        <f>SUBSTITUTE(tbl_geral[[#This Row],[Cod.Unico5]],",",".")</f>
        <v>190.02</v>
      </c>
      <c r="Q1419" s="12" t="s">
        <v>262</v>
      </c>
    </row>
    <row r="1420" spans="1:17" x14ac:dyDescent="0.25">
      <c r="A1420" s="3" t="s">
        <v>1357</v>
      </c>
      <c r="B1420" s="4">
        <v>4</v>
      </c>
      <c r="C1420" s="3" t="s">
        <v>61</v>
      </c>
      <c r="D1420" s="4">
        <v>402</v>
      </c>
      <c r="E1420" s="3" t="s">
        <v>66</v>
      </c>
      <c r="F1420" s="3" t="s">
        <v>63</v>
      </c>
      <c r="G1420" s="3" t="s">
        <v>2822</v>
      </c>
      <c r="H1420" s="3" t="s">
        <v>13</v>
      </c>
      <c r="I1420" s="3"/>
      <c r="J1420" s="7" t="str">
        <f>CONCATENATE(tbl_geral[[#This Row],[Máquina]],"_",tbl_geral[[#This Row],[Status]],)</f>
        <v>TORW_PCP</v>
      </c>
      <c r="K1420" s="9">
        <f>COUNTIF($J$2:J1420,J1420)</f>
        <v>3</v>
      </c>
      <c r="L1420" s="7" t="str">
        <f>CONCATENATE(tbl_geral[[#This Row],[Cod.Unico]],"_",tbl_geral[[#This Row],[Numerador]])</f>
        <v>TORW_PCP_3</v>
      </c>
      <c r="M1420" s="12">
        <f t="shared" si="22"/>
        <v>190</v>
      </c>
      <c r="N1420" s="12">
        <f>COUNTIF(J$2:$J1420,J1420)/100</f>
        <v>0.03</v>
      </c>
      <c r="O1420" s="12">
        <f>SUM(tbl_geral[[#This Row],[Cod.Unico3]]+tbl_geral[[#This Row],[Cod.Unico4]])</f>
        <v>190.03</v>
      </c>
      <c r="P1420" s="12" t="str">
        <f>SUBSTITUTE(tbl_geral[[#This Row],[Cod.Unico5]],",",".")</f>
        <v>190.03</v>
      </c>
      <c r="Q1420" s="12" t="s">
        <v>721</v>
      </c>
    </row>
    <row r="1421" spans="1:17" x14ac:dyDescent="0.25">
      <c r="A1421" s="3" t="s">
        <v>1357</v>
      </c>
      <c r="B1421" s="4">
        <v>4</v>
      </c>
      <c r="C1421" s="3" t="s">
        <v>61</v>
      </c>
      <c r="D1421" s="4">
        <v>401</v>
      </c>
      <c r="E1421" s="3" t="s">
        <v>62</v>
      </c>
      <c r="F1421" s="3" t="s">
        <v>63</v>
      </c>
      <c r="G1421" s="3" t="s">
        <v>2823</v>
      </c>
      <c r="H1421" s="3" t="s">
        <v>13</v>
      </c>
      <c r="I1421" s="3"/>
      <c r="J1421" s="7" t="str">
        <f>CONCATENATE(tbl_geral[[#This Row],[Máquina]],"_",tbl_geral[[#This Row],[Status]],)</f>
        <v>TORW_PCP</v>
      </c>
      <c r="K1421" s="9">
        <f>COUNTIF($J$2:J1421,J1421)</f>
        <v>4</v>
      </c>
      <c r="L1421" s="7" t="str">
        <f>CONCATENATE(tbl_geral[[#This Row],[Cod.Unico]],"_",tbl_geral[[#This Row],[Numerador]])</f>
        <v>TORW_PCP_4</v>
      </c>
      <c r="M1421" s="12">
        <f t="shared" si="22"/>
        <v>190</v>
      </c>
      <c r="N1421" s="12">
        <f>COUNTIF(J$2:$J1421,J1421)/100</f>
        <v>0.04</v>
      </c>
      <c r="O1421" s="12">
        <f>SUM(tbl_geral[[#This Row],[Cod.Unico3]]+tbl_geral[[#This Row],[Cod.Unico4]])</f>
        <v>190.04</v>
      </c>
      <c r="P1421" s="12" t="str">
        <f>SUBSTITUTE(tbl_geral[[#This Row],[Cod.Unico5]],",",".")</f>
        <v>190.04</v>
      </c>
      <c r="Q1421" s="12" t="s">
        <v>264</v>
      </c>
    </row>
    <row r="1422" spans="1:17" x14ac:dyDescent="0.25">
      <c r="A1422" s="3" t="s">
        <v>1357</v>
      </c>
      <c r="B1422" s="4">
        <v>4</v>
      </c>
      <c r="C1422" s="3" t="s">
        <v>61</v>
      </c>
      <c r="D1422" s="4">
        <v>401</v>
      </c>
      <c r="E1422" s="3" t="s">
        <v>62</v>
      </c>
      <c r="F1422" s="3" t="s">
        <v>63</v>
      </c>
      <c r="G1422" s="3" t="s">
        <v>2824</v>
      </c>
      <c r="H1422" s="3" t="s">
        <v>13</v>
      </c>
      <c r="I1422" s="3"/>
      <c r="J1422" s="7" t="str">
        <f>CONCATENATE(tbl_geral[[#This Row],[Máquina]],"_",tbl_geral[[#This Row],[Status]],)</f>
        <v>TORW_PCP</v>
      </c>
      <c r="K1422" s="9">
        <f>COUNTIF($J$2:J1422,J1422)</f>
        <v>5</v>
      </c>
      <c r="L1422" s="7" t="str">
        <f>CONCATENATE(tbl_geral[[#This Row],[Cod.Unico]],"_",tbl_geral[[#This Row],[Numerador]])</f>
        <v>TORW_PCP_5</v>
      </c>
      <c r="M1422" s="12">
        <f t="shared" si="22"/>
        <v>190</v>
      </c>
      <c r="N1422" s="12">
        <f>COUNTIF(J$2:$J1422,J1422)/100</f>
        <v>0.05</v>
      </c>
      <c r="O1422" s="12">
        <f>SUM(tbl_geral[[#This Row],[Cod.Unico3]]+tbl_geral[[#This Row],[Cod.Unico4]])</f>
        <v>190.05</v>
      </c>
      <c r="P1422" s="12" t="str">
        <f>SUBSTITUTE(tbl_geral[[#This Row],[Cod.Unico5]],",",".")</f>
        <v>190.05</v>
      </c>
      <c r="Q1422" s="12" t="s">
        <v>723</v>
      </c>
    </row>
    <row r="1423" spans="1:17" x14ac:dyDescent="0.25">
      <c r="A1423" s="3" t="s">
        <v>1357</v>
      </c>
      <c r="B1423" s="4">
        <v>5</v>
      </c>
      <c r="C1423" s="3" t="s">
        <v>71</v>
      </c>
      <c r="D1423" s="4">
        <v>502</v>
      </c>
      <c r="E1423" s="3" t="s">
        <v>72</v>
      </c>
      <c r="F1423" s="3" t="s">
        <v>73</v>
      </c>
      <c r="G1423" s="3" t="s">
        <v>2825</v>
      </c>
      <c r="H1423" s="3" t="s">
        <v>13</v>
      </c>
      <c r="I1423" s="3"/>
      <c r="J1423" s="7" t="str">
        <f>CONCATENATE(tbl_geral[[#This Row],[Máquina]],"_",tbl_geral[[#This Row],[Status]],)</f>
        <v>TORW_EMPILHADEIRA</v>
      </c>
      <c r="K1423" s="9">
        <f>COUNTIF($J$2:J1423,J1423)</f>
        <v>1</v>
      </c>
      <c r="L1423" s="7" t="str">
        <f>CONCATENATE(tbl_geral[[#This Row],[Cod.Unico]],"_",tbl_geral[[#This Row],[Numerador]])</f>
        <v>TORW_EMPILHADEIRA_1</v>
      </c>
      <c r="M1423" s="12">
        <f t="shared" si="22"/>
        <v>191</v>
      </c>
      <c r="N1423" s="12">
        <f>COUNTIF(J$2:$J1423,J1423)/100</f>
        <v>0.01</v>
      </c>
      <c r="O1423" s="12">
        <f>SUM(tbl_geral[[#This Row],[Cod.Unico3]]+tbl_geral[[#This Row],[Cod.Unico4]])</f>
        <v>191.01</v>
      </c>
      <c r="P1423" s="12" t="str">
        <f>SUBSTITUTE(tbl_geral[[#This Row],[Cod.Unico5]],",",".")</f>
        <v>191.01</v>
      </c>
      <c r="Q1423" s="12" t="s">
        <v>74</v>
      </c>
    </row>
    <row r="1424" spans="1:17" x14ac:dyDescent="0.25">
      <c r="A1424" s="3" t="s">
        <v>1357</v>
      </c>
      <c r="B1424" s="4">
        <v>5</v>
      </c>
      <c r="C1424" s="3" t="s">
        <v>71</v>
      </c>
      <c r="D1424" s="4">
        <v>501</v>
      </c>
      <c r="E1424" s="3" t="s">
        <v>75</v>
      </c>
      <c r="F1424" s="3" t="s">
        <v>73</v>
      </c>
      <c r="G1424" s="3" t="s">
        <v>2826</v>
      </c>
      <c r="H1424" s="3" t="s">
        <v>13</v>
      </c>
      <c r="I1424" s="3"/>
      <c r="J1424" s="7" t="str">
        <f>CONCATENATE(tbl_geral[[#This Row],[Máquina]],"_",tbl_geral[[#This Row],[Status]],)</f>
        <v>TORW_EMPILHADEIRA</v>
      </c>
      <c r="K1424" s="9">
        <f>COUNTIF($J$2:J1424,J1424)</f>
        <v>2</v>
      </c>
      <c r="L1424" s="7" t="str">
        <f>CONCATENATE(tbl_geral[[#This Row],[Cod.Unico]],"_",tbl_geral[[#This Row],[Numerador]])</f>
        <v>TORW_EMPILHADEIRA_2</v>
      </c>
      <c r="M1424" s="12">
        <f t="shared" si="22"/>
        <v>191</v>
      </c>
      <c r="N1424" s="12">
        <f>COUNTIF(J$2:$J1424,J1424)/100</f>
        <v>0.02</v>
      </c>
      <c r="O1424" s="12">
        <f>SUM(tbl_geral[[#This Row],[Cod.Unico3]]+tbl_geral[[#This Row],[Cod.Unico4]])</f>
        <v>191.02</v>
      </c>
      <c r="P1424" s="12" t="str">
        <f>SUBSTITUTE(tbl_geral[[#This Row],[Cod.Unico5]],",",".")</f>
        <v>191.02</v>
      </c>
      <c r="Q1424" s="12" t="s">
        <v>831</v>
      </c>
    </row>
    <row r="1425" spans="1:17" x14ac:dyDescent="0.25">
      <c r="A1425" s="3" t="s">
        <v>1357</v>
      </c>
      <c r="B1425" s="4">
        <v>8</v>
      </c>
      <c r="C1425" s="3" t="s">
        <v>10</v>
      </c>
      <c r="D1425" s="4">
        <v>808</v>
      </c>
      <c r="E1425" s="3" t="s">
        <v>80</v>
      </c>
      <c r="F1425" s="3" t="s">
        <v>81</v>
      </c>
      <c r="G1425" s="3" t="s">
        <v>2827</v>
      </c>
      <c r="H1425" s="3" t="s">
        <v>13</v>
      </c>
      <c r="I1425" s="3"/>
      <c r="J1425" s="7" t="str">
        <f>CONCATENATE(tbl_geral[[#This Row],[Máquina]],"_",tbl_geral[[#This Row],[Status]],)</f>
        <v>TORW_SENSOR PCF</v>
      </c>
      <c r="K1425" s="9">
        <f>COUNTIF($J$2:J1425,J1425)</f>
        <v>1</v>
      </c>
      <c r="L1425" s="7" t="str">
        <f>CONCATENATE(tbl_geral[[#This Row],[Cod.Unico]],"_",tbl_geral[[#This Row],[Numerador]])</f>
        <v>TORW_SENSOR PCF_1</v>
      </c>
      <c r="M1425" s="12">
        <f t="shared" si="22"/>
        <v>192</v>
      </c>
      <c r="N1425" s="12">
        <f>COUNTIF(J$2:$J1425,J1425)/100</f>
        <v>0.01</v>
      </c>
      <c r="O1425" s="12">
        <f>SUM(tbl_geral[[#This Row],[Cod.Unico3]]+tbl_geral[[#This Row],[Cod.Unico4]])</f>
        <v>192.01</v>
      </c>
      <c r="P1425" s="12" t="str">
        <f>SUBSTITUTE(tbl_geral[[#This Row],[Cod.Unico5]],",",".")</f>
        <v>192.01</v>
      </c>
      <c r="Q1425" s="12" t="s">
        <v>82</v>
      </c>
    </row>
    <row r="1426" spans="1:17" x14ac:dyDescent="0.25">
      <c r="A1426" s="3" t="s">
        <v>1357</v>
      </c>
      <c r="B1426" s="4">
        <v>2</v>
      </c>
      <c r="C1426" s="3" t="s">
        <v>84</v>
      </c>
      <c r="D1426" s="4">
        <v>203</v>
      </c>
      <c r="E1426" s="3" t="s">
        <v>85</v>
      </c>
      <c r="F1426" s="3" t="s">
        <v>81</v>
      </c>
      <c r="G1426" s="3" t="s">
        <v>2828</v>
      </c>
      <c r="H1426" s="3" t="s">
        <v>13</v>
      </c>
      <c r="I1426" s="3"/>
      <c r="J1426" s="7" t="str">
        <f>CONCATENATE(tbl_geral[[#This Row],[Máquina]],"_",tbl_geral[[#This Row],[Status]],)</f>
        <v>TORW_SENSOR PCF</v>
      </c>
      <c r="K1426" s="9">
        <f>COUNTIF($J$2:J1426,J1426)</f>
        <v>2</v>
      </c>
      <c r="L1426" s="7" t="str">
        <f>CONCATENATE(tbl_geral[[#This Row],[Cod.Unico]],"_",tbl_geral[[#This Row],[Numerador]])</f>
        <v>TORW_SENSOR PCF_2</v>
      </c>
      <c r="M1426" s="12">
        <f t="shared" si="22"/>
        <v>192</v>
      </c>
      <c r="N1426" s="12">
        <f>COUNTIF(J$2:$J1426,J1426)/100</f>
        <v>0.02</v>
      </c>
      <c r="O1426" s="12">
        <f>SUM(tbl_geral[[#This Row],[Cod.Unico3]]+tbl_geral[[#This Row],[Cod.Unico4]])</f>
        <v>192.02</v>
      </c>
      <c r="P1426" s="12" t="str">
        <f>SUBSTITUTE(tbl_geral[[#This Row],[Cod.Unico5]],",",".")</f>
        <v>192.02</v>
      </c>
      <c r="Q1426" s="12" t="s">
        <v>86</v>
      </c>
    </row>
    <row r="1427" spans="1:17" x14ac:dyDescent="0.25">
      <c r="A1427" s="3" t="s">
        <v>1357</v>
      </c>
      <c r="B1427" s="4">
        <v>2</v>
      </c>
      <c r="C1427" s="3" t="s">
        <v>84</v>
      </c>
      <c r="D1427" s="4">
        <v>202</v>
      </c>
      <c r="E1427" s="3" t="s">
        <v>88</v>
      </c>
      <c r="F1427" s="3" t="s">
        <v>81</v>
      </c>
      <c r="G1427" s="3" t="s">
        <v>2829</v>
      </c>
      <c r="H1427" s="3" t="s">
        <v>13</v>
      </c>
      <c r="I1427" s="3"/>
      <c r="J1427" s="7" t="str">
        <f>CONCATENATE(tbl_geral[[#This Row],[Máquina]],"_",tbl_geral[[#This Row],[Status]],)</f>
        <v>TORW_SENSOR PCF</v>
      </c>
      <c r="K1427" s="9">
        <f>COUNTIF($J$2:J1427,J1427)</f>
        <v>3</v>
      </c>
      <c r="L1427" s="7" t="str">
        <f>CONCATENATE(tbl_geral[[#This Row],[Cod.Unico]],"_",tbl_geral[[#This Row],[Numerador]])</f>
        <v>TORW_SENSOR PCF_3</v>
      </c>
      <c r="M1427" s="12">
        <f t="shared" si="22"/>
        <v>192</v>
      </c>
      <c r="N1427" s="12">
        <f>COUNTIF(J$2:$J1427,J1427)/100</f>
        <v>0.03</v>
      </c>
      <c r="O1427" s="12">
        <f>SUM(tbl_geral[[#This Row],[Cod.Unico3]]+tbl_geral[[#This Row],[Cod.Unico4]])</f>
        <v>192.03</v>
      </c>
      <c r="P1427" s="12" t="str">
        <f>SUBSTITUTE(tbl_geral[[#This Row],[Cod.Unico5]],",",".")</f>
        <v>192.03</v>
      </c>
      <c r="Q1427" s="12" t="s">
        <v>89</v>
      </c>
    </row>
    <row r="1428" spans="1:17" x14ac:dyDescent="0.25">
      <c r="A1428" s="3" t="s">
        <v>1357</v>
      </c>
      <c r="B1428" s="4">
        <v>8</v>
      </c>
      <c r="C1428" s="3" t="s">
        <v>10</v>
      </c>
      <c r="D1428" s="4">
        <v>808</v>
      </c>
      <c r="E1428" s="3" t="s">
        <v>80</v>
      </c>
      <c r="F1428" s="3" t="s">
        <v>81</v>
      </c>
      <c r="G1428" s="3" t="s">
        <v>2830</v>
      </c>
      <c r="H1428" s="3" t="s">
        <v>13</v>
      </c>
      <c r="I1428" s="3"/>
      <c r="J1428" s="7" t="str">
        <f>CONCATENATE(tbl_geral[[#This Row],[Máquina]],"_",tbl_geral[[#This Row],[Status]],)</f>
        <v>TORW_SENSOR PCF</v>
      </c>
      <c r="K1428" s="9">
        <f>COUNTIF($J$2:J1428,J1428)</f>
        <v>4</v>
      </c>
      <c r="L1428" s="7" t="str">
        <f>CONCATENATE(tbl_geral[[#This Row],[Cod.Unico]],"_",tbl_geral[[#This Row],[Numerador]])</f>
        <v>TORW_SENSOR PCF_4</v>
      </c>
      <c r="M1428" s="12">
        <f t="shared" si="22"/>
        <v>192</v>
      </c>
      <c r="N1428" s="12">
        <f>COUNTIF(J$2:$J1428,J1428)/100</f>
        <v>0.04</v>
      </c>
      <c r="O1428" s="12">
        <f>SUM(tbl_geral[[#This Row],[Cod.Unico3]]+tbl_geral[[#This Row],[Cod.Unico4]])</f>
        <v>192.04</v>
      </c>
      <c r="P1428" s="12" t="str">
        <f>SUBSTITUTE(tbl_geral[[#This Row],[Cod.Unico5]],",",".")</f>
        <v>192.04</v>
      </c>
      <c r="Q1428" s="12" t="s">
        <v>1372</v>
      </c>
    </row>
    <row r="1429" spans="1:17" x14ac:dyDescent="0.25">
      <c r="A1429" s="3" t="s">
        <v>1357</v>
      </c>
      <c r="B1429" s="4">
        <v>8</v>
      </c>
      <c r="C1429" s="3" t="s">
        <v>10</v>
      </c>
      <c r="D1429" s="4">
        <v>808</v>
      </c>
      <c r="E1429" s="3" t="s">
        <v>80</v>
      </c>
      <c r="F1429" s="3" t="s">
        <v>199</v>
      </c>
      <c r="G1429" s="3" t="s">
        <v>2831</v>
      </c>
      <c r="H1429" s="3" t="s">
        <v>13</v>
      </c>
      <c r="I1429" s="3"/>
      <c r="J1429" s="7" t="str">
        <f>CONCATENATE(tbl_geral[[#This Row],[Máquina]],"_",tbl_geral[[#This Row],[Status]],)</f>
        <v>TORW_SISTEMA PCF</v>
      </c>
      <c r="K1429" s="9">
        <f>COUNTIF($J$2:J1429,J1429)</f>
        <v>1</v>
      </c>
      <c r="L1429" s="7" t="str">
        <f>CONCATENATE(tbl_geral[[#This Row],[Cod.Unico]],"_",tbl_geral[[#This Row],[Numerador]])</f>
        <v>TORW_SISTEMA PCF_1</v>
      </c>
      <c r="M1429" s="12">
        <f t="shared" si="22"/>
        <v>193</v>
      </c>
      <c r="N1429" s="12">
        <f>COUNTIF(J$2:$J1429,J1429)/100</f>
        <v>0.01</v>
      </c>
      <c r="O1429" s="12">
        <f>SUM(tbl_geral[[#This Row],[Cod.Unico3]]+tbl_geral[[#This Row],[Cod.Unico4]])</f>
        <v>193.01</v>
      </c>
      <c r="P1429" s="12" t="str">
        <f>SUBSTITUTE(tbl_geral[[#This Row],[Cod.Unico5]],",",".")</f>
        <v>193.01</v>
      </c>
      <c r="Q1429" s="12" t="s">
        <v>91</v>
      </c>
    </row>
    <row r="1430" spans="1:17" x14ac:dyDescent="0.25">
      <c r="A1430" s="3" t="s">
        <v>1357</v>
      </c>
      <c r="B1430" s="4">
        <v>8</v>
      </c>
      <c r="C1430" s="3" t="s">
        <v>10</v>
      </c>
      <c r="D1430" s="4">
        <v>601</v>
      </c>
      <c r="E1430" s="3" t="s">
        <v>21</v>
      </c>
      <c r="F1430" s="3" t="s">
        <v>199</v>
      </c>
      <c r="G1430" s="3" t="s">
        <v>2832</v>
      </c>
      <c r="H1430" s="3" t="s">
        <v>13</v>
      </c>
      <c r="I1430" s="3"/>
      <c r="J1430" s="7" t="str">
        <f>CONCATENATE(tbl_geral[[#This Row],[Máquina]],"_",tbl_geral[[#This Row],[Status]],)</f>
        <v>TORW_SISTEMA PCF</v>
      </c>
      <c r="K1430" s="9">
        <f>COUNTIF($J$2:J1430,J1430)</f>
        <v>2</v>
      </c>
      <c r="L1430" s="7" t="str">
        <f>CONCATENATE(tbl_geral[[#This Row],[Cod.Unico]],"_",tbl_geral[[#This Row],[Numerador]])</f>
        <v>TORW_SISTEMA PCF_2</v>
      </c>
      <c r="M1430" s="12">
        <f t="shared" si="22"/>
        <v>193</v>
      </c>
      <c r="N1430" s="12">
        <f>COUNTIF(J$2:$J1430,J1430)/100</f>
        <v>0.02</v>
      </c>
      <c r="O1430" s="12">
        <f>SUM(tbl_geral[[#This Row],[Cod.Unico3]]+tbl_geral[[#This Row],[Cod.Unico4]])</f>
        <v>193.02</v>
      </c>
      <c r="P1430" s="12" t="str">
        <f>SUBSTITUTE(tbl_geral[[#This Row],[Cod.Unico5]],",",".")</f>
        <v>193.02</v>
      </c>
      <c r="Q1430" s="12" t="s">
        <v>92</v>
      </c>
    </row>
    <row r="1431" spans="1:17" x14ac:dyDescent="0.25">
      <c r="A1431" s="3" t="s">
        <v>1357</v>
      </c>
      <c r="B1431" s="4">
        <v>8</v>
      </c>
      <c r="C1431" s="3" t="s">
        <v>10</v>
      </c>
      <c r="D1431" s="4">
        <v>808</v>
      </c>
      <c r="E1431" s="3" t="s">
        <v>80</v>
      </c>
      <c r="F1431" s="3" t="s">
        <v>199</v>
      </c>
      <c r="G1431" s="3" t="s">
        <v>2833</v>
      </c>
      <c r="H1431" s="3" t="s">
        <v>13</v>
      </c>
      <c r="I1431" s="3"/>
      <c r="J1431" s="7" t="str">
        <f>CONCATENATE(tbl_geral[[#This Row],[Máquina]],"_",tbl_geral[[#This Row],[Status]],)</f>
        <v>TORW_SISTEMA PCF</v>
      </c>
      <c r="K1431" s="9">
        <f>COUNTIF($J$2:J1431,J1431)</f>
        <v>3</v>
      </c>
      <c r="L1431" s="7" t="str">
        <f>CONCATENATE(tbl_geral[[#This Row],[Cod.Unico]],"_",tbl_geral[[#This Row],[Numerador]])</f>
        <v>TORW_SISTEMA PCF_3</v>
      </c>
      <c r="M1431" s="12">
        <f t="shared" si="22"/>
        <v>193</v>
      </c>
      <c r="N1431" s="12">
        <f>COUNTIF(J$2:$J1431,J1431)/100</f>
        <v>0.03</v>
      </c>
      <c r="O1431" s="12">
        <f>SUM(tbl_geral[[#This Row],[Cod.Unico3]]+tbl_geral[[#This Row],[Cod.Unico4]])</f>
        <v>193.03</v>
      </c>
      <c r="P1431" s="12" t="str">
        <f>SUBSTITUTE(tbl_geral[[#This Row],[Cod.Unico5]],",",".")</f>
        <v>193.03</v>
      </c>
      <c r="Q1431" s="12" t="s">
        <v>1321</v>
      </c>
    </row>
    <row r="1432" spans="1:17" x14ac:dyDescent="0.25">
      <c r="A1432" s="3" t="s">
        <v>1357</v>
      </c>
      <c r="B1432" s="4">
        <v>14</v>
      </c>
      <c r="C1432" s="3" t="s">
        <v>96</v>
      </c>
      <c r="D1432" s="4">
        <v>1401</v>
      </c>
      <c r="E1432" s="3" t="s">
        <v>97</v>
      </c>
      <c r="F1432" s="3" t="s">
        <v>98</v>
      </c>
      <c r="G1432" s="3" t="s">
        <v>2834</v>
      </c>
      <c r="H1432" s="3" t="s">
        <v>13</v>
      </c>
      <c r="I1432" s="3"/>
      <c r="J1432" s="7" t="str">
        <f>CONCATENATE(tbl_geral[[#This Row],[Máquina]],"_",tbl_geral[[#This Row],[Status]],)</f>
        <v>TORW_PARADA</v>
      </c>
      <c r="K1432" s="9">
        <f>COUNTIF($J$2:J1432,J1432)</f>
        <v>1</v>
      </c>
      <c r="L1432" s="7" t="str">
        <f>CONCATENATE(tbl_geral[[#This Row],[Cod.Unico]],"_",tbl_geral[[#This Row],[Numerador]])</f>
        <v>TORW_PARADA_1</v>
      </c>
      <c r="M1432" s="12">
        <f t="shared" si="22"/>
        <v>194</v>
      </c>
      <c r="N1432" s="12">
        <f>COUNTIF(J$2:$J1432,J1432)/100</f>
        <v>0.01</v>
      </c>
      <c r="O1432" s="12">
        <f>SUM(tbl_geral[[#This Row],[Cod.Unico3]]+tbl_geral[[#This Row],[Cod.Unico4]])</f>
        <v>194.01</v>
      </c>
      <c r="P1432" s="12" t="str">
        <f>SUBSTITUTE(tbl_geral[[#This Row],[Cod.Unico5]],",",".")</f>
        <v>194.01</v>
      </c>
      <c r="Q1432" s="12" t="s">
        <v>99</v>
      </c>
    </row>
    <row r="1433" spans="1:17" x14ac:dyDescent="0.25">
      <c r="A1433" s="3" t="s">
        <v>1357</v>
      </c>
      <c r="B1433" s="4">
        <v>2</v>
      </c>
      <c r="C1433" s="3" t="s">
        <v>84</v>
      </c>
      <c r="D1433" s="4">
        <v>201</v>
      </c>
      <c r="E1433" s="3" t="s">
        <v>100</v>
      </c>
      <c r="F1433" s="3" t="s">
        <v>98</v>
      </c>
      <c r="G1433" s="3" t="s">
        <v>2835</v>
      </c>
      <c r="H1433" s="3" t="s">
        <v>13</v>
      </c>
      <c r="I1433" s="3"/>
      <c r="J1433" s="7" t="str">
        <f>CONCATENATE(tbl_geral[[#This Row],[Máquina]],"_",tbl_geral[[#This Row],[Status]],)</f>
        <v>TORW_PARADA</v>
      </c>
      <c r="K1433" s="9">
        <f>COUNTIF($J$2:J1433,J1433)</f>
        <v>2</v>
      </c>
      <c r="L1433" s="7" t="str">
        <f>CONCATENATE(tbl_geral[[#This Row],[Cod.Unico]],"_",tbl_geral[[#This Row],[Numerador]])</f>
        <v>TORW_PARADA_2</v>
      </c>
      <c r="M1433" s="12">
        <f t="shared" si="22"/>
        <v>194</v>
      </c>
      <c r="N1433" s="12">
        <f>COUNTIF(J$2:$J1433,J1433)/100</f>
        <v>0.02</v>
      </c>
      <c r="O1433" s="12">
        <f>SUM(tbl_geral[[#This Row],[Cod.Unico3]]+tbl_geral[[#This Row],[Cod.Unico4]])</f>
        <v>194.02</v>
      </c>
      <c r="P1433" s="12" t="str">
        <f>SUBSTITUTE(tbl_geral[[#This Row],[Cod.Unico5]],",",".")</f>
        <v>194.02</v>
      </c>
      <c r="Q1433" s="12" t="s">
        <v>101</v>
      </c>
    </row>
    <row r="1434" spans="1:17" x14ac:dyDescent="0.25">
      <c r="A1434" s="3" t="s">
        <v>1357</v>
      </c>
      <c r="B1434" s="4">
        <v>8</v>
      </c>
      <c r="C1434" s="3" t="s">
        <v>10</v>
      </c>
      <c r="D1434" s="4">
        <v>801</v>
      </c>
      <c r="E1434" s="3" t="s">
        <v>1373</v>
      </c>
      <c r="F1434" s="3" t="s">
        <v>832</v>
      </c>
      <c r="G1434" s="3" t="s">
        <v>2836</v>
      </c>
      <c r="H1434" s="3" t="s">
        <v>13</v>
      </c>
      <c r="I1434" s="3"/>
      <c r="J1434" s="7" t="str">
        <f>CONCATENATE(tbl_geral[[#This Row],[Máquina]],"_",tbl_geral[[#This Row],[Status]],)</f>
        <v>TORW_ESTAÇÃO DE ALIMENTAÇÃO PAINÉIS</v>
      </c>
      <c r="K1434" s="9">
        <f>COUNTIF($J$2:J1434,J1434)</f>
        <v>1</v>
      </c>
      <c r="L1434" s="7" t="str">
        <f>CONCATENATE(tbl_geral[[#This Row],[Cod.Unico]],"_",tbl_geral[[#This Row],[Numerador]])</f>
        <v>TORW_ESTAÇÃO DE ALIMENTAÇÃO PAINÉIS_1</v>
      </c>
      <c r="M1434" s="12">
        <f t="shared" si="22"/>
        <v>195</v>
      </c>
      <c r="N1434" s="12">
        <f>COUNTIF(J$2:$J1434,J1434)/100</f>
        <v>0.01</v>
      </c>
      <c r="O1434" s="12">
        <f>SUM(tbl_geral[[#This Row],[Cod.Unico3]]+tbl_geral[[#This Row],[Cod.Unico4]])</f>
        <v>195.01</v>
      </c>
      <c r="P1434" s="12" t="str">
        <f>SUBSTITUTE(tbl_geral[[#This Row],[Cod.Unico5]],",",".")</f>
        <v>195.01</v>
      </c>
      <c r="Q1434" s="12" t="s">
        <v>104</v>
      </c>
    </row>
    <row r="1435" spans="1:17" x14ac:dyDescent="0.25">
      <c r="A1435" s="3" t="s">
        <v>1357</v>
      </c>
      <c r="B1435" s="4">
        <v>5</v>
      </c>
      <c r="C1435" s="3" t="s">
        <v>71</v>
      </c>
      <c r="D1435" s="4">
        <v>501</v>
      </c>
      <c r="E1435" s="3" t="s">
        <v>75</v>
      </c>
      <c r="F1435" s="3" t="s">
        <v>832</v>
      </c>
      <c r="G1435" s="3" t="s">
        <v>2837</v>
      </c>
      <c r="H1435" s="3" t="s">
        <v>13</v>
      </c>
      <c r="I1435" s="3"/>
      <c r="J1435" s="7" t="str">
        <f>CONCATENATE(tbl_geral[[#This Row],[Máquina]],"_",tbl_geral[[#This Row],[Status]],)</f>
        <v>TORW_ESTAÇÃO DE ALIMENTAÇÃO PAINÉIS</v>
      </c>
      <c r="K1435" s="9">
        <f>COUNTIF($J$2:J1435,J1435)</f>
        <v>2</v>
      </c>
      <c r="L1435" s="7" t="str">
        <f>CONCATENATE(tbl_geral[[#This Row],[Cod.Unico]],"_",tbl_geral[[#This Row],[Numerador]])</f>
        <v>TORW_ESTAÇÃO DE ALIMENTAÇÃO PAINÉIS_2</v>
      </c>
      <c r="M1435" s="12">
        <f t="shared" si="22"/>
        <v>195</v>
      </c>
      <c r="N1435" s="12">
        <f>COUNTIF(J$2:$J1435,J1435)/100</f>
        <v>0.02</v>
      </c>
      <c r="O1435" s="12">
        <f>SUM(tbl_geral[[#This Row],[Cod.Unico3]]+tbl_geral[[#This Row],[Cod.Unico4]])</f>
        <v>195.02</v>
      </c>
      <c r="P1435" s="12" t="str">
        <f>SUBSTITUTE(tbl_geral[[#This Row],[Cod.Unico5]],",",".")</f>
        <v>195.02</v>
      </c>
      <c r="Q1435" s="12" t="s">
        <v>833</v>
      </c>
    </row>
    <row r="1436" spans="1:17" x14ac:dyDescent="0.25">
      <c r="A1436" s="3" t="s">
        <v>1357</v>
      </c>
      <c r="B1436" s="4">
        <v>2</v>
      </c>
      <c r="C1436" s="3" t="s">
        <v>84</v>
      </c>
      <c r="D1436" s="4">
        <v>203</v>
      </c>
      <c r="E1436" s="3" t="s">
        <v>85</v>
      </c>
      <c r="F1436" s="3" t="s">
        <v>832</v>
      </c>
      <c r="G1436" s="3" t="s">
        <v>2838</v>
      </c>
      <c r="H1436" s="3" t="s">
        <v>13</v>
      </c>
      <c r="I1436" s="3"/>
      <c r="J1436" s="7" t="str">
        <f>CONCATENATE(tbl_geral[[#This Row],[Máquina]],"_",tbl_geral[[#This Row],[Status]],)</f>
        <v>TORW_ESTAÇÃO DE ALIMENTAÇÃO PAINÉIS</v>
      </c>
      <c r="K1436" s="9">
        <f>COUNTIF($J$2:J1436,J1436)</f>
        <v>3</v>
      </c>
      <c r="L1436" s="7" t="str">
        <f>CONCATENATE(tbl_geral[[#This Row],[Cod.Unico]],"_",tbl_geral[[#This Row],[Numerador]])</f>
        <v>TORW_ESTAÇÃO DE ALIMENTAÇÃO PAINÉIS_3</v>
      </c>
      <c r="M1436" s="12">
        <f t="shared" si="22"/>
        <v>195</v>
      </c>
      <c r="N1436" s="12">
        <f>COUNTIF(J$2:$J1436,J1436)/100</f>
        <v>0.03</v>
      </c>
      <c r="O1436" s="12">
        <f>SUM(tbl_geral[[#This Row],[Cod.Unico3]]+tbl_geral[[#This Row],[Cod.Unico4]])</f>
        <v>195.03</v>
      </c>
      <c r="P1436" s="12" t="str">
        <f>SUBSTITUTE(tbl_geral[[#This Row],[Cod.Unico5]],",",".")</f>
        <v>195.03</v>
      </c>
      <c r="Q1436" s="12" t="s">
        <v>836</v>
      </c>
    </row>
    <row r="1437" spans="1:17" x14ac:dyDescent="0.25">
      <c r="A1437" s="3" t="s">
        <v>1357</v>
      </c>
      <c r="B1437" s="4">
        <v>2</v>
      </c>
      <c r="C1437" s="3" t="s">
        <v>84</v>
      </c>
      <c r="D1437" s="4">
        <v>202</v>
      </c>
      <c r="E1437" s="3" t="s">
        <v>88</v>
      </c>
      <c r="F1437" s="3" t="s">
        <v>832</v>
      </c>
      <c r="G1437" s="3" t="s">
        <v>2839</v>
      </c>
      <c r="H1437" s="3" t="s">
        <v>13</v>
      </c>
      <c r="I1437" s="3"/>
      <c r="J1437" s="7" t="str">
        <f>CONCATENATE(tbl_geral[[#This Row],[Máquina]],"_",tbl_geral[[#This Row],[Status]],)</f>
        <v>TORW_ESTAÇÃO DE ALIMENTAÇÃO PAINÉIS</v>
      </c>
      <c r="K1437" s="9">
        <f>COUNTIF($J$2:J1437,J1437)</f>
        <v>4</v>
      </c>
      <c r="L1437" s="7" t="str">
        <f>CONCATENATE(tbl_geral[[#This Row],[Cod.Unico]],"_",tbl_geral[[#This Row],[Numerador]])</f>
        <v>TORW_ESTAÇÃO DE ALIMENTAÇÃO PAINÉIS_4</v>
      </c>
      <c r="M1437" s="12">
        <f t="shared" si="22"/>
        <v>195</v>
      </c>
      <c r="N1437" s="12">
        <f>COUNTIF(J$2:$J1437,J1437)/100</f>
        <v>0.04</v>
      </c>
      <c r="O1437" s="12">
        <f>SUM(tbl_geral[[#This Row],[Cod.Unico3]]+tbl_geral[[#This Row],[Cod.Unico4]])</f>
        <v>195.04</v>
      </c>
      <c r="P1437" s="12" t="str">
        <f>SUBSTITUTE(tbl_geral[[#This Row],[Cod.Unico5]],",",".")</f>
        <v>195.04</v>
      </c>
      <c r="Q1437" s="12" t="s">
        <v>837</v>
      </c>
    </row>
    <row r="1438" spans="1:17" x14ac:dyDescent="0.25">
      <c r="A1438" s="3" t="s">
        <v>1357</v>
      </c>
      <c r="B1438" s="4">
        <v>8</v>
      </c>
      <c r="C1438" s="3" t="s">
        <v>10</v>
      </c>
      <c r="D1438" s="4">
        <v>829</v>
      </c>
      <c r="E1438" s="3" t="s">
        <v>93</v>
      </c>
      <c r="F1438" s="3" t="s">
        <v>832</v>
      </c>
      <c r="G1438" s="3" t="s">
        <v>2840</v>
      </c>
      <c r="H1438" s="3" t="s">
        <v>13</v>
      </c>
      <c r="I1438" s="3"/>
      <c r="J1438" s="7" t="str">
        <f>CONCATENATE(tbl_geral[[#This Row],[Máquina]],"_",tbl_geral[[#This Row],[Status]],)</f>
        <v>TORW_ESTAÇÃO DE ALIMENTAÇÃO PAINÉIS</v>
      </c>
      <c r="K1438" s="9">
        <f>COUNTIF($J$2:J1438,J1438)</f>
        <v>5</v>
      </c>
      <c r="L1438" s="7" t="str">
        <f>CONCATENATE(tbl_geral[[#This Row],[Cod.Unico]],"_",tbl_geral[[#This Row],[Numerador]])</f>
        <v>TORW_ESTAÇÃO DE ALIMENTAÇÃO PAINÉIS_5</v>
      </c>
      <c r="M1438" s="12">
        <f t="shared" si="22"/>
        <v>195</v>
      </c>
      <c r="N1438" s="12">
        <f>COUNTIF(J$2:$J1438,J1438)/100</f>
        <v>0.05</v>
      </c>
      <c r="O1438" s="12">
        <f>SUM(tbl_geral[[#This Row],[Cod.Unico3]]+tbl_geral[[#This Row],[Cod.Unico4]])</f>
        <v>195.05</v>
      </c>
      <c r="P1438" s="12" t="str">
        <f>SUBSTITUTE(tbl_geral[[#This Row],[Cod.Unico5]],",",".")</f>
        <v>195.05</v>
      </c>
      <c r="Q1438" s="12" t="s">
        <v>838</v>
      </c>
    </row>
    <row r="1439" spans="1:17" x14ac:dyDescent="0.25">
      <c r="A1439" s="3" t="s">
        <v>1357</v>
      </c>
      <c r="B1439" s="4">
        <v>8</v>
      </c>
      <c r="C1439" s="3" t="s">
        <v>10</v>
      </c>
      <c r="D1439" s="4">
        <v>829</v>
      </c>
      <c r="E1439" s="3" t="s">
        <v>93</v>
      </c>
      <c r="F1439" s="3" t="s">
        <v>832</v>
      </c>
      <c r="G1439" s="3" t="s">
        <v>2841</v>
      </c>
      <c r="H1439" s="3" t="s">
        <v>13</v>
      </c>
      <c r="I1439" s="3"/>
      <c r="J1439" s="7" t="str">
        <f>CONCATENATE(tbl_geral[[#This Row],[Máquina]],"_",tbl_geral[[#This Row],[Status]],)</f>
        <v>TORW_ESTAÇÃO DE ALIMENTAÇÃO PAINÉIS</v>
      </c>
      <c r="K1439" s="9">
        <f>COUNTIF($J$2:J1439,J1439)</f>
        <v>6</v>
      </c>
      <c r="L1439" s="7" t="str">
        <f>CONCATENATE(tbl_geral[[#This Row],[Cod.Unico]],"_",tbl_geral[[#This Row],[Numerador]])</f>
        <v>TORW_ESTAÇÃO DE ALIMENTAÇÃO PAINÉIS_6</v>
      </c>
      <c r="M1439" s="12">
        <f t="shared" si="22"/>
        <v>195</v>
      </c>
      <c r="N1439" s="12">
        <f>COUNTIF(J$2:$J1439,J1439)/100</f>
        <v>0.06</v>
      </c>
      <c r="O1439" s="12">
        <f>SUM(tbl_geral[[#This Row],[Cod.Unico3]]+tbl_geral[[#This Row],[Cod.Unico4]])</f>
        <v>195.06</v>
      </c>
      <c r="P1439" s="12" t="str">
        <f>SUBSTITUTE(tbl_geral[[#This Row],[Cod.Unico5]],",",".")</f>
        <v>195.06</v>
      </c>
      <c r="Q1439" s="12" t="s">
        <v>840</v>
      </c>
    </row>
    <row r="1440" spans="1:17" x14ac:dyDescent="0.25">
      <c r="A1440" s="3" t="s">
        <v>1357</v>
      </c>
      <c r="B1440" s="4">
        <v>3</v>
      </c>
      <c r="C1440" s="3" t="s">
        <v>56</v>
      </c>
      <c r="D1440" s="4">
        <v>303</v>
      </c>
      <c r="E1440" s="3" t="s">
        <v>108</v>
      </c>
      <c r="F1440" s="3" t="s">
        <v>841</v>
      </c>
      <c r="G1440" s="3" t="s">
        <v>2842</v>
      </c>
      <c r="H1440" s="3" t="s">
        <v>13</v>
      </c>
      <c r="I1440" s="3"/>
      <c r="J1440" s="7" t="str">
        <f>CONCATENATE(tbl_geral[[#This Row],[Máquina]],"_",tbl_geral[[#This Row],[Status]],)</f>
        <v>TORW_ALINHADOR DE PAINÉIS</v>
      </c>
      <c r="K1440" s="9">
        <f>COUNTIF($J$2:J1440,J1440)</f>
        <v>1</v>
      </c>
      <c r="L1440" s="7" t="str">
        <f>CONCATENATE(tbl_geral[[#This Row],[Cod.Unico]],"_",tbl_geral[[#This Row],[Numerador]])</f>
        <v>TORW_ALINHADOR DE PAINÉIS_1</v>
      </c>
      <c r="M1440" s="12">
        <f t="shared" si="22"/>
        <v>196</v>
      </c>
      <c r="N1440" s="12">
        <f>COUNTIF(J$2:$J1440,J1440)/100</f>
        <v>0.01</v>
      </c>
      <c r="O1440" s="12">
        <f>SUM(tbl_geral[[#This Row],[Cod.Unico3]]+tbl_geral[[#This Row],[Cod.Unico4]])</f>
        <v>196.01</v>
      </c>
      <c r="P1440" s="12" t="str">
        <f>SUBSTITUTE(tbl_geral[[#This Row],[Cod.Unico5]],",",".")</f>
        <v>196.01</v>
      </c>
      <c r="Q1440" s="12" t="s">
        <v>842</v>
      </c>
    </row>
    <row r="1441" spans="1:17" x14ac:dyDescent="0.25">
      <c r="A1441" s="3" t="s">
        <v>1357</v>
      </c>
      <c r="B1441" s="4">
        <v>2</v>
      </c>
      <c r="C1441" s="3" t="s">
        <v>84</v>
      </c>
      <c r="D1441" s="4">
        <v>203</v>
      </c>
      <c r="E1441" s="3" t="s">
        <v>85</v>
      </c>
      <c r="F1441" s="3" t="s">
        <v>841</v>
      </c>
      <c r="G1441" s="3" t="s">
        <v>2843</v>
      </c>
      <c r="H1441" s="3" t="s">
        <v>13</v>
      </c>
      <c r="I1441" s="3"/>
      <c r="J1441" s="7" t="str">
        <f>CONCATENATE(tbl_geral[[#This Row],[Máquina]],"_",tbl_geral[[#This Row],[Status]],)</f>
        <v>TORW_ALINHADOR DE PAINÉIS</v>
      </c>
      <c r="K1441" s="9">
        <f>COUNTIF($J$2:J1441,J1441)</f>
        <v>2</v>
      </c>
      <c r="L1441" s="7" t="str">
        <f>CONCATENATE(tbl_geral[[#This Row],[Cod.Unico]],"_",tbl_geral[[#This Row],[Numerador]])</f>
        <v>TORW_ALINHADOR DE PAINÉIS_2</v>
      </c>
      <c r="M1441" s="12">
        <f t="shared" si="22"/>
        <v>196</v>
      </c>
      <c r="N1441" s="12">
        <f>COUNTIF(J$2:$J1441,J1441)/100</f>
        <v>0.02</v>
      </c>
      <c r="O1441" s="12">
        <f>SUM(tbl_geral[[#This Row],[Cod.Unico3]]+tbl_geral[[#This Row],[Cod.Unico4]])</f>
        <v>196.02</v>
      </c>
      <c r="P1441" s="12" t="str">
        <f>SUBSTITUTE(tbl_geral[[#This Row],[Cod.Unico5]],",",".")</f>
        <v>196.02</v>
      </c>
      <c r="Q1441" s="12" t="s">
        <v>843</v>
      </c>
    </row>
    <row r="1442" spans="1:17" x14ac:dyDescent="0.25">
      <c r="A1442" s="3" t="s">
        <v>1357</v>
      </c>
      <c r="B1442" s="4">
        <v>2</v>
      </c>
      <c r="C1442" s="3" t="s">
        <v>84</v>
      </c>
      <c r="D1442" s="4">
        <v>202</v>
      </c>
      <c r="E1442" s="3" t="s">
        <v>88</v>
      </c>
      <c r="F1442" s="3" t="s">
        <v>841</v>
      </c>
      <c r="G1442" s="3" t="s">
        <v>2844</v>
      </c>
      <c r="H1442" s="3" t="s">
        <v>13</v>
      </c>
      <c r="I1442" s="3"/>
      <c r="J1442" s="7" t="str">
        <f>CONCATENATE(tbl_geral[[#This Row],[Máquina]],"_",tbl_geral[[#This Row],[Status]],)</f>
        <v>TORW_ALINHADOR DE PAINÉIS</v>
      </c>
      <c r="K1442" s="9">
        <f>COUNTIF($J$2:J1442,J1442)</f>
        <v>3</v>
      </c>
      <c r="L1442" s="7" t="str">
        <f>CONCATENATE(tbl_geral[[#This Row],[Cod.Unico]],"_",tbl_geral[[#This Row],[Numerador]])</f>
        <v>TORW_ALINHADOR DE PAINÉIS_3</v>
      </c>
      <c r="M1442" s="12">
        <f t="shared" si="22"/>
        <v>196</v>
      </c>
      <c r="N1442" s="12">
        <f>COUNTIF(J$2:$J1442,J1442)/100</f>
        <v>0.03</v>
      </c>
      <c r="O1442" s="12">
        <f>SUM(tbl_geral[[#This Row],[Cod.Unico3]]+tbl_geral[[#This Row],[Cod.Unico4]])</f>
        <v>196.03</v>
      </c>
      <c r="P1442" s="12" t="str">
        <f>SUBSTITUTE(tbl_geral[[#This Row],[Cod.Unico5]],",",".")</f>
        <v>196.03</v>
      </c>
      <c r="Q1442" s="12" t="s">
        <v>844</v>
      </c>
    </row>
    <row r="1443" spans="1:17" x14ac:dyDescent="0.25">
      <c r="A1443" s="3" t="s">
        <v>1357</v>
      </c>
      <c r="B1443" s="4">
        <v>8</v>
      </c>
      <c r="C1443" s="3" t="s">
        <v>10</v>
      </c>
      <c r="D1443" s="4">
        <v>829</v>
      </c>
      <c r="E1443" s="3" t="s">
        <v>93</v>
      </c>
      <c r="F1443" s="3" t="s">
        <v>841</v>
      </c>
      <c r="G1443" s="3" t="s">
        <v>2845</v>
      </c>
      <c r="H1443" s="3" t="s">
        <v>13</v>
      </c>
      <c r="I1443" s="3"/>
      <c r="J1443" s="7" t="str">
        <f>CONCATENATE(tbl_geral[[#This Row],[Máquina]],"_",tbl_geral[[#This Row],[Status]],)</f>
        <v>TORW_ALINHADOR DE PAINÉIS</v>
      </c>
      <c r="K1443" s="9">
        <f>COUNTIF($J$2:J1443,J1443)</f>
        <v>4</v>
      </c>
      <c r="L1443" s="7" t="str">
        <f>CONCATENATE(tbl_geral[[#This Row],[Cod.Unico]],"_",tbl_geral[[#This Row],[Numerador]])</f>
        <v>TORW_ALINHADOR DE PAINÉIS_4</v>
      </c>
      <c r="M1443" s="12">
        <f t="shared" si="22"/>
        <v>196</v>
      </c>
      <c r="N1443" s="12">
        <f>COUNTIF(J$2:$J1443,J1443)/100</f>
        <v>0.04</v>
      </c>
      <c r="O1443" s="12">
        <f>SUM(tbl_geral[[#This Row],[Cod.Unico3]]+tbl_geral[[#This Row],[Cod.Unico4]])</f>
        <v>196.04</v>
      </c>
      <c r="P1443" s="12" t="str">
        <f>SUBSTITUTE(tbl_geral[[#This Row],[Cod.Unico5]],",",".")</f>
        <v>196.04</v>
      </c>
      <c r="Q1443" s="12" t="s">
        <v>845</v>
      </c>
    </row>
    <row r="1444" spans="1:17" x14ac:dyDescent="0.25">
      <c r="A1444" s="3" t="s">
        <v>1357</v>
      </c>
      <c r="B1444" s="4">
        <v>8</v>
      </c>
      <c r="C1444" s="3" t="s">
        <v>10</v>
      </c>
      <c r="D1444" s="4">
        <v>829</v>
      </c>
      <c r="E1444" s="3" t="s">
        <v>93</v>
      </c>
      <c r="F1444" s="3" t="s">
        <v>841</v>
      </c>
      <c r="G1444" s="3" t="s">
        <v>2846</v>
      </c>
      <c r="H1444" s="3" t="s">
        <v>13</v>
      </c>
      <c r="I1444" s="3" t="s">
        <v>847</v>
      </c>
      <c r="J1444" s="7" t="str">
        <f>CONCATENATE(tbl_geral[[#This Row],[Máquina]],"_",tbl_geral[[#This Row],[Status]],)</f>
        <v>TORW_ALINHADOR DE PAINÉIS</v>
      </c>
      <c r="K1444" s="9">
        <f>COUNTIF($J$2:J1444,J1444)</f>
        <v>5</v>
      </c>
      <c r="L1444" s="7" t="str">
        <f>CONCATENATE(tbl_geral[[#This Row],[Cod.Unico]],"_",tbl_geral[[#This Row],[Numerador]])</f>
        <v>TORW_ALINHADOR DE PAINÉIS_5</v>
      </c>
      <c r="M1444" s="12">
        <f t="shared" si="22"/>
        <v>196</v>
      </c>
      <c r="N1444" s="12">
        <f>COUNTIF(J$2:$J1444,J1444)/100</f>
        <v>0.05</v>
      </c>
      <c r="O1444" s="12">
        <f>SUM(tbl_geral[[#This Row],[Cod.Unico3]]+tbl_geral[[#This Row],[Cod.Unico4]])</f>
        <v>196.05</v>
      </c>
      <c r="P1444" s="12" t="str">
        <f>SUBSTITUTE(tbl_geral[[#This Row],[Cod.Unico5]],",",".")</f>
        <v>196.05</v>
      </c>
      <c r="Q1444" s="12" t="s">
        <v>846</v>
      </c>
    </row>
    <row r="1445" spans="1:17" x14ac:dyDescent="0.25">
      <c r="A1445" s="3" t="s">
        <v>1357</v>
      </c>
      <c r="B1445" s="4">
        <v>6</v>
      </c>
      <c r="C1445" s="3" t="s">
        <v>20</v>
      </c>
      <c r="D1445" s="4">
        <v>601</v>
      </c>
      <c r="E1445" s="3" t="s">
        <v>21</v>
      </c>
      <c r="F1445" s="3" t="s">
        <v>848</v>
      </c>
      <c r="G1445" s="3" t="s">
        <v>2847</v>
      </c>
      <c r="H1445" s="3" t="s">
        <v>13</v>
      </c>
      <c r="I1445" s="3" t="s">
        <v>850</v>
      </c>
      <c r="J1445" s="7" t="str">
        <f>CONCATENATE(tbl_geral[[#This Row],[Máquina]],"_",tbl_geral[[#This Row],[Status]],)</f>
        <v>TORW_SERRA MULTI-LAMINAS (PAUL)</v>
      </c>
      <c r="K1445" s="9">
        <f>COUNTIF($J$2:J1445,J1445)</f>
        <v>1</v>
      </c>
      <c r="L1445" s="7" t="str">
        <f>CONCATENATE(tbl_geral[[#This Row],[Cod.Unico]],"_",tbl_geral[[#This Row],[Numerador]])</f>
        <v>TORW_SERRA MULTI-LAMINAS (PAUL)_1</v>
      </c>
      <c r="M1445" s="12">
        <f t="shared" si="22"/>
        <v>197</v>
      </c>
      <c r="N1445" s="12">
        <f>COUNTIF(J$2:$J1445,J1445)/100</f>
        <v>0.01</v>
      </c>
      <c r="O1445" s="12">
        <f>SUM(tbl_geral[[#This Row],[Cod.Unico3]]+tbl_geral[[#This Row],[Cod.Unico4]])</f>
        <v>197.01</v>
      </c>
      <c r="P1445" s="12" t="str">
        <f>SUBSTITUTE(tbl_geral[[#This Row],[Cod.Unico5]],",",".")</f>
        <v>197.01</v>
      </c>
      <c r="Q1445" s="12" t="s">
        <v>849</v>
      </c>
    </row>
    <row r="1446" spans="1:17" x14ac:dyDescent="0.25">
      <c r="A1446" s="3" t="s">
        <v>1357</v>
      </c>
      <c r="B1446" s="4">
        <v>2</v>
      </c>
      <c r="C1446" s="3" t="s">
        <v>84</v>
      </c>
      <c r="D1446" s="4">
        <v>203</v>
      </c>
      <c r="E1446" s="3" t="s">
        <v>85</v>
      </c>
      <c r="F1446" s="3" t="s">
        <v>848</v>
      </c>
      <c r="G1446" s="3" t="s">
        <v>2848</v>
      </c>
      <c r="H1446" s="3" t="s">
        <v>13</v>
      </c>
      <c r="I1446" s="3"/>
      <c r="J1446" s="7" t="str">
        <f>CONCATENATE(tbl_geral[[#This Row],[Máquina]],"_",tbl_geral[[#This Row],[Status]],)</f>
        <v>TORW_SERRA MULTI-LAMINAS (PAUL)</v>
      </c>
      <c r="K1446" s="9">
        <f>COUNTIF($J$2:J1446,J1446)</f>
        <v>2</v>
      </c>
      <c r="L1446" s="7" t="str">
        <f>CONCATENATE(tbl_geral[[#This Row],[Cod.Unico]],"_",tbl_geral[[#This Row],[Numerador]])</f>
        <v>TORW_SERRA MULTI-LAMINAS (PAUL)_2</v>
      </c>
      <c r="M1446" s="12">
        <f t="shared" si="22"/>
        <v>197</v>
      </c>
      <c r="N1446" s="12">
        <f>COUNTIF(J$2:$J1446,J1446)/100</f>
        <v>0.02</v>
      </c>
      <c r="O1446" s="12">
        <f>SUM(tbl_geral[[#This Row],[Cod.Unico3]]+tbl_geral[[#This Row],[Cod.Unico4]])</f>
        <v>197.02</v>
      </c>
      <c r="P1446" s="12" t="str">
        <f>SUBSTITUTE(tbl_geral[[#This Row],[Cod.Unico5]],",",".")</f>
        <v>197.02</v>
      </c>
      <c r="Q1446" s="12" t="s">
        <v>851</v>
      </c>
    </row>
    <row r="1447" spans="1:17" x14ac:dyDescent="0.25">
      <c r="A1447" s="3" t="s">
        <v>1357</v>
      </c>
      <c r="B1447" s="4">
        <v>2</v>
      </c>
      <c r="C1447" s="3" t="s">
        <v>84</v>
      </c>
      <c r="D1447" s="4">
        <v>202</v>
      </c>
      <c r="E1447" s="3" t="s">
        <v>88</v>
      </c>
      <c r="F1447" s="3" t="s">
        <v>848</v>
      </c>
      <c r="G1447" s="3" t="s">
        <v>2849</v>
      </c>
      <c r="H1447" s="3" t="s">
        <v>13</v>
      </c>
      <c r="I1447" s="3"/>
      <c r="J1447" s="7" t="str">
        <f>CONCATENATE(tbl_geral[[#This Row],[Máquina]],"_",tbl_geral[[#This Row],[Status]],)</f>
        <v>TORW_SERRA MULTI-LAMINAS (PAUL)</v>
      </c>
      <c r="K1447" s="9">
        <f>COUNTIF($J$2:J1447,J1447)</f>
        <v>3</v>
      </c>
      <c r="L1447" s="7" t="str">
        <f>CONCATENATE(tbl_geral[[#This Row],[Cod.Unico]],"_",tbl_geral[[#This Row],[Numerador]])</f>
        <v>TORW_SERRA MULTI-LAMINAS (PAUL)_3</v>
      </c>
      <c r="M1447" s="12">
        <f t="shared" si="22"/>
        <v>197</v>
      </c>
      <c r="N1447" s="12">
        <f>COUNTIF(J$2:$J1447,J1447)/100</f>
        <v>0.03</v>
      </c>
      <c r="O1447" s="12">
        <f>SUM(tbl_geral[[#This Row],[Cod.Unico3]]+tbl_geral[[#This Row],[Cod.Unico4]])</f>
        <v>197.03</v>
      </c>
      <c r="P1447" s="12" t="str">
        <f>SUBSTITUTE(tbl_geral[[#This Row],[Cod.Unico5]],",",".")</f>
        <v>197.03</v>
      </c>
      <c r="Q1447" s="12" t="s">
        <v>852</v>
      </c>
    </row>
    <row r="1448" spans="1:17" x14ac:dyDescent="0.25">
      <c r="A1448" s="3" t="s">
        <v>1357</v>
      </c>
      <c r="B1448" s="4">
        <v>8</v>
      </c>
      <c r="C1448" s="3" t="s">
        <v>10</v>
      </c>
      <c r="D1448" s="4">
        <v>829</v>
      </c>
      <c r="E1448" s="3" t="s">
        <v>93</v>
      </c>
      <c r="F1448" s="3" t="s">
        <v>848</v>
      </c>
      <c r="G1448" s="3" t="s">
        <v>2850</v>
      </c>
      <c r="H1448" s="3" t="s">
        <v>13</v>
      </c>
      <c r="I1448" s="3" t="s">
        <v>847</v>
      </c>
      <c r="J1448" s="7" t="str">
        <f>CONCATENATE(tbl_geral[[#This Row],[Máquina]],"_",tbl_geral[[#This Row],[Status]],)</f>
        <v>TORW_SERRA MULTI-LAMINAS (PAUL)</v>
      </c>
      <c r="K1448" s="9">
        <f>COUNTIF($J$2:J1448,J1448)</f>
        <v>4</v>
      </c>
      <c r="L1448" s="7" t="str">
        <f>CONCATENATE(tbl_geral[[#This Row],[Cod.Unico]],"_",tbl_geral[[#This Row],[Numerador]])</f>
        <v>TORW_SERRA MULTI-LAMINAS (PAUL)_4</v>
      </c>
      <c r="M1448" s="12">
        <f t="shared" si="22"/>
        <v>197</v>
      </c>
      <c r="N1448" s="12">
        <f>COUNTIF(J$2:$J1448,J1448)/100</f>
        <v>0.04</v>
      </c>
      <c r="O1448" s="12">
        <f>SUM(tbl_geral[[#This Row],[Cod.Unico3]]+tbl_geral[[#This Row],[Cod.Unico4]])</f>
        <v>197.04</v>
      </c>
      <c r="P1448" s="12" t="str">
        <f>SUBSTITUTE(tbl_geral[[#This Row],[Cod.Unico5]],",",".")</f>
        <v>197.04</v>
      </c>
      <c r="Q1448" s="12" t="s">
        <v>853</v>
      </c>
    </row>
    <row r="1449" spans="1:17" x14ac:dyDescent="0.25">
      <c r="A1449" s="3" t="s">
        <v>1357</v>
      </c>
      <c r="B1449" s="4">
        <v>8</v>
      </c>
      <c r="C1449" s="3" t="s">
        <v>10</v>
      </c>
      <c r="D1449" s="4">
        <v>829</v>
      </c>
      <c r="E1449" s="3" t="s">
        <v>93</v>
      </c>
      <c r="F1449" s="3" t="s">
        <v>848</v>
      </c>
      <c r="G1449" s="3" t="s">
        <v>2851</v>
      </c>
      <c r="H1449" s="3" t="s">
        <v>13</v>
      </c>
      <c r="I1449" s="3" t="s">
        <v>847</v>
      </c>
      <c r="J1449" s="7" t="str">
        <f>CONCATENATE(tbl_geral[[#This Row],[Máquina]],"_",tbl_geral[[#This Row],[Status]],)</f>
        <v>TORW_SERRA MULTI-LAMINAS (PAUL)</v>
      </c>
      <c r="K1449" s="9">
        <f>COUNTIF($J$2:J1449,J1449)</f>
        <v>5</v>
      </c>
      <c r="L1449" s="7" t="str">
        <f>CONCATENATE(tbl_geral[[#This Row],[Cod.Unico]],"_",tbl_geral[[#This Row],[Numerador]])</f>
        <v>TORW_SERRA MULTI-LAMINAS (PAUL)_5</v>
      </c>
      <c r="M1449" s="12">
        <f t="shared" si="22"/>
        <v>197</v>
      </c>
      <c r="N1449" s="12">
        <f>COUNTIF(J$2:$J1449,J1449)/100</f>
        <v>0.05</v>
      </c>
      <c r="O1449" s="12">
        <f>SUM(tbl_geral[[#This Row],[Cod.Unico3]]+tbl_geral[[#This Row],[Cod.Unico4]])</f>
        <v>197.05</v>
      </c>
      <c r="P1449" s="12" t="str">
        <f>SUBSTITUTE(tbl_geral[[#This Row],[Cod.Unico5]],",",".")</f>
        <v>197.05</v>
      </c>
      <c r="Q1449" s="12" t="s">
        <v>854</v>
      </c>
    </row>
    <row r="1450" spans="1:17" x14ac:dyDescent="0.25">
      <c r="A1450" s="3" t="s">
        <v>1357</v>
      </c>
      <c r="B1450" s="4">
        <v>8</v>
      </c>
      <c r="C1450" s="3" t="s">
        <v>10</v>
      </c>
      <c r="D1450" s="4">
        <v>829</v>
      </c>
      <c r="E1450" s="3" t="s">
        <v>93</v>
      </c>
      <c r="F1450" s="3" t="s">
        <v>848</v>
      </c>
      <c r="G1450" s="3" t="s">
        <v>2852</v>
      </c>
      <c r="H1450" s="3" t="s">
        <v>13</v>
      </c>
      <c r="I1450" s="3" t="s">
        <v>847</v>
      </c>
      <c r="J1450" s="7" t="str">
        <f>CONCATENATE(tbl_geral[[#This Row],[Máquina]],"_",tbl_geral[[#This Row],[Status]],)</f>
        <v>TORW_SERRA MULTI-LAMINAS (PAUL)</v>
      </c>
      <c r="K1450" s="9">
        <f>COUNTIF($J$2:J1450,J1450)</f>
        <v>6</v>
      </c>
      <c r="L1450" s="7" t="str">
        <f>CONCATENATE(tbl_geral[[#This Row],[Cod.Unico]],"_",tbl_geral[[#This Row],[Numerador]])</f>
        <v>TORW_SERRA MULTI-LAMINAS (PAUL)_6</v>
      </c>
      <c r="M1450" s="12">
        <f t="shared" si="22"/>
        <v>197</v>
      </c>
      <c r="N1450" s="12">
        <f>COUNTIF(J$2:$J1450,J1450)/100</f>
        <v>0.06</v>
      </c>
      <c r="O1450" s="12">
        <f>SUM(tbl_geral[[#This Row],[Cod.Unico3]]+tbl_geral[[#This Row],[Cod.Unico4]])</f>
        <v>197.06</v>
      </c>
      <c r="P1450" s="12" t="str">
        <f>SUBSTITUTE(tbl_geral[[#This Row],[Cod.Unico5]],",",".")</f>
        <v>197.06</v>
      </c>
      <c r="Q1450" s="12" t="s">
        <v>1374</v>
      </c>
    </row>
    <row r="1451" spans="1:17" x14ac:dyDescent="0.25">
      <c r="A1451" s="3" t="s">
        <v>1357</v>
      </c>
      <c r="B1451" s="4">
        <v>8</v>
      </c>
      <c r="C1451" s="3" t="s">
        <v>10</v>
      </c>
      <c r="D1451" s="4">
        <v>829</v>
      </c>
      <c r="E1451" s="3" t="s">
        <v>93</v>
      </c>
      <c r="F1451" s="3" t="s">
        <v>848</v>
      </c>
      <c r="G1451" s="3" t="s">
        <v>2853</v>
      </c>
      <c r="H1451" s="3" t="s">
        <v>13</v>
      </c>
      <c r="I1451" s="3" t="s">
        <v>857</v>
      </c>
      <c r="J1451" s="7" t="str">
        <f>CONCATENATE(tbl_geral[[#This Row],[Máquina]],"_",tbl_geral[[#This Row],[Status]],)</f>
        <v>TORW_SERRA MULTI-LAMINAS (PAUL)</v>
      </c>
      <c r="K1451" s="9">
        <f>COUNTIF($J$2:J1451,J1451)</f>
        <v>7</v>
      </c>
      <c r="L1451" s="7" t="str">
        <f>CONCATENATE(tbl_geral[[#This Row],[Cod.Unico]],"_",tbl_geral[[#This Row],[Numerador]])</f>
        <v>TORW_SERRA MULTI-LAMINAS (PAUL)_7</v>
      </c>
      <c r="M1451" s="12">
        <f t="shared" si="22"/>
        <v>197</v>
      </c>
      <c r="N1451" s="12">
        <f>COUNTIF(J$2:$J1451,J1451)/100</f>
        <v>7.0000000000000007E-2</v>
      </c>
      <c r="O1451" s="12">
        <f>SUM(tbl_geral[[#This Row],[Cod.Unico3]]+tbl_geral[[#This Row],[Cod.Unico4]])</f>
        <v>197.07</v>
      </c>
      <c r="P1451" s="12" t="str">
        <f>SUBSTITUTE(tbl_geral[[#This Row],[Cod.Unico5]],",",".")</f>
        <v>197.07</v>
      </c>
      <c r="Q1451" s="12" t="s">
        <v>856</v>
      </c>
    </row>
    <row r="1452" spans="1:17" x14ac:dyDescent="0.25">
      <c r="A1452" s="3" t="s">
        <v>1357</v>
      </c>
      <c r="B1452" s="4">
        <v>16</v>
      </c>
      <c r="C1452" s="3" t="s">
        <v>286</v>
      </c>
      <c r="D1452" s="4">
        <v>1602</v>
      </c>
      <c r="E1452" s="3" t="s">
        <v>742</v>
      </c>
      <c r="F1452" s="3" t="s">
        <v>1375</v>
      </c>
      <c r="G1452" s="3" t="s">
        <v>2854</v>
      </c>
      <c r="H1452" s="3" t="s">
        <v>13</v>
      </c>
      <c r="I1452" s="3"/>
      <c r="J1452" s="7" t="str">
        <f>CONCATENATE(tbl_geral[[#This Row],[Máquina]],"_",tbl_geral[[#This Row],[Status]],)</f>
        <v xml:space="preserve">TORW_SERRA TRANSVERSAL </v>
      </c>
      <c r="K1452" s="9">
        <f>COUNTIF($J$2:J1452,J1452)</f>
        <v>1</v>
      </c>
      <c r="L1452" s="7" t="str">
        <f>CONCATENATE(tbl_geral[[#This Row],[Cod.Unico]],"_",tbl_geral[[#This Row],[Numerador]])</f>
        <v>TORW_SERRA TRANSVERSAL _1</v>
      </c>
      <c r="M1452" s="12">
        <f t="shared" si="22"/>
        <v>198</v>
      </c>
      <c r="N1452" s="12">
        <f>COUNTIF(J$2:$J1452,J1452)/100</f>
        <v>0.01</v>
      </c>
      <c r="O1452" s="12">
        <f>SUM(tbl_geral[[#This Row],[Cod.Unico3]]+tbl_geral[[#This Row],[Cod.Unico4]])</f>
        <v>198.01</v>
      </c>
      <c r="P1452" s="12" t="str">
        <f>SUBSTITUTE(tbl_geral[[#This Row],[Cod.Unico5]],",",".")</f>
        <v>198.01</v>
      </c>
      <c r="Q1452" s="12" t="s">
        <v>859</v>
      </c>
    </row>
    <row r="1453" spans="1:17" x14ac:dyDescent="0.25">
      <c r="A1453" s="3" t="s">
        <v>1357</v>
      </c>
      <c r="B1453" s="4">
        <v>2</v>
      </c>
      <c r="C1453" s="3" t="s">
        <v>84</v>
      </c>
      <c r="D1453" s="4">
        <v>203</v>
      </c>
      <c r="E1453" s="3" t="s">
        <v>85</v>
      </c>
      <c r="F1453" s="3" t="s">
        <v>1375</v>
      </c>
      <c r="G1453" s="3" t="s">
        <v>2855</v>
      </c>
      <c r="H1453" s="3" t="s">
        <v>13</v>
      </c>
      <c r="I1453" s="3"/>
      <c r="J1453" s="7" t="str">
        <f>CONCATENATE(tbl_geral[[#This Row],[Máquina]],"_",tbl_geral[[#This Row],[Status]],)</f>
        <v xml:space="preserve">TORW_SERRA TRANSVERSAL </v>
      </c>
      <c r="K1453" s="9">
        <f>COUNTIF($J$2:J1453,J1453)</f>
        <v>2</v>
      </c>
      <c r="L1453" s="7" t="str">
        <f>CONCATENATE(tbl_geral[[#This Row],[Cod.Unico]],"_",tbl_geral[[#This Row],[Numerador]])</f>
        <v>TORW_SERRA TRANSVERSAL _2</v>
      </c>
      <c r="M1453" s="12">
        <f t="shared" si="22"/>
        <v>198</v>
      </c>
      <c r="N1453" s="12">
        <f>COUNTIF(J$2:$J1453,J1453)/100</f>
        <v>0.02</v>
      </c>
      <c r="O1453" s="12">
        <f>SUM(tbl_geral[[#This Row],[Cod.Unico3]]+tbl_geral[[#This Row],[Cod.Unico4]])</f>
        <v>198.02</v>
      </c>
      <c r="P1453" s="12" t="str">
        <f>SUBSTITUTE(tbl_geral[[#This Row],[Cod.Unico5]],",",".")</f>
        <v>198.02</v>
      </c>
      <c r="Q1453" s="12" t="s">
        <v>860</v>
      </c>
    </row>
    <row r="1454" spans="1:17" x14ac:dyDescent="0.25">
      <c r="A1454" s="3" t="s">
        <v>1357</v>
      </c>
      <c r="B1454" s="4">
        <v>2</v>
      </c>
      <c r="C1454" s="3" t="s">
        <v>84</v>
      </c>
      <c r="D1454" s="4">
        <v>202</v>
      </c>
      <c r="E1454" s="3" t="s">
        <v>88</v>
      </c>
      <c r="F1454" s="3" t="s">
        <v>1375</v>
      </c>
      <c r="G1454" s="3" t="s">
        <v>2856</v>
      </c>
      <c r="H1454" s="3" t="s">
        <v>13</v>
      </c>
      <c r="I1454" s="3"/>
      <c r="J1454" s="7" t="str">
        <f>CONCATENATE(tbl_geral[[#This Row],[Máquina]],"_",tbl_geral[[#This Row],[Status]],)</f>
        <v xml:space="preserve">TORW_SERRA TRANSVERSAL </v>
      </c>
      <c r="K1454" s="9">
        <f>COUNTIF($J$2:J1454,J1454)</f>
        <v>3</v>
      </c>
      <c r="L1454" s="7" t="str">
        <f>CONCATENATE(tbl_geral[[#This Row],[Cod.Unico]],"_",tbl_geral[[#This Row],[Numerador]])</f>
        <v>TORW_SERRA TRANSVERSAL _3</v>
      </c>
      <c r="M1454" s="12">
        <f t="shared" si="22"/>
        <v>198</v>
      </c>
      <c r="N1454" s="12">
        <f>COUNTIF(J$2:$J1454,J1454)/100</f>
        <v>0.03</v>
      </c>
      <c r="O1454" s="12">
        <f>SUM(tbl_geral[[#This Row],[Cod.Unico3]]+tbl_geral[[#This Row],[Cod.Unico4]])</f>
        <v>198.03</v>
      </c>
      <c r="P1454" s="12" t="str">
        <f>SUBSTITUTE(tbl_geral[[#This Row],[Cod.Unico5]],",",".")</f>
        <v>198.03</v>
      </c>
      <c r="Q1454" s="12" t="s">
        <v>861</v>
      </c>
    </row>
    <row r="1455" spans="1:17" x14ac:dyDescent="0.25">
      <c r="A1455" s="3" t="s">
        <v>1357</v>
      </c>
      <c r="B1455" s="4">
        <v>3</v>
      </c>
      <c r="C1455" s="3" t="s">
        <v>56</v>
      </c>
      <c r="D1455" s="4">
        <v>303</v>
      </c>
      <c r="E1455" s="3" t="s">
        <v>108</v>
      </c>
      <c r="F1455" s="3" t="s">
        <v>1375</v>
      </c>
      <c r="G1455" s="3" t="s">
        <v>2857</v>
      </c>
      <c r="H1455" s="3" t="s">
        <v>13</v>
      </c>
      <c r="I1455" s="3"/>
      <c r="J1455" s="7" t="str">
        <f>CONCATENATE(tbl_geral[[#This Row],[Máquina]],"_",tbl_geral[[#This Row],[Status]],)</f>
        <v xml:space="preserve">TORW_SERRA TRANSVERSAL </v>
      </c>
      <c r="K1455" s="9">
        <f>COUNTIF($J$2:J1455,J1455)</f>
        <v>4</v>
      </c>
      <c r="L1455" s="7" t="str">
        <f>CONCATENATE(tbl_geral[[#This Row],[Cod.Unico]],"_",tbl_geral[[#This Row],[Numerador]])</f>
        <v>TORW_SERRA TRANSVERSAL _4</v>
      </c>
      <c r="M1455" s="12">
        <f t="shared" si="22"/>
        <v>198</v>
      </c>
      <c r="N1455" s="12">
        <f>COUNTIF(J$2:$J1455,J1455)/100</f>
        <v>0.04</v>
      </c>
      <c r="O1455" s="12">
        <f>SUM(tbl_geral[[#This Row],[Cod.Unico3]]+tbl_geral[[#This Row],[Cod.Unico4]])</f>
        <v>198.04</v>
      </c>
      <c r="P1455" s="12" t="str">
        <f>SUBSTITUTE(tbl_geral[[#This Row],[Cod.Unico5]],",",".")</f>
        <v>198.04</v>
      </c>
      <c r="Q1455" s="12" t="s">
        <v>1376</v>
      </c>
    </row>
    <row r="1456" spans="1:17" x14ac:dyDescent="0.25">
      <c r="A1456" s="3" t="s">
        <v>1357</v>
      </c>
      <c r="B1456" s="4">
        <v>8</v>
      </c>
      <c r="C1456" s="3" t="s">
        <v>10</v>
      </c>
      <c r="D1456" s="4">
        <v>829</v>
      </c>
      <c r="E1456" s="3" t="s">
        <v>93</v>
      </c>
      <c r="F1456" s="3" t="s">
        <v>1375</v>
      </c>
      <c r="G1456" s="3" t="s">
        <v>2858</v>
      </c>
      <c r="H1456" s="3" t="s">
        <v>13</v>
      </c>
      <c r="I1456" s="3" t="s">
        <v>758</v>
      </c>
      <c r="J1456" s="7" t="str">
        <f>CONCATENATE(tbl_geral[[#This Row],[Máquina]],"_",tbl_geral[[#This Row],[Status]],)</f>
        <v xml:space="preserve">TORW_SERRA TRANSVERSAL </v>
      </c>
      <c r="K1456" s="9">
        <f>COUNTIF($J$2:J1456,J1456)</f>
        <v>5</v>
      </c>
      <c r="L1456" s="7" t="str">
        <f>CONCATENATE(tbl_geral[[#This Row],[Cod.Unico]],"_",tbl_geral[[#This Row],[Numerador]])</f>
        <v>TORW_SERRA TRANSVERSAL _5</v>
      </c>
      <c r="M1456" s="12">
        <f t="shared" si="22"/>
        <v>198</v>
      </c>
      <c r="N1456" s="12">
        <f>COUNTIF(J$2:$J1456,J1456)/100</f>
        <v>0.05</v>
      </c>
      <c r="O1456" s="12">
        <f>SUM(tbl_geral[[#This Row],[Cod.Unico3]]+tbl_geral[[#This Row],[Cod.Unico4]])</f>
        <v>198.05</v>
      </c>
      <c r="P1456" s="12" t="str">
        <f>SUBSTITUTE(tbl_geral[[#This Row],[Cod.Unico5]],",",".")</f>
        <v>198.05</v>
      </c>
      <c r="Q1456" s="12" t="s">
        <v>862</v>
      </c>
    </row>
    <row r="1457" spans="1:17" x14ac:dyDescent="0.25">
      <c r="A1457" s="3" t="s">
        <v>1357</v>
      </c>
      <c r="B1457" s="4">
        <v>8</v>
      </c>
      <c r="C1457" s="3" t="s">
        <v>10</v>
      </c>
      <c r="D1457" s="4">
        <v>829</v>
      </c>
      <c r="E1457" s="3" t="s">
        <v>93</v>
      </c>
      <c r="F1457" s="3" t="s">
        <v>1375</v>
      </c>
      <c r="G1457" s="3" t="s">
        <v>2859</v>
      </c>
      <c r="H1457" s="3" t="s">
        <v>13</v>
      </c>
      <c r="I1457" s="3" t="s">
        <v>758</v>
      </c>
      <c r="J1457" s="7" t="str">
        <f>CONCATENATE(tbl_geral[[#This Row],[Máquina]],"_",tbl_geral[[#This Row],[Status]],)</f>
        <v xml:space="preserve">TORW_SERRA TRANSVERSAL </v>
      </c>
      <c r="K1457" s="9">
        <f>COUNTIF($J$2:J1457,J1457)</f>
        <v>6</v>
      </c>
      <c r="L1457" s="7" t="str">
        <f>CONCATENATE(tbl_geral[[#This Row],[Cod.Unico]],"_",tbl_geral[[#This Row],[Numerador]])</f>
        <v>TORW_SERRA TRANSVERSAL _6</v>
      </c>
      <c r="M1457" s="12">
        <f t="shared" si="22"/>
        <v>198</v>
      </c>
      <c r="N1457" s="12">
        <f>COUNTIF(J$2:$J1457,J1457)/100</f>
        <v>0.06</v>
      </c>
      <c r="O1457" s="12">
        <f>SUM(tbl_geral[[#This Row],[Cod.Unico3]]+tbl_geral[[#This Row],[Cod.Unico4]])</f>
        <v>198.06</v>
      </c>
      <c r="P1457" s="12" t="str">
        <f>SUBSTITUTE(tbl_geral[[#This Row],[Cod.Unico5]],",",".")</f>
        <v>198.06</v>
      </c>
      <c r="Q1457" s="12" t="s">
        <v>1377</v>
      </c>
    </row>
    <row r="1458" spans="1:17" x14ac:dyDescent="0.25">
      <c r="A1458" s="3" t="s">
        <v>1357</v>
      </c>
      <c r="B1458" s="4">
        <v>3</v>
      </c>
      <c r="C1458" s="3" t="s">
        <v>56</v>
      </c>
      <c r="D1458" s="4">
        <v>303</v>
      </c>
      <c r="E1458" s="3" t="s">
        <v>108</v>
      </c>
      <c r="F1458" s="3" t="s">
        <v>748</v>
      </c>
      <c r="G1458" s="3" t="s">
        <v>2860</v>
      </c>
      <c r="H1458" s="3" t="s">
        <v>13</v>
      </c>
      <c r="I1458" s="3" t="s">
        <v>750</v>
      </c>
      <c r="J1458" s="7" t="str">
        <f>CONCATENATE(tbl_geral[[#This Row],[Máquina]],"_",tbl_geral[[#This Row],[Status]],)</f>
        <v>TORW_TRANSP. ANGULAR CLASSIFICAÇÃO</v>
      </c>
      <c r="K1458" s="9">
        <f>COUNTIF($J$2:J1458,J1458)</f>
        <v>1</v>
      </c>
      <c r="L1458" s="7" t="str">
        <f>CONCATENATE(tbl_geral[[#This Row],[Cod.Unico]],"_",tbl_geral[[#This Row],[Numerador]])</f>
        <v>TORW_TRANSP. ANGULAR CLASSIFICAÇÃO_1</v>
      </c>
      <c r="M1458" s="12">
        <f t="shared" si="22"/>
        <v>199</v>
      </c>
      <c r="N1458" s="12">
        <f>COUNTIF(J$2:$J1458,J1458)/100</f>
        <v>0.01</v>
      </c>
      <c r="O1458" s="12">
        <f>SUM(tbl_geral[[#This Row],[Cod.Unico3]]+tbl_geral[[#This Row],[Cod.Unico4]])</f>
        <v>199.01</v>
      </c>
      <c r="P1458" s="12" t="str">
        <f>SUBSTITUTE(tbl_geral[[#This Row],[Cod.Unico5]],",",".")</f>
        <v>199.01</v>
      </c>
      <c r="Q1458" s="12" t="s">
        <v>1378</v>
      </c>
    </row>
    <row r="1459" spans="1:17" x14ac:dyDescent="0.25">
      <c r="A1459" s="3" t="s">
        <v>1357</v>
      </c>
      <c r="B1459" s="4">
        <v>3</v>
      </c>
      <c r="C1459" s="3" t="s">
        <v>56</v>
      </c>
      <c r="D1459" s="4">
        <v>303</v>
      </c>
      <c r="E1459" s="3" t="s">
        <v>108</v>
      </c>
      <c r="F1459" s="3" t="s">
        <v>748</v>
      </c>
      <c r="G1459" s="3" t="s">
        <v>2861</v>
      </c>
      <c r="H1459" s="3" t="s">
        <v>13</v>
      </c>
      <c r="I1459" s="3" t="s">
        <v>750</v>
      </c>
      <c r="J1459" s="7" t="str">
        <f>CONCATENATE(tbl_geral[[#This Row],[Máquina]],"_",tbl_geral[[#This Row],[Status]],)</f>
        <v>TORW_TRANSP. ANGULAR CLASSIFICAÇÃO</v>
      </c>
      <c r="K1459" s="9">
        <f>COUNTIF($J$2:J1459,J1459)</f>
        <v>2</v>
      </c>
      <c r="L1459" s="7" t="str">
        <f>CONCATENATE(tbl_geral[[#This Row],[Cod.Unico]],"_",tbl_geral[[#This Row],[Numerador]])</f>
        <v>TORW_TRANSP. ANGULAR CLASSIFICAÇÃO_2</v>
      </c>
      <c r="M1459" s="12">
        <f t="shared" si="22"/>
        <v>199</v>
      </c>
      <c r="N1459" s="12">
        <f>COUNTIF(J$2:$J1459,J1459)/100</f>
        <v>0.02</v>
      </c>
      <c r="O1459" s="12">
        <f>SUM(tbl_geral[[#This Row],[Cod.Unico3]]+tbl_geral[[#This Row],[Cod.Unico4]])</f>
        <v>199.02</v>
      </c>
      <c r="P1459" s="12" t="str">
        <f>SUBSTITUTE(tbl_geral[[#This Row],[Cod.Unico5]],",",".")</f>
        <v>199.02</v>
      </c>
      <c r="Q1459" s="12" t="s">
        <v>1379</v>
      </c>
    </row>
    <row r="1460" spans="1:17" x14ac:dyDescent="0.25">
      <c r="A1460" s="3" t="s">
        <v>1357</v>
      </c>
      <c r="B1460" s="4">
        <v>3</v>
      </c>
      <c r="C1460" s="3" t="s">
        <v>56</v>
      </c>
      <c r="D1460" s="4">
        <v>303</v>
      </c>
      <c r="E1460" s="3" t="s">
        <v>108</v>
      </c>
      <c r="F1460" s="3" t="s">
        <v>748</v>
      </c>
      <c r="G1460" s="3" t="s">
        <v>2862</v>
      </c>
      <c r="H1460" s="3" t="s">
        <v>13</v>
      </c>
      <c r="I1460" s="3"/>
      <c r="J1460" s="7" t="str">
        <f>CONCATENATE(tbl_geral[[#This Row],[Máquina]],"_",tbl_geral[[#This Row],[Status]],)</f>
        <v>TORW_TRANSP. ANGULAR CLASSIFICAÇÃO</v>
      </c>
      <c r="K1460" s="9">
        <f>COUNTIF($J$2:J1460,J1460)</f>
        <v>3</v>
      </c>
      <c r="L1460" s="7" t="str">
        <f>CONCATENATE(tbl_geral[[#This Row],[Cod.Unico]],"_",tbl_geral[[#This Row],[Numerador]])</f>
        <v>TORW_TRANSP. ANGULAR CLASSIFICAÇÃO_3</v>
      </c>
      <c r="M1460" s="12">
        <f t="shared" si="22"/>
        <v>199</v>
      </c>
      <c r="N1460" s="12">
        <f>COUNTIF(J$2:$J1460,J1460)/100</f>
        <v>0.03</v>
      </c>
      <c r="O1460" s="12">
        <f>SUM(tbl_geral[[#This Row],[Cod.Unico3]]+tbl_geral[[#This Row],[Cod.Unico4]])</f>
        <v>199.03</v>
      </c>
      <c r="P1460" s="12" t="str">
        <f>SUBSTITUTE(tbl_geral[[#This Row],[Cod.Unico5]],",",".")</f>
        <v>199.03</v>
      </c>
      <c r="Q1460" s="12" t="s">
        <v>752</v>
      </c>
    </row>
    <row r="1461" spans="1:17" x14ac:dyDescent="0.25">
      <c r="A1461" s="3" t="s">
        <v>1357</v>
      </c>
      <c r="B1461" s="4">
        <v>6</v>
      </c>
      <c r="C1461" s="3" t="s">
        <v>20</v>
      </c>
      <c r="D1461" s="4">
        <v>601</v>
      </c>
      <c r="E1461" s="3" t="s">
        <v>21</v>
      </c>
      <c r="F1461" s="3" t="s">
        <v>748</v>
      </c>
      <c r="G1461" s="3" t="s">
        <v>2863</v>
      </c>
      <c r="H1461" s="3" t="s">
        <v>13</v>
      </c>
      <c r="I1461" s="3"/>
      <c r="J1461" s="7" t="str">
        <f>CONCATENATE(tbl_geral[[#This Row],[Máquina]],"_",tbl_geral[[#This Row],[Status]],)</f>
        <v>TORW_TRANSP. ANGULAR CLASSIFICAÇÃO</v>
      </c>
      <c r="K1461" s="9">
        <f>COUNTIF($J$2:J1461,J1461)</f>
        <v>4</v>
      </c>
      <c r="L1461" s="7" t="str">
        <f>CONCATENATE(tbl_geral[[#This Row],[Cod.Unico]],"_",tbl_geral[[#This Row],[Numerador]])</f>
        <v>TORW_TRANSP. ANGULAR CLASSIFICAÇÃO_4</v>
      </c>
      <c r="M1461" s="12">
        <f t="shared" si="22"/>
        <v>199</v>
      </c>
      <c r="N1461" s="12">
        <f>COUNTIF(J$2:$J1461,J1461)/100</f>
        <v>0.04</v>
      </c>
      <c r="O1461" s="12">
        <f>SUM(tbl_geral[[#This Row],[Cod.Unico3]]+tbl_geral[[#This Row],[Cod.Unico4]])</f>
        <v>199.04</v>
      </c>
      <c r="P1461" s="12" t="str">
        <f>SUBSTITUTE(tbl_geral[[#This Row],[Cod.Unico5]],",",".")</f>
        <v>199.04</v>
      </c>
      <c r="Q1461" s="12" t="s">
        <v>754</v>
      </c>
    </row>
    <row r="1462" spans="1:17" x14ac:dyDescent="0.25">
      <c r="A1462" s="3" t="s">
        <v>1357</v>
      </c>
      <c r="B1462" s="4">
        <v>2</v>
      </c>
      <c r="C1462" s="3" t="s">
        <v>84</v>
      </c>
      <c r="D1462" s="4">
        <v>203</v>
      </c>
      <c r="E1462" s="3" t="s">
        <v>85</v>
      </c>
      <c r="F1462" s="3" t="s">
        <v>748</v>
      </c>
      <c r="G1462" s="3" t="s">
        <v>2864</v>
      </c>
      <c r="H1462" s="3" t="s">
        <v>13</v>
      </c>
      <c r="I1462" s="3"/>
      <c r="J1462" s="7" t="str">
        <f>CONCATENATE(tbl_geral[[#This Row],[Máquina]],"_",tbl_geral[[#This Row],[Status]],)</f>
        <v>TORW_TRANSP. ANGULAR CLASSIFICAÇÃO</v>
      </c>
      <c r="K1462" s="9">
        <f>COUNTIF($J$2:J1462,J1462)</f>
        <v>5</v>
      </c>
      <c r="L1462" s="7" t="str">
        <f>CONCATENATE(tbl_geral[[#This Row],[Cod.Unico]],"_",tbl_geral[[#This Row],[Numerador]])</f>
        <v>TORW_TRANSP. ANGULAR CLASSIFICAÇÃO_5</v>
      </c>
      <c r="M1462" s="12">
        <f t="shared" si="22"/>
        <v>199</v>
      </c>
      <c r="N1462" s="12">
        <f>COUNTIF(J$2:$J1462,J1462)/100</f>
        <v>0.05</v>
      </c>
      <c r="O1462" s="12">
        <f>SUM(tbl_geral[[#This Row],[Cod.Unico3]]+tbl_geral[[#This Row],[Cod.Unico4]])</f>
        <v>199.05</v>
      </c>
      <c r="P1462" s="12" t="str">
        <f>SUBSTITUTE(tbl_geral[[#This Row],[Cod.Unico5]],",",".")</f>
        <v>199.05</v>
      </c>
      <c r="Q1462" s="12" t="s">
        <v>755</v>
      </c>
    </row>
    <row r="1463" spans="1:17" x14ac:dyDescent="0.25">
      <c r="A1463" s="3" t="s">
        <v>1357</v>
      </c>
      <c r="B1463" s="4">
        <v>2</v>
      </c>
      <c r="C1463" s="3" t="s">
        <v>84</v>
      </c>
      <c r="D1463" s="4">
        <v>202</v>
      </c>
      <c r="E1463" s="3" t="s">
        <v>88</v>
      </c>
      <c r="F1463" s="3" t="s">
        <v>748</v>
      </c>
      <c r="G1463" s="3" t="s">
        <v>2865</v>
      </c>
      <c r="H1463" s="3" t="s">
        <v>13</v>
      </c>
      <c r="I1463" s="3"/>
      <c r="J1463" s="7" t="str">
        <f>CONCATENATE(tbl_geral[[#This Row],[Máquina]],"_",tbl_geral[[#This Row],[Status]],)</f>
        <v>TORW_TRANSP. ANGULAR CLASSIFICAÇÃO</v>
      </c>
      <c r="K1463" s="9">
        <f>COUNTIF($J$2:J1463,J1463)</f>
        <v>6</v>
      </c>
      <c r="L1463" s="7" t="str">
        <f>CONCATENATE(tbl_geral[[#This Row],[Cod.Unico]],"_",tbl_geral[[#This Row],[Numerador]])</f>
        <v>TORW_TRANSP. ANGULAR CLASSIFICAÇÃO_6</v>
      </c>
      <c r="M1463" s="12">
        <f t="shared" si="22"/>
        <v>199</v>
      </c>
      <c r="N1463" s="12">
        <f>COUNTIF(J$2:$J1463,J1463)/100</f>
        <v>0.06</v>
      </c>
      <c r="O1463" s="12">
        <f>SUM(tbl_geral[[#This Row],[Cod.Unico3]]+tbl_geral[[#This Row],[Cod.Unico4]])</f>
        <v>199.06</v>
      </c>
      <c r="P1463" s="12" t="str">
        <f>SUBSTITUTE(tbl_geral[[#This Row],[Cod.Unico5]],",",".")</f>
        <v>199.06</v>
      </c>
      <c r="Q1463" s="12" t="s">
        <v>756</v>
      </c>
    </row>
    <row r="1464" spans="1:17" x14ac:dyDescent="0.25">
      <c r="A1464" s="3" t="s">
        <v>1357</v>
      </c>
      <c r="B1464" s="4">
        <v>8</v>
      </c>
      <c r="C1464" s="3" t="s">
        <v>10</v>
      </c>
      <c r="D1464" s="4">
        <v>829</v>
      </c>
      <c r="E1464" s="3" t="s">
        <v>93</v>
      </c>
      <c r="F1464" s="3" t="s">
        <v>748</v>
      </c>
      <c r="G1464" s="3" t="s">
        <v>2866</v>
      </c>
      <c r="H1464" s="3" t="s">
        <v>13</v>
      </c>
      <c r="I1464" s="3" t="s">
        <v>758</v>
      </c>
      <c r="J1464" s="7" t="str">
        <f>CONCATENATE(tbl_geral[[#This Row],[Máquina]],"_",tbl_geral[[#This Row],[Status]],)</f>
        <v>TORW_TRANSP. ANGULAR CLASSIFICAÇÃO</v>
      </c>
      <c r="K1464" s="9">
        <f>COUNTIF($J$2:J1464,J1464)</f>
        <v>7</v>
      </c>
      <c r="L1464" s="7" t="str">
        <f>CONCATENATE(tbl_geral[[#This Row],[Cod.Unico]],"_",tbl_geral[[#This Row],[Numerador]])</f>
        <v>TORW_TRANSP. ANGULAR CLASSIFICAÇÃO_7</v>
      </c>
      <c r="M1464" s="12">
        <f t="shared" si="22"/>
        <v>199</v>
      </c>
      <c r="N1464" s="12">
        <f>COUNTIF(J$2:$J1464,J1464)/100</f>
        <v>7.0000000000000007E-2</v>
      </c>
      <c r="O1464" s="12">
        <f>SUM(tbl_geral[[#This Row],[Cod.Unico3]]+tbl_geral[[#This Row],[Cod.Unico4]])</f>
        <v>199.07</v>
      </c>
      <c r="P1464" s="12" t="str">
        <f>SUBSTITUTE(tbl_geral[[#This Row],[Cod.Unico5]],",",".")</f>
        <v>199.07</v>
      </c>
      <c r="Q1464" s="12" t="s">
        <v>757</v>
      </c>
    </row>
    <row r="1465" spans="1:17" x14ac:dyDescent="0.25">
      <c r="A1465" s="3" t="s">
        <v>1357</v>
      </c>
      <c r="B1465" s="4">
        <v>8</v>
      </c>
      <c r="C1465" s="3" t="s">
        <v>10</v>
      </c>
      <c r="D1465" s="4">
        <v>829</v>
      </c>
      <c r="E1465" s="3" t="s">
        <v>93</v>
      </c>
      <c r="F1465" s="3" t="s">
        <v>748</v>
      </c>
      <c r="G1465" s="3" t="s">
        <v>2867</v>
      </c>
      <c r="H1465" s="3" t="s">
        <v>13</v>
      </c>
      <c r="I1465" s="3"/>
      <c r="J1465" s="7" t="str">
        <f>CONCATENATE(tbl_geral[[#This Row],[Máquina]],"_",tbl_geral[[#This Row],[Status]],)</f>
        <v>TORW_TRANSP. ANGULAR CLASSIFICAÇÃO</v>
      </c>
      <c r="K1465" s="9">
        <f>COUNTIF($J$2:J1465,J1465)</f>
        <v>8</v>
      </c>
      <c r="L1465" s="7" t="str">
        <f>CONCATENATE(tbl_geral[[#This Row],[Cod.Unico]],"_",tbl_geral[[#This Row],[Numerador]])</f>
        <v>TORW_TRANSP. ANGULAR CLASSIFICAÇÃO_8</v>
      </c>
      <c r="M1465" s="12">
        <f t="shared" si="22"/>
        <v>199</v>
      </c>
      <c r="N1465" s="12">
        <f>COUNTIF(J$2:$J1465,J1465)/100</f>
        <v>0.08</v>
      </c>
      <c r="O1465" s="12">
        <f>SUM(tbl_geral[[#This Row],[Cod.Unico3]]+tbl_geral[[#This Row],[Cod.Unico4]])</f>
        <v>199.08</v>
      </c>
      <c r="P1465" s="12" t="str">
        <f>SUBSTITUTE(tbl_geral[[#This Row],[Cod.Unico5]],",",".")</f>
        <v>199.08</v>
      </c>
      <c r="Q1465" s="12" t="s">
        <v>753</v>
      </c>
    </row>
    <row r="1466" spans="1:17" x14ac:dyDescent="0.25">
      <c r="A1466" s="3" t="s">
        <v>1357</v>
      </c>
      <c r="B1466" s="4">
        <v>3</v>
      </c>
      <c r="C1466" s="3" t="s">
        <v>56</v>
      </c>
      <c r="D1466" s="4">
        <v>303</v>
      </c>
      <c r="E1466" s="3" t="s">
        <v>108</v>
      </c>
      <c r="F1466" s="3" t="s">
        <v>1380</v>
      </c>
      <c r="G1466" s="3" t="s">
        <v>2868</v>
      </c>
      <c r="H1466" s="3" t="s">
        <v>13</v>
      </c>
      <c r="I1466" s="3"/>
      <c r="J1466" s="7" t="str">
        <f>CONCATENATE(tbl_geral[[#This Row],[Máquina]],"_",tbl_geral[[#This Row],[Status]],)</f>
        <v>TORW_TRANSP. ALIMENTAÇÃO TORWEGGE 1</v>
      </c>
      <c r="K1466" s="9">
        <f>COUNTIF($J$2:J1466,J1466)</f>
        <v>1</v>
      </c>
      <c r="L1466" s="7" t="str">
        <f>CONCATENATE(tbl_geral[[#This Row],[Cod.Unico]],"_",tbl_geral[[#This Row],[Numerador]])</f>
        <v>TORW_TRANSP. ALIMENTAÇÃO TORWEGGE 1_1</v>
      </c>
      <c r="M1466" s="12">
        <f t="shared" si="22"/>
        <v>200</v>
      </c>
      <c r="N1466" s="12">
        <f>COUNTIF(J$2:$J1466,J1466)/100</f>
        <v>0.01</v>
      </c>
      <c r="O1466" s="12">
        <f>SUM(tbl_geral[[#This Row],[Cod.Unico3]]+tbl_geral[[#This Row],[Cod.Unico4]])</f>
        <v>200.01</v>
      </c>
      <c r="P1466" s="12" t="str">
        <f>SUBSTITUTE(tbl_geral[[#This Row],[Cod.Unico5]],",",".")</f>
        <v>200.01</v>
      </c>
      <c r="Q1466" s="12" t="s">
        <v>1381</v>
      </c>
    </row>
    <row r="1467" spans="1:17" x14ac:dyDescent="0.25">
      <c r="A1467" s="3" t="s">
        <v>1357</v>
      </c>
      <c r="B1467" s="4">
        <v>3</v>
      </c>
      <c r="C1467" s="3" t="s">
        <v>56</v>
      </c>
      <c r="D1467" s="4">
        <v>303</v>
      </c>
      <c r="E1467" s="3" t="s">
        <v>108</v>
      </c>
      <c r="F1467" s="3" t="s">
        <v>1380</v>
      </c>
      <c r="G1467" s="3" t="s">
        <v>2869</v>
      </c>
      <c r="H1467" s="3" t="s">
        <v>13</v>
      </c>
      <c r="I1467" s="3"/>
      <c r="J1467" s="7" t="str">
        <f>CONCATENATE(tbl_geral[[#This Row],[Máquina]],"_",tbl_geral[[#This Row],[Status]],)</f>
        <v>TORW_TRANSP. ALIMENTAÇÃO TORWEGGE 1</v>
      </c>
      <c r="K1467" s="9">
        <f>COUNTIF($J$2:J1467,J1467)</f>
        <v>2</v>
      </c>
      <c r="L1467" s="7" t="str">
        <f>CONCATENATE(tbl_geral[[#This Row],[Cod.Unico]],"_",tbl_geral[[#This Row],[Numerador]])</f>
        <v>TORW_TRANSP. ALIMENTAÇÃO TORWEGGE 1_2</v>
      </c>
      <c r="M1467" s="12">
        <f t="shared" si="22"/>
        <v>200</v>
      </c>
      <c r="N1467" s="12">
        <f>COUNTIF(J$2:$J1467,J1467)/100</f>
        <v>0.02</v>
      </c>
      <c r="O1467" s="12">
        <f>SUM(tbl_geral[[#This Row],[Cod.Unico3]]+tbl_geral[[#This Row],[Cod.Unico4]])</f>
        <v>200.02</v>
      </c>
      <c r="P1467" s="12" t="str">
        <f>SUBSTITUTE(tbl_geral[[#This Row],[Cod.Unico5]],",",".")</f>
        <v>200.02</v>
      </c>
      <c r="Q1467" s="12" t="s">
        <v>1382</v>
      </c>
    </row>
    <row r="1468" spans="1:17" x14ac:dyDescent="0.25">
      <c r="A1468" s="3" t="s">
        <v>1357</v>
      </c>
      <c r="B1468" s="4">
        <v>2</v>
      </c>
      <c r="C1468" s="3" t="s">
        <v>84</v>
      </c>
      <c r="D1468" s="4">
        <v>203</v>
      </c>
      <c r="E1468" s="3" t="s">
        <v>85</v>
      </c>
      <c r="F1468" s="3" t="s">
        <v>1380</v>
      </c>
      <c r="G1468" s="3" t="s">
        <v>2870</v>
      </c>
      <c r="H1468" s="3" t="s">
        <v>13</v>
      </c>
      <c r="I1468" s="3"/>
      <c r="J1468" s="7" t="str">
        <f>CONCATENATE(tbl_geral[[#This Row],[Máquina]],"_",tbl_geral[[#This Row],[Status]],)</f>
        <v>TORW_TRANSP. ALIMENTAÇÃO TORWEGGE 1</v>
      </c>
      <c r="K1468" s="9">
        <f>COUNTIF($J$2:J1468,J1468)</f>
        <v>3</v>
      </c>
      <c r="L1468" s="7" t="str">
        <f>CONCATENATE(tbl_geral[[#This Row],[Cod.Unico]],"_",tbl_geral[[#This Row],[Numerador]])</f>
        <v>TORW_TRANSP. ALIMENTAÇÃO TORWEGGE 1_3</v>
      </c>
      <c r="M1468" s="12">
        <f t="shared" si="22"/>
        <v>200</v>
      </c>
      <c r="N1468" s="12">
        <f>COUNTIF(J$2:$J1468,J1468)/100</f>
        <v>0.03</v>
      </c>
      <c r="O1468" s="12">
        <f>SUM(tbl_geral[[#This Row],[Cod.Unico3]]+tbl_geral[[#This Row],[Cod.Unico4]])</f>
        <v>200.03</v>
      </c>
      <c r="P1468" s="12" t="str">
        <f>SUBSTITUTE(tbl_geral[[#This Row],[Cod.Unico5]],",",".")</f>
        <v>200.03</v>
      </c>
      <c r="Q1468" s="12" t="s">
        <v>1383</v>
      </c>
    </row>
    <row r="1469" spans="1:17" x14ac:dyDescent="0.25">
      <c r="A1469" s="3" t="s">
        <v>1357</v>
      </c>
      <c r="B1469" s="4">
        <v>2</v>
      </c>
      <c r="C1469" s="3" t="s">
        <v>84</v>
      </c>
      <c r="D1469" s="4">
        <v>202</v>
      </c>
      <c r="E1469" s="3" t="s">
        <v>88</v>
      </c>
      <c r="F1469" s="3" t="s">
        <v>1380</v>
      </c>
      <c r="G1469" s="3" t="s">
        <v>2871</v>
      </c>
      <c r="H1469" s="3" t="s">
        <v>13</v>
      </c>
      <c r="I1469" s="3"/>
      <c r="J1469" s="7" t="str">
        <f>CONCATENATE(tbl_geral[[#This Row],[Máquina]],"_",tbl_geral[[#This Row],[Status]],)</f>
        <v>TORW_TRANSP. ALIMENTAÇÃO TORWEGGE 1</v>
      </c>
      <c r="K1469" s="9">
        <f>COUNTIF($J$2:J1469,J1469)</f>
        <v>4</v>
      </c>
      <c r="L1469" s="7" t="str">
        <f>CONCATENATE(tbl_geral[[#This Row],[Cod.Unico]],"_",tbl_geral[[#This Row],[Numerador]])</f>
        <v>TORW_TRANSP. ALIMENTAÇÃO TORWEGGE 1_4</v>
      </c>
      <c r="M1469" s="12">
        <f t="shared" si="22"/>
        <v>200</v>
      </c>
      <c r="N1469" s="12">
        <f>COUNTIF(J$2:$J1469,J1469)/100</f>
        <v>0.04</v>
      </c>
      <c r="O1469" s="12">
        <f>SUM(tbl_geral[[#This Row],[Cod.Unico3]]+tbl_geral[[#This Row],[Cod.Unico4]])</f>
        <v>200.04</v>
      </c>
      <c r="P1469" s="12" t="str">
        <f>SUBSTITUTE(tbl_geral[[#This Row],[Cod.Unico5]],",",".")</f>
        <v>200.04</v>
      </c>
      <c r="Q1469" s="12" t="s">
        <v>1384</v>
      </c>
    </row>
    <row r="1470" spans="1:17" x14ac:dyDescent="0.25">
      <c r="A1470" s="3" t="s">
        <v>1357</v>
      </c>
      <c r="B1470" s="4">
        <v>8</v>
      </c>
      <c r="C1470" s="3" t="s">
        <v>10</v>
      </c>
      <c r="D1470" s="4">
        <v>829</v>
      </c>
      <c r="E1470" s="3" t="s">
        <v>93</v>
      </c>
      <c r="F1470" s="3" t="s">
        <v>1380</v>
      </c>
      <c r="G1470" s="3" t="s">
        <v>2872</v>
      </c>
      <c r="H1470" s="3" t="s">
        <v>13</v>
      </c>
      <c r="I1470" s="3"/>
      <c r="J1470" s="7" t="str">
        <f>CONCATENATE(tbl_geral[[#This Row],[Máquina]],"_",tbl_geral[[#This Row],[Status]],)</f>
        <v>TORW_TRANSP. ALIMENTAÇÃO TORWEGGE 1</v>
      </c>
      <c r="K1470" s="9">
        <f>COUNTIF($J$2:J1470,J1470)</f>
        <v>5</v>
      </c>
      <c r="L1470" s="7" t="str">
        <f>CONCATENATE(tbl_geral[[#This Row],[Cod.Unico]],"_",tbl_geral[[#This Row],[Numerador]])</f>
        <v>TORW_TRANSP. ALIMENTAÇÃO TORWEGGE 1_5</v>
      </c>
      <c r="M1470" s="12">
        <f t="shared" si="22"/>
        <v>200</v>
      </c>
      <c r="N1470" s="12">
        <f>COUNTIF(J$2:$J1470,J1470)/100</f>
        <v>0.05</v>
      </c>
      <c r="O1470" s="12">
        <f>SUM(tbl_geral[[#This Row],[Cod.Unico3]]+tbl_geral[[#This Row],[Cod.Unico4]])</f>
        <v>200.05</v>
      </c>
      <c r="P1470" s="12" t="str">
        <f>SUBSTITUTE(tbl_geral[[#This Row],[Cod.Unico5]],",",".")</f>
        <v>200.05</v>
      </c>
      <c r="Q1470" s="12" t="s">
        <v>1385</v>
      </c>
    </row>
    <row r="1471" spans="1:17" x14ac:dyDescent="0.25">
      <c r="A1471" s="3" t="s">
        <v>1357</v>
      </c>
      <c r="B1471" s="4">
        <v>8</v>
      </c>
      <c r="C1471" s="3" t="s">
        <v>10</v>
      </c>
      <c r="D1471" s="4">
        <v>802</v>
      </c>
      <c r="E1471" s="3" t="s">
        <v>761</v>
      </c>
      <c r="F1471" s="3" t="s">
        <v>1380</v>
      </c>
      <c r="G1471" s="3" t="s">
        <v>2873</v>
      </c>
      <c r="H1471" s="3" t="s">
        <v>13</v>
      </c>
      <c r="I1471" s="3"/>
      <c r="J1471" s="7" t="str">
        <f>CONCATENATE(tbl_geral[[#This Row],[Máquina]],"_",tbl_geral[[#This Row],[Status]],)</f>
        <v>TORW_TRANSP. ALIMENTAÇÃO TORWEGGE 1</v>
      </c>
      <c r="K1471" s="9">
        <f>COUNTIF($J$2:J1471,J1471)</f>
        <v>6</v>
      </c>
      <c r="L1471" s="7" t="str">
        <f>CONCATENATE(tbl_geral[[#This Row],[Cod.Unico]],"_",tbl_geral[[#This Row],[Numerador]])</f>
        <v>TORW_TRANSP. ALIMENTAÇÃO TORWEGGE 1_6</v>
      </c>
      <c r="M1471" s="12">
        <f t="shared" si="22"/>
        <v>200</v>
      </c>
      <c r="N1471" s="12">
        <f>COUNTIF(J$2:$J1471,J1471)/100</f>
        <v>0.06</v>
      </c>
      <c r="O1471" s="12">
        <f>SUM(tbl_geral[[#This Row],[Cod.Unico3]]+tbl_geral[[#This Row],[Cod.Unico4]])</f>
        <v>200.06</v>
      </c>
      <c r="P1471" s="12" t="str">
        <f>SUBSTITUTE(tbl_geral[[#This Row],[Cod.Unico5]],",",".")</f>
        <v>200.06</v>
      </c>
      <c r="Q1471" s="12" t="s">
        <v>1386</v>
      </c>
    </row>
    <row r="1472" spans="1:17" x14ac:dyDescent="0.25">
      <c r="A1472" s="3" t="s">
        <v>1357</v>
      </c>
      <c r="B1472" s="4">
        <v>8</v>
      </c>
      <c r="C1472" s="3" t="s">
        <v>10</v>
      </c>
      <c r="D1472" s="4">
        <v>802</v>
      </c>
      <c r="E1472" s="3" t="s">
        <v>761</v>
      </c>
      <c r="F1472" s="3" t="s">
        <v>1380</v>
      </c>
      <c r="G1472" s="3" t="s">
        <v>2874</v>
      </c>
      <c r="H1472" s="3" t="s">
        <v>13</v>
      </c>
      <c r="I1472" s="3"/>
      <c r="J1472" s="7" t="str">
        <f>CONCATENATE(tbl_geral[[#This Row],[Máquina]],"_",tbl_geral[[#This Row],[Status]],)</f>
        <v>TORW_TRANSP. ALIMENTAÇÃO TORWEGGE 1</v>
      </c>
      <c r="K1472" s="9">
        <f>COUNTIF($J$2:J1472,J1472)</f>
        <v>7</v>
      </c>
      <c r="L1472" s="7" t="str">
        <f>CONCATENATE(tbl_geral[[#This Row],[Cod.Unico]],"_",tbl_geral[[#This Row],[Numerador]])</f>
        <v>TORW_TRANSP. ALIMENTAÇÃO TORWEGGE 1_7</v>
      </c>
      <c r="M1472" s="12">
        <f t="shared" si="22"/>
        <v>200</v>
      </c>
      <c r="N1472" s="12">
        <f>COUNTIF(J$2:$J1472,J1472)/100</f>
        <v>7.0000000000000007E-2</v>
      </c>
      <c r="O1472" s="12">
        <f>SUM(tbl_geral[[#This Row],[Cod.Unico3]]+tbl_geral[[#This Row],[Cod.Unico4]])</f>
        <v>200.07</v>
      </c>
      <c r="P1472" s="12" t="str">
        <f>SUBSTITUTE(tbl_geral[[#This Row],[Cod.Unico5]],",",".")</f>
        <v>200.07</v>
      </c>
      <c r="Q1472" s="12" t="s">
        <v>1387</v>
      </c>
    </row>
    <row r="1473" spans="1:17" x14ac:dyDescent="0.25">
      <c r="A1473" s="3" t="s">
        <v>1357</v>
      </c>
      <c r="B1473" s="4">
        <v>8</v>
      </c>
      <c r="C1473" s="3" t="s">
        <v>10</v>
      </c>
      <c r="D1473" s="4">
        <v>829</v>
      </c>
      <c r="E1473" s="3" t="s">
        <v>93</v>
      </c>
      <c r="F1473" s="3" t="s">
        <v>748</v>
      </c>
      <c r="G1473" s="3" t="s">
        <v>2875</v>
      </c>
      <c r="H1473" s="3" t="s">
        <v>13</v>
      </c>
      <c r="I1473" s="3" t="s">
        <v>839</v>
      </c>
      <c r="J1473" s="7" t="str">
        <f>CONCATENATE(tbl_geral[[#This Row],[Máquina]],"_",tbl_geral[[#This Row],[Status]],)</f>
        <v>TORW_TRANSP. ANGULAR CLASSIFICAÇÃO</v>
      </c>
      <c r="K1473" s="9">
        <f>COUNTIF($J$2:J1473,J1473)</f>
        <v>9</v>
      </c>
      <c r="L1473" s="7" t="str">
        <f>CONCATENATE(tbl_geral[[#This Row],[Cod.Unico]],"_",tbl_geral[[#This Row],[Numerador]])</f>
        <v>TORW_TRANSP. ANGULAR CLASSIFICAÇÃO_9</v>
      </c>
      <c r="M1473" s="12">
        <f t="shared" si="22"/>
        <v>201</v>
      </c>
      <c r="N1473" s="12">
        <f>COUNTIF(J$2:$J1473,J1473)/100</f>
        <v>0.09</v>
      </c>
      <c r="O1473" s="12">
        <f>SUM(tbl_geral[[#This Row],[Cod.Unico3]]+tbl_geral[[#This Row],[Cod.Unico4]])</f>
        <v>201.09</v>
      </c>
      <c r="P1473" s="12" t="str">
        <f>SUBSTITUTE(tbl_geral[[#This Row],[Cod.Unico5]],",",".")</f>
        <v>201.09</v>
      </c>
      <c r="Q1473" s="12" t="s">
        <v>1388</v>
      </c>
    </row>
    <row r="1474" spans="1:17" x14ac:dyDescent="0.25">
      <c r="A1474" s="3" t="s">
        <v>1357</v>
      </c>
      <c r="B1474" s="4">
        <v>2</v>
      </c>
      <c r="C1474" s="3" t="s">
        <v>84</v>
      </c>
      <c r="D1474" s="4">
        <v>203</v>
      </c>
      <c r="E1474" s="3" t="s">
        <v>85</v>
      </c>
      <c r="F1474" s="3" t="s">
        <v>748</v>
      </c>
      <c r="G1474" s="3" t="s">
        <v>3148</v>
      </c>
      <c r="H1474" s="3" t="s">
        <v>13</v>
      </c>
      <c r="I1474" s="3"/>
      <c r="J1474" s="7" t="str">
        <f>CONCATENATE(tbl_geral[[#This Row],[Máquina]],"_",tbl_geral[[#This Row],[Status]],)</f>
        <v>TORW_TRANSP. ANGULAR CLASSIFICAÇÃO</v>
      </c>
      <c r="K1474" s="9">
        <f>COUNTIF($J$2:J1474,J1474)</f>
        <v>10</v>
      </c>
      <c r="L1474" s="7" t="str">
        <f>CONCATENATE(tbl_geral[[#This Row],[Cod.Unico]],"_",tbl_geral[[#This Row],[Numerador]])</f>
        <v>TORW_TRANSP. ANGULAR CLASSIFICAÇÃO_10</v>
      </c>
      <c r="M1474" s="12">
        <f t="shared" si="22"/>
        <v>201</v>
      </c>
      <c r="N1474" s="12">
        <f>COUNTIF(J$2:$J1474,J1474)/100</f>
        <v>0.1</v>
      </c>
      <c r="O1474" s="12">
        <f>SUM(tbl_geral[[#This Row],[Cod.Unico3]]+tbl_geral[[#This Row],[Cod.Unico4]])</f>
        <v>201.1</v>
      </c>
      <c r="P1474" s="12" t="str">
        <f>SUBSTITUTE(tbl_geral[[#This Row],[Cod.Unico5]],",",".")</f>
        <v>201.1</v>
      </c>
      <c r="Q1474" s="12" t="s">
        <v>1389</v>
      </c>
    </row>
    <row r="1475" spans="1:17" x14ac:dyDescent="0.25">
      <c r="A1475" s="3" t="s">
        <v>1357</v>
      </c>
      <c r="B1475" s="4">
        <v>2</v>
      </c>
      <c r="C1475" s="3" t="s">
        <v>84</v>
      </c>
      <c r="D1475" s="4">
        <v>202</v>
      </c>
      <c r="E1475" s="3" t="s">
        <v>88</v>
      </c>
      <c r="F1475" s="3" t="s">
        <v>748</v>
      </c>
      <c r="G1475" s="3" t="s">
        <v>2876</v>
      </c>
      <c r="H1475" s="3" t="s">
        <v>13</v>
      </c>
      <c r="I1475" s="3"/>
      <c r="J1475" s="7" t="str">
        <f>CONCATENATE(tbl_geral[[#This Row],[Máquina]],"_",tbl_geral[[#This Row],[Status]],)</f>
        <v>TORW_TRANSP. ANGULAR CLASSIFICAÇÃO</v>
      </c>
      <c r="K1475" s="9">
        <f>COUNTIF($J$2:J1475,J1475)</f>
        <v>11</v>
      </c>
      <c r="L1475" s="7" t="str">
        <f>CONCATENATE(tbl_geral[[#This Row],[Cod.Unico]],"_",tbl_geral[[#This Row],[Numerador]])</f>
        <v>TORW_TRANSP. ANGULAR CLASSIFICAÇÃO_11</v>
      </c>
      <c r="M1475" s="12">
        <f t="shared" si="22"/>
        <v>201</v>
      </c>
      <c r="N1475" s="12">
        <f>COUNTIF(J$2:$J1475,J1475)/100</f>
        <v>0.11</v>
      </c>
      <c r="O1475" s="12">
        <f>SUM(tbl_geral[[#This Row],[Cod.Unico3]]+tbl_geral[[#This Row],[Cod.Unico4]])</f>
        <v>201.11</v>
      </c>
      <c r="P1475" s="12" t="str">
        <f>SUBSTITUTE(tbl_geral[[#This Row],[Cod.Unico5]],",",".")</f>
        <v>201.11</v>
      </c>
      <c r="Q1475" s="12" t="s">
        <v>1390</v>
      </c>
    </row>
    <row r="1476" spans="1:17" x14ac:dyDescent="0.25">
      <c r="A1476" s="3" t="s">
        <v>1357</v>
      </c>
      <c r="B1476" s="4">
        <v>3</v>
      </c>
      <c r="C1476" s="3" t="s">
        <v>56</v>
      </c>
      <c r="D1476" s="4">
        <v>303</v>
      </c>
      <c r="E1476" s="3" t="s">
        <v>108</v>
      </c>
      <c r="F1476" s="3" t="s">
        <v>748</v>
      </c>
      <c r="G1476" s="3" t="s">
        <v>2877</v>
      </c>
      <c r="H1476" s="3" t="s">
        <v>13</v>
      </c>
      <c r="I1476" s="3"/>
      <c r="J1476" s="7" t="str">
        <f>CONCATENATE(tbl_geral[[#This Row],[Máquina]],"_",tbl_geral[[#This Row],[Status]],)</f>
        <v>TORW_TRANSP. ANGULAR CLASSIFICAÇÃO</v>
      </c>
      <c r="K1476" s="9">
        <f>COUNTIF($J$2:J1476,J1476)</f>
        <v>12</v>
      </c>
      <c r="L1476" s="7" t="str">
        <f>CONCATENATE(tbl_geral[[#This Row],[Cod.Unico]],"_",tbl_geral[[#This Row],[Numerador]])</f>
        <v>TORW_TRANSP. ANGULAR CLASSIFICAÇÃO_12</v>
      </c>
      <c r="M1476" s="12">
        <f t="shared" ref="M1476:M1539" si="23">IF(J1476=J1475,M1475,M1475+1)</f>
        <v>201</v>
      </c>
      <c r="N1476" s="12">
        <f>COUNTIF(J$2:$J1476,J1476)/100</f>
        <v>0.12</v>
      </c>
      <c r="O1476" s="12">
        <f>SUM(tbl_geral[[#This Row],[Cod.Unico3]]+tbl_geral[[#This Row],[Cod.Unico4]])</f>
        <v>201.12</v>
      </c>
      <c r="P1476" s="12" t="str">
        <f>SUBSTITUTE(tbl_geral[[#This Row],[Cod.Unico5]],",",".")</f>
        <v>201.12</v>
      </c>
      <c r="Q1476" s="12" t="s">
        <v>1391</v>
      </c>
    </row>
    <row r="1477" spans="1:17" x14ac:dyDescent="0.25">
      <c r="A1477" s="3" t="s">
        <v>1357</v>
      </c>
      <c r="B1477" s="4">
        <v>8</v>
      </c>
      <c r="C1477" s="3" t="s">
        <v>10</v>
      </c>
      <c r="D1477" s="4">
        <v>802</v>
      </c>
      <c r="E1477" s="3" t="s">
        <v>761</v>
      </c>
      <c r="F1477" s="3" t="s">
        <v>748</v>
      </c>
      <c r="G1477" s="3" t="s">
        <v>2878</v>
      </c>
      <c r="H1477" s="3" t="s">
        <v>13</v>
      </c>
      <c r="I1477" s="3"/>
      <c r="J1477" s="7" t="str">
        <f>CONCATENATE(tbl_geral[[#This Row],[Máquina]],"_",tbl_geral[[#This Row],[Status]],)</f>
        <v>TORW_TRANSP. ANGULAR CLASSIFICAÇÃO</v>
      </c>
      <c r="K1477" s="9">
        <f>COUNTIF($J$2:J1477,J1477)</f>
        <v>13</v>
      </c>
      <c r="L1477" s="7" t="str">
        <f>CONCATENATE(tbl_geral[[#This Row],[Cod.Unico]],"_",tbl_geral[[#This Row],[Numerador]])</f>
        <v>TORW_TRANSP. ANGULAR CLASSIFICAÇÃO_13</v>
      </c>
      <c r="M1477" s="12">
        <f t="shared" si="23"/>
        <v>201</v>
      </c>
      <c r="N1477" s="12">
        <f>COUNTIF(J$2:$J1477,J1477)/100</f>
        <v>0.13</v>
      </c>
      <c r="O1477" s="12">
        <f>SUM(tbl_geral[[#This Row],[Cod.Unico3]]+tbl_geral[[#This Row],[Cod.Unico4]])</f>
        <v>201.13</v>
      </c>
      <c r="P1477" s="12" t="str">
        <f>SUBSTITUTE(tbl_geral[[#This Row],[Cod.Unico5]],",",".")</f>
        <v>201.13</v>
      </c>
      <c r="Q1477" s="12" t="s">
        <v>1392</v>
      </c>
    </row>
    <row r="1478" spans="1:17" x14ac:dyDescent="0.25">
      <c r="A1478" s="3" t="s">
        <v>1357</v>
      </c>
      <c r="B1478" s="4">
        <v>16</v>
      </c>
      <c r="C1478" s="3" t="s">
        <v>286</v>
      </c>
      <c r="D1478" s="4">
        <v>1602</v>
      </c>
      <c r="E1478" s="3" t="s">
        <v>742</v>
      </c>
      <c r="F1478" s="3" t="s">
        <v>877</v>
      </c>
      <c r="G1478" s="3" t="s">
        <v>2879</v>
      </c>
      <c r="H1478" s="3" t="s">
        <v>13</v>
      </c>
      <c r="I1478" s="3"/>
      <c r="J1478" s="7" t="str">
        <f>CONCATENATE(tbl_geral[[#This Row],[Máquina]],"_",tbl_geral[[#This Row],[Status]],)</f>
        <v>TORW_USINAGEM</v>
      </c>
      <c r="K1478" s="9">
        <f>COUNTIF($J$2:J1478,J1478)</f>
        <v>1</v>
      </c>
      <c r="L1478" s="7" t="str">
        <f>CONCATENATE(tbl_geral[[#This Row],[Cod.Unico]],"_",tbl_geral[[#This Row],[Numerador]])</f>
        <v>TORW_USINAGEM_1</v>
      </c>
      <c r="M1478" s="12">
        <f t="shared" si="23"/>
        <v>202</v>
      </c>
      <c r="N1478" s="12">
        <f>COUNTIF(J$2:$J1478,J1478)/100</f>
        <v>0.01</v>
      </c>
      <c r="O1478" s="12">
        <f>SUM(tbl_geral[[#This Row],[Cod.Unico3]]+tbl_geral[[#This Row],[Cod.Unico4]])</f>
        <v>202.01</v>
      </c>
      <c r="P1478" s="12" t="str">
        <f>SUBSTITUTE(tbl_geral[[#This Row],[Cod.Unico5]],",",".")</f>
        <v>202.01</v>
      </c>
      <c r="Q1478" s="12" t="s">
        <v>1393</v>
      </c>
    </row>
    <row r="1479" spans="1:17" x14ac:dyDescent="0.25">
      <c r="A1479" s="3" t="s">
        <v>1357</v>
      </c>
      <c r="B1479" s="4">
        <v>16</v>
      </c>
      <c r="C1479" s="3" t="s">
        <v>286</v>
      </c>
      <c r="D1479" s="4">
        <v>1602</v>
      </c>
      <c r="E1479" s="3" t="s">
        <v>742</v>
      </c>
      <c r="F1479" s="3" t="s">
        <v>877</v>
      </c>
      <c r="G1479" s="3" t="s">
        <v>2880</v>
      </c>
      <c r="H1479" s="3" t="s">
        <v>13</v>
      </c>
      <c r="I1479" s="3"/>
      <c r="J1479" s="7" t="str">
        <f>CONCATENATE(tbl_geral[[#This Row],[Máquina]],"_",tbl_geral[[#This Row],[Status]],)</f>
        <v>TORW_USINAGEM</v>
      </c>
      <c r="K1479" s="9">
        <f>COUNTIF($J$2:J1479,J1479)</f>
        <v>2</v>
      </c>
      <c r="L1479" s="7" t="str">
        <f>CONCATENATE(tbl_geral[[#This Row],[Cod.Unico]],"_",tbl_geral[[#This Row],[Numerador]])</f>
        <v>TORW_USINAGEM_2</v>
      </c>
      <c r="M1479" s="12">
        <f t="shared" si="23"/>
        <v>202</v>
      </c>
      <c r="N1479" s="12">
        <f>COUNTIF(J$2:$J1479,J1479)/100</f>
        <v>0.02</v>
      </c>
      <c r="O1479" s="12">
        <f>SUM(tbl_geral[[#This Row],[Cod.Unico3]]+tbl_geral[[#This Row],[Cod.Unico4]])</f>
        <v>202.02</v>
      </c>
      <c r="P1479" s="12" t="str">
        <f>SUBSTITUTE(tbl_geral[[#This Row],[Cod.Unico5]],",",".")</f>
        <v>202.02</v>
      </c>
      <c r="Q1479" s="12" t="s">
        <v>1394</v>
      </c>
    </row>
    <row r="1480" spans="1:17" x14ac:dyDescent="0.25">
      <c r="A1480" s="3" t="s">
        <v>1357</v>
      </c>
      <c r="B1480" s="4">
        <v>16</v>
      </c>
      <c r="C1480" s="3" t="s">
        <v>286</v>
      </c>
      <c r="D1480" s="4">
        <v>1602</v>
      </c>
      <c r="E1480" s="3" t="s">
        <v>742</v>
      </c>
      <c r="F1480" s="3" t="s">
        <v>877</v>
      </c>
      <c r="G1480" s="3" t="s">
        <v>2881</v>
      </c>
      <c r="H1480" s="3" t="s">
        <v>13</v>
      </c>
      <c r="I1480" s="3"/>
      <c r="J1480" s="7" t="str">
        <f>CONCATENATE(tbl_geral[[#This Row],[Máquina]],"_",tbl_geral[[#This Row],[Status]],)</f>
        <v>TORW_USINAGEM</v>
      </c>
      <c r="K1480" s="9">
        <f>COUNTIF($J$2:J1480,J1480)</f>
        <v>3</v>
      </c>
      <c r="L1480" s="7" t="str">
        <f>CONCATENATE(tbl_geral[[#This Row],[Cod.Unico]],"_",tbl_geral[[#This Row],[Numerador]])</f>
        <v>TORW_USINAGEM_3</v>
      </c>
      <c r="M1480" s="12">
        <f t="shared" si="23"/>
        <v>202</v>
      </c>
      <c r="N1480" s="12">
        <f>COUNTIF(J$2:$J1480,J1480)/100</f>
        <v>0.03</v>
      </c>
      <c r="O1480" s="12">
        <f>SUM(tbl_geral[[#This Row],[Cod.Unico3]]+tbl_geral[[#This Row],[Cod.Unico4]])</f>
        <v>202.03</v>
      </c>
      <c r="P1480" s="12" t="str">
        <f>SUBSTITUTE(tbl_geral[[#This Row],[Cod.Unico5]],",",".")</f>
        <v>202.03</v>
      </c>
      <c r="Q1480" s="12" t="s">
        <v>1395</v>
      </c>
    </row>
    <row r="1481" spans="1:17" x14ac:dyDescent="0.25">
      <c r="A1481" s="3" t="s">
        <v>1357</v>
      </c>
      <c r="B1481" s="4">
        <v>16</v>
      </c>
      <c r="C1481" s="3" t="s">
        <v>286</v>
      </c>
      <c r="D1481" s="4">
        <v>1602</v>
      </c>
      <c r="E1481" s="3" t="s">
        <v>742</v>
      </c>
      <c r="F1481" s="3" t="s">
        <v>877</v>
      </c>
      <c r="G1481" s="3" t="s">
        <v>2882</v>
      </c>
      <c r="H1481" s="3" t="s">
        <v>13</v>
      </c>
      <c r="I1481" s="3"/>
      <c r="J1481" s="7" t="str">
        <f>CONCATENATE(tbl_geral[[#This Row],[Máquina]],"_",tbl_geral[[#This Row],[Status]],)</f>
        <v>TORW_USINAGEM</v>
      </c>
      <c r="K1481" s="9">
        <f>COUNTIF($J$2:J1481,J1481)</f>
        <v>4</v>
      </c>
      <c r="L1481" s="7" t="str">
        <f>CONCATENATE(tbl_geral[[#This Row],[Cod.Unico]],"_",tbl_geral[[#This Row],[Numerador]])</f>
        <v>TORW_USINAGEM_4</v>
      </c>
      <c r="M1481" s="12">
        <f t="shared" si="23"/>
        <v>202</v>
      </c>
      <c r="N1481" s="12">
        <f>COUNTIF(J$2:$J1481,J1481)/100</f>
        <v>0.04</v>
      </c>
      <c r="O1481" s="12">
        <f>SUM(tbl_geral[[#This Row],[Cod.Unico3]]+tbl_geral[[#This Row],[Cod.Unico4]])</f>
        <v>202.04</v>
      </c>
      <c r="P1481" s="12" t="str">
        <f>SUBSTITUTE(tbl_geral[[#This Row],[Cod.Unico5]],",",".")</f>
        <v>202.04</v>
      </c>
      <c r="Q1481" s="12" t="s">
        <v>1396</v>
      </c>
    </row>
    <row r="1482" spans="1:17" x14ac:dyDescent="0.25">
      <c r="A1482" s="3" t="s">
        <v>1357</v>
      </c>
      <c r="B1482" s="4">
        <v>16</v>
      </c>
      <c r="C1482" s="3" t="s">
        <v>286</v>
      </c>
      <c r="D1482" s="4">
        <v>1602</v>
      </c>
      <c r="E1482" s="3" t="s">
        <v>742</v>
      </c>
      <c r="F1482" s="3" t="s">
        <v>877</v>
      </c>
      <c r="G1482" s="3" t="s">
        <v>2883</v>
      </c>
      <c r="H1482" s="3" t="s">
        <v>13</v>
      </c>
      <c r="I1482" s="3"/>
      <c r="J1482" s="7" t="str">
        <f>CONCATENATE(tbl_geral[[#This Row],[Máquina]],"_",tbl_geral[[#This Row],[Status]],)</f>
        <v>TORW_USINAGEM</v>
      </c>
      <c r="K1482" s="9">
        <f>COUNTIF($J$2:J1482,J1482)</f>
        <v>5</v>
      </c>
      <c r="L1482" s="7" t="str">
        <f>CONCATENATE(tbl_geral[[#This Row],[Cod.Unico]],"_",tbl_geral[[#This Row],[Numerador]])</f>
        <v>TORW_USINAGEM_5</v>
      </c>
      <c r="M1482" s="12">
        <f t="shared" si="23"/>
        <v>202</v>
      </c>
      <c r="N1482" s="12">
        <f>COUNTIF(J$2:$J1482,J1482)/100</f>
        <v>0.05</v>
      </c>
      <c r="O1482" s="12">
        <f>SUM(tbl_geral[[#This Row],[Cod.Unico3]]+tbl_geral[[#This Row],[Cod.Unico4]])</f>
        <v>202.05</v>
      </c>
      <c r="P1482" s="12" t="str">
        <f>SUBSTITUTE(tbl_geral[[#This Row],[Cod.Unico5]],",",".")</f>
        <v>202.05</v>
      </c>
      <c r="Q1482" s="12" t="s">
        <v>1397</v>
      </c>
    </row>
    <row r="1483" spans="1:17" x14ac:dyDescent="0.25">
      <c r="A1483" s="3" t="s">
        <v>1357</v>
      </c>
      <c r="B1483" s="4">
        <v>16</v>
      </c>
      <c r="C1483" s="3" t="s">
        <v>286</v>
      </c>
      <c r="D1483" s="4">
        <v>1602</v>
      </c>
      <c r="E1483" s="3" t="s">
        <v>742</v>
      </c>
      <c r="F1483" s="3" t="s">
        <v>877</v>
      </c>
      <c r="G1483" s="3" t="s">
        <v>2884</v>
      </c>
      <c r="H1483" s="3" t="s">
        <v>13</v>
      </c>
      <c r="I1483" s="3"/>
      <c r="J1483" s="7" t="str">
        <f>CONCATENATE(tbl_geral[[#This Row],[Máquina]],"_",tbl_geral[[#This Row],[Status]],)</f>
        <v>TORW_USINAGEM</v>
      </c>
      <c r="K1483" s="9">
        <f>COUNTIF($J$2:J1483,J1483)</f>
        <v>6</v>
      </c>
      <c r="L1483" s="7" t="str">
        <f>CONCATENATE(tbl_geral[[#This Row],[Cod.Unico]],"_",tbl_geral[[#This Row],[Numerador]])</f>
        <v>TORW_USINAGEM_6</v>
      </c>
      <c r="M1483" s="12">
        <f t="shared" si="23"/>
        <v>202</v>
      </c>
      <c r="N1483" s="12">
        <f>COUNTIF(J$2:$J1483,J1483)/100</f>
        <v>0.06</v>
      </c>
      <c r="O1483" s="12">
        <f>SUM(tbl_geral[[#This Row],[Cod.Unico3]]+tbl_geral[[#This Row],[Cod.Unico4]])</f>
        <v>202.06</v>
      </c>
      <c r="P1483" s="12" t="str">
        <f>SUBSTITUTE(tbl_geral[[#This Row],[Cod.Unico5]],",",".")</f>
        <v>202.06</v>
      </c>
      <c r="Q1483" s="12" t="s">
        <v>1398</v>
      </c>
    </row>
    <row r="1484" spans="1:17" x14ac:dyDescent="0.25">
      <c r="A1484" s="3" t="s">
        <v>1357</v>
      </c>
      <c r="B1484" s="4">
        <v>6</v>
      </c>
      <c r="C1484" s="3" t="s">
        <v>20</v>
      </c>
      <c r="D1484" s="4">
        <v>601</v>
      </c>
      <c r="E1484" s="3" t="s">
        <v>21</v>
      </c>
      <c r="F1484" s="3" t="s">
        <v>877</v>
      </c>
      <c r="G1484" s="3" t="s">
        <v>2885</v>
      </c>
      <c r="H1484" s="3" t="s">
        <v>13</v>
      </c>
      <c r="I1484" s="3"/>
      <c r="J1484" s="7" t="str">
        <f>CONCATENATE(tbl_geral[[#This Row],[Máquina]],"_",tbl_geral[[#This Row],[Status]],)</f>
        <v>TORW_USINAGEM</v>
      </c>
      <c r="K1484" s="9">
        <f>COUNTIF($J$2:J1484,J1484)</f>
        <v>7</v>
      </c>
      <c r="L1484" s="7" t="str">
        <f>CONCATENATE(tbl_geral[[#This Row],[Cod.Unico]],"_",tbl_geral[[#This Row],[Numerador]])</f>
        <v>TORW_USINAGEM_7</v>
      </c>
      <c r="M1484" s="12">
        <f t="shared" si="23"/>
        <v>202</v>
      </c>
      <c r="N1484" s="12">
        <f>COUNTIF(J$2:$J1484,J1484)/100</f>
        <v>7.0000000000000007E-2</v>
      </c>
      <c r="O1484" s="12">
        <f>SUM(tbl_geral[[#This Row],[Cod.Unico3]]+tbl_geral[[#This Row],[Cod.Unico4]])</f>
        <v>202.07</v>
      </c>
      <c r="P1484" s="12" t="str">
        <f>SUBSTITUTE(tbl_geral[[#This Row],[Cod.Unico5]],",",".")</f>
        <v>202.07</v>
      </c>
      <c r="Q1484" s="12" t="s">
        <v>1399</v>
      </c>
    </row>
    <row r="1485" spans="1:17" x14ac:dyDescent="0.25">
      <c r="A1485" s="3" t="s">
        <v>1357</v>
      </c>
      <c r="B1485" s="4">
        <v>16</v>
      </c>
      <c r="C1485" s="3" t="s">
        <v>286</v>
      </c>
      <c r="D1485" s="4">
        <v>1602</v>
      </c>
      <c r="E1485" s="3" t="s">
        <v>742</v>
      </c>
      <c r="F1485" s="3" t="s">
        <v>877</v>
      </c>
      <c r="G1485" s="3" t="s">
        <v>2886</v>
      </c>
      <c r="H1485" s="3" t="s">
        <v>13</v>
      </c>
      <c r="I1485" s="3" t="s">
        <v>1401</v>
      </c>
      <c r="J1485" s="7" t="str">
        <f>CONCATENATE(tbl_geral[[#This Row],[Máquina]],"_",tbl_geral[[#This Row],[Status]],)</f>
        <v>TORW_USINAGEM</v>
      </c>
      <c r="K1485" s="9">
        <f>COUNTIF($J$2:J1485,J1485)</f>
        <v>8</v>
      </c>
      <c r="L1485" s="7" t="str">
        <f>CONCATENATE(tbl_geral[[#This Row],[Cod.Unico]],"_",tbl_geral[[#This Row],[Numerador]])</f>
        <v>TORW_USINAGEM_8</v>
      </c>
      <c r="M1485" s="12">
        <f t="shared" si="23"/>
        <v>202</v>
      </c>
      <c r="N1485" s="12">
        <f>COUNTIF(J$2:$J1485,J1485)/100</f>
        <v>0.08</v>
      </c>
      <c r="O1485" s="12">
        <f>SUM(tbl_geral[[#This Row],[Cod.Unico3]]+tbl_geral[[#This Row],[Cod.Unico4]])</f>
        <v>202.08</v>
      </c>
      <c r="P1485" s="12" t="str">
        <f>SUBSTITUTE(tbl_geral[[#This Row],[Cod.Unico5]],",",".")</f>
        <v>202.08</v>
      </c>
      <c r="Q1485" s="12" t="s">
        <v>1400</v>
      </c>
    </row>
    <row r="1486" spans="1:17" x14ac:dyDescent="0.25">
      <c r="A1486" s="3" t="s">
        <v>1357</v>
      </c>
      <c r="B1486" s="4">
        <v>8</v>
      </c>
      <c r="C1486" s="3" t="s">
        <v>10</v>
      </c>
      <c r="D1486" s="4">
        <v>817</v>
      </c>
      <c r="E1486" s="3" t="s">
        <v>271</v>
      </c>
      <c r="F1486" s="3" t="s">
        <v>877</v>
      </c>
      <c r="G1486" s="3" t="s">
        <v>2887</v>
      </c>
      <c r="H1486" s="3" t="s">
        <v>13</v>
      </c>
      <c r="I1486" s="3" t="s">
        <v>885</v>
      </c>
      <c r="J1486" s="7" t="str">
        <f>CONCATENATE(tbl_geral[[#This Row],[Máquina]],"_",tbl_geral[[#This Row],[Status]],)</f>
        <v>TORW_USINAGEM</v>
      </c>
      <c r="K1486" s="9">
        <f>COUNTIF($J$2:J1486,J1486)</f>
        <v>9</v>
      </c>
      <c r="L1486" s="7" t="str">
        <f>CONCATENATE(tbl_geral[[#This Row],[Cod.Unico]],"_",tbl_geral[[#This Row],[Numerador]])</f>
        <v>TORW_USINAGEM_9</v>
      </c>
      <c r="M1486" s="12">
        <f t="shared" si="23"/>
        <v>202</v>
      </c>
      <c r="N1486" s="12">
        <f>COUNTIF(J$2:$J1486,J1486)/100</f>
        <v>0.09</v>
      </c>
      <c r="O1486" s="12">
        <f>SUM(tbl_geral[[#This Row],[Cod.Unico3]]+tbl_geral[[#This Row],[Cod.Unico4]])</f>
        <v>202.09</v>
      </c>
      <c r="P1486" s="12" t="str">
        <f>SUBSTITUTE(tbl_geral[[#This Row],[Cod.Unico5]],",",".")</f>
        <v>202.09</v>
      </c>
      <c r="Q1486" s="12" t="s">
        <v>1402</v>
      </c>
    </row>
    <row r="1487" spans="1:17" x14ac:dyDescent="0.25">
      <c r="A1487" s="3" t="s">
        <v>1357</v>
      </c>
      <c r="B1487" s="4">
        <v>8</v>
      </c>
      <c r="C1487" s="3" t="s">
        <v>10</v>
      </c>
      <c r="D1487" s="4">
        <v>817</v>
      </c>
      <c r="E1487" s="3" t="s">
        <v>271</v>
      </c>
      <c r="F1487" s="3" t="s">
        <v>877</v>
      </c>
      <c r="G1487" s="3" t="s">
        <v>3149</v>
      </c>
      <c r="H1487" s="3" t="s">
        <v>13</v>
      </c>
      <c r="I1487" s="3" t="s">
        <v>839</v>
      </c>
      <c r="J1487" s="7" t="str">
        <f>CONCATENATE(tbl_geral[[#This Row],[Máquina]],"_",tbl_geral[[#This Row],[Status]],)</f>
        <v>TORW_USINAGEM</v>
      </c>
      <c r="K1487" s="9">
        <f>COUNTIF($J$2:J1487,J1487)</f>
        <v>10</v>
      </c>
      <c r="L1487" s="7" t="str">
        <f>CONCATENATE(tbl_geral[[#This Row],[Cod.Unico]],"_",tbl_geral[[#This Row],[Numerador]])</f>
        <v>TORW_USINAGEM_10</v>
      </c>
      <c r="M1487" s="12">
        <f t="shared" si="23"/>
        <v>202</v>
      </c>
      <c r="N1487" s="12">
        <f>COUNTIF(J$2:$J1487,J1487)/100</f>
        <v>0.1</v>
      </c>
      <c r="O1487" s="12">
        <f>SUM(tbl_geral[[#This Row],[Cod.Unico3]]+tbl_geral[[#This Row],[Cod.Unico4]])</f>
        <v>202.1</v>
      </c>
      <c r="P1487" s="12" t="str">
        <f>SUBSTITUTE(tbl_geral[[#This Row],[Cod.Unico5]],",",".")</f>
        <v>202.1</v>
      </c>
      <c r="Q1487" s="12" t="s">
        <v>1403</v>
      </c>
    </row>
    <row r="1488" spans="1:17" x14ac:dyDescent="0.25">
      <c r="A1488" s="3" t="s">
        <v>1357</v>
      </c>
      <c r="B1488" s="4">
        <v>2</v>
      </c>
      <c r="C1488" s="3" t="s">
        <v>84</v>
      </c>
      <c r="D1488" s="4">
        <v>203</v>
      </c>
      <c r="E1488" s="3" t="s">
        <v>85</v>
      </c>
      <c r="F1488" s="3" t="s">
        <v>877</v>
      </c>
      <c r="G1488" s="3" t="s">
        <v>2888</v>
      </c>
      <c r="H1488" s="3" t="s">
        <v>13</v>
      </c>
      <c r="I1488" s="3"/>
      <c r="J1488" s="7" t="str">
        <f>CONCATENATE(tbl_geral[[#This Row],[Máquina]],"_",tbl_geral[[#This Row],[Status]],)</f>
        <v>TORW_USINAGEM</v>
      </c>
      <c r="K1488" s="9">
        <f>COUNTIF($J$2:J1488,J1488)</f>
        <v>11</v>
      </c>
      <c r="L1488" s="7" t="str">
        <f>CONCATENATE(tbl_geral[[#This Row],[Cod.Unico]],"_",tbl_geral[[#This Row],[Numerador]])</f>
        <v>TORW_USINAGEM_11</v>
      </c>
      <c r="M1488" s="12">
        <f t="shared" si="23"/>
        <v>202</v>
      </c>
      <c r="N1488" s="12">
        <f>COUNTIF(J$2:$J1488,J1488)/100</f>
        <v>0.11</v>
      </c>
      <c r="O1488" s="12">
        <f>SUM(tbl_geral[[#This Row],[Cod.Unico3]]+tbl_geral[[#This Row],[Cod.Unico4]])</f>
        <v>202.11</v>
      </c>
      <c r="P1488" s="12" t="str">
        <f>SUBSTITUTE(tbl_geral[[#This Row],[Cod.Unico5]],",",".")</f>
        <v>202.11</v>
      </c>
      <c r="Q1488" s="12" t="s">
        <v>1404</v>
      </c>
    </row>
    <row r="1489" spans="1:17" x14ac:dyDescent="0.25">
      <c r="A1489" s="3" t="s">
        <v>1357</v>
      </c>
      <c r="B1489" s="4">
        <v>2</v>
      </c>
      <c r="C1489" s="3" t="s">
        <v>84</v>
      </c>
      <c r="D1489" s="4">
        <v>202</v>
      </c>
      <c r="E1489" s="3" t="s">
        <v>88</v>
      </c>
      <c r="F1489" s="3" t="s">
        <v>877</v>
      </c>
      <c r="G1489" s="3" t="s">
        <v>2889</v>
      </c>
      <c r="H1489" s="3" t="s">
        <v>13</v>
      </c>
      <c r="I1489" s="3"/>
      <c r="J1489" s="7" t="str">
        <f>CONCATENATE(tbl_geral[[#This Row],[Máquina]],"_",tbl_geral[[#This Row],[Status]],)</f>
        <v>TORW_USINAGEM</v>
      </c>
      <c r="K1489" s="9">
        <f>COUNTIF($J$2:J1489,J1489)</f>
        <v>12</v>
      </c>
      <c r="L1489" s="7" t="str">
        <f>CONCATENATE(tbl_geral[[#This Row],[Cod.Unico]],"_",tbl_geral[[#This Row],[Numerador]])</f>
        <v>TORW_USINAGEM_12</v>
      </c>
      <c r="M1489" s="12">
        <f t="shared" si="23"/>
        <v>202</v>
      </c>
      <c r="N1489" s="12">
        <f>COUNTIF(J$2:$J1489,J1489)/100</f>
        <v>0.12</v>
      </c>
      <c r="O1489" s="12">
        <f>SUM(tbl_geral[[#This Row],[Cod.Unico3]]+tbl_geral[[#This Row],[Cod.Unico4]])</f>
        <v>202.12</v>
      </c>
      <c r="P1489" s="12" t="str">
        <f>SUBSTITUTE(tbl_geral[[#This Row],[Cod.Unico5]],",",".")</f>
        <v>202.12</v>
      </c>
      <c r="Q1489" s="12" t="s">
        <v>1405</v>
      </c>
    </row>
    <row r="1490" spans="1:17" x14ac:dyDescent="0.25">
      <c r="A1490" s="3" t="s">
        <v>1357</v>
      </c>
      <c r="B1490" s="4">
        <v>3</v>
      </c>
      <c r="C1490" s="3" t="s">
        <v>56</v>
      </c>
      <c r="D1490" s="4">
        <v>303</v>
      </c>
      <c r="E1490" s="3" t="s">
        <v>108</v>
      </c>
      <c r="F1490" s="3" t="s">
        <v>877</v>
      </c>
      <c r="G1490" s="3" t="s">
        <v>2890</v>
      </c>
      <c r="H1490" s="3" t="s">
        <v>13</v>
      </c>
      <c r="I1490" s="3" t="s">
        <v>1407</v>
      </c>
      <c r="J1490" s="7" t="str">
        <f>CONCATENATE(tbl_geral[[#This Row],[Máquina]],"_",tbl_geral[[#This Row],[Status]],)</f>
        <v>TORW_USINAGEM</v>
      </c>
      <c r="K1490" s="9">
        <f>COUNTIF($J$2:J1490,J1490)</f>
        <v>13</v>
      </c>
      <c r="L1490" s="7" t="str">
        <f>CONCATENATE(tbl_geral[[#This Row],[Cod.Unico]],"_",tbl_geral[[#This Row],[Numerador]])</f>
        <v>TORW_USINAGEM_13</v>
      </c>
      <c r="M1490" s="12">
        <f t="shared" si="23"/>
        <v>202</v>
      </c>
      <c r="N1490" s="12">
        <f>COUNTIF(J$2:$J1490,J1490)/100</f>
        <v>0.13</v>
      </c>
      <c r="O1490" s="12">
        <f>SUM(tbl_geral[[#This Row],[Cod.Unico3]]+tbl_geral[[#This Row],[Cod.Unico4]])</f>
        <v>202.13</v>
      </c>
      <c r="P1490" s="12" t="str">
        <f>SUBSTITUTE(tbl_geral[[#This Row],[Cod.Unico5]],",",".")</f>
        <v>202.13</v>
      </c>
      <c r="Q1490" s="12" t="s">
        <v>1406</v>
      </c>
    </row>
    <row r="1491" spans="1:17" x14ac:dyDescent="0.25">
      <c r="A1491" s="3" t="s">
        <v>1357</v>
      </c>
      <c r="B1491" s="4">
        <v>8</v>
      </c>
      <c r="C1491" s="3" t="s">
        <v>10</v>
      </c>
      <c r="D1491" s="4">
        <v>817</v>
      </c>
      <c r="E1491" s="3" t="s">
        <v>271</v>
      </c>
      <c r="F1491" s="3" t="s">
        <v>877</v>
      </c>
      <c r="G1491" s="3" t="s">
        <v>2891</v>
      </c>
      <c r="H1491" s="3" t="s">
        <v>13</v>
      </c>
      <c r="I1491" s="3" t="s">
        <v>1407</v>
      </c>
      <c r="J1491" s="7" t="str">
        <f>CONCATENATE(tbl_geral[[#This Row],[Máquina]],"_",tbl_geral[[#This Row],[Status]],)</f>
        <v>TORW_USINAGEM</v>
      </c>
      <c r="K1491" s="9">
        <f>COUNTIF($J$2:J1491,J1491)</f>
        <v>14</v>
      </c>
      <c r="L1491" s="7" t="str">
        <f>CONCATENATE(tbl_geral[[#This Row],[Cod.Unico]],"_",tbl_geral[[#This Row],[Numerador]])</f>
        <v>TORW_USINAGEM_14</v>
      </c>
      <c r="M1491" s="12">
        <f t="shared" si="23"/>
        <v>202</v>
      </c>
      <c r="N1491" s="12">
        <f>COUNTIF(J$2:$J1491,J1491)/100</f>
        <v>0.14000000000000001</v>
      </c>
      <c r="O1491" s="12">
        <f>SUM(tbl_geral[[#This Row],[Cod.Unico3]]+tbl_geral[[#This Row],[Cod.Unico4]])</f>
        <v>202.14</v>
      </c>
      <c r="P1491" s="12" t="str">
        <f>SUBSTITUTE(tbl_geral[[#This Row],[Cod.Unico5]],",",".")</f>
        <v>202.14</v>
      </c>
      <c r="Q1491" s="12" t="s">
        <v>1408</v>
      </c>
    </row>
    <row r="1492" spans="1:17" x14ac:dyDescent="0.25">
      <c r="A1492" s="3" t="s">
        <v>1357</v>
      </c>
      <c r="B1492" s="4">
        <v>16</v>
      </c>
      <c r="C1492" s="3" t="s">
        <v>286</v>
      </c>
      <c r="D1492" s="4">
        <v>1602</v>
      </c>
      <c r="E1492" s="3" t="s">
        <v>742</v>
      </c>
      <c r="F1492" s="3" t="s">
        <v>877</v>
      </c>
      <c r="G1492" s="3" t="s">
        <v>2892</v>
      </c>
      <c r="H1492" s="3" t="s">
        <v>13</v>
      </c>
      <c r="I1492" s="3"/>
      <c r="J1492" s="7" t="str">
        <f>CONCATENATE(tbl_geral[[#This Row],[Máquina]],"_",tbl_geral[[#This Row],[Status]],)</f>
        <v>TORW_USINAGEM</v>
      </c>
      <c r="K1492" s="9">
        <f>COUNTIF($J$2:J1492,J1492)</f>
        <v>15</v>
      </c>
      <c r="L1492" s="7" t="str">
        <f>CONCATENATE(tbl_geral[[#This Row],[Cod.Unico]],"_",tbl_geral[[#This Row],[Numerador]])</f>
        <v>TORW_USINAGEM_15</v>
      </c>
      <c r="M1492" s="12">
        <f t="shared" si="23"/>
        <v>202</v>
      </c>
      <c r="N1492" s="12">
        <f>COUNTIF(J$2:$J1492,J1492)/100</f>
        <v>0.15</v>
      </c>
      <c r="O1492" s="12">
        <f>SUM(tbl_geral[[#This Row],[Cod.Unico3]]+tbl_geral[[#This Row],[Cod.Unico4]])</f>
        <v>202.15</v>
      </c>
      <c r="P1492" s="12" t="str">
        <f>SUBSTITUTE(tbl_geral[[#This Row],[Cod.Unico5]],",",".")</f>
        <v>202.15</v>
      </c>
      <c r="Q1492" s="12" t="s">
        <v>1409</v>
      </c>
    </row>
    <row r="1493" spans="1:17" x14ac:dyDescent="0.25">
      <c r="A1493" s="3" t="s">
        <v>1357</v>
      </c>
      <c r="B1493" s="4">
        <v>16</v>
      </c>
      <c r="C1493" s="3" t="s">
        <v>286</v>
      </c>
      <c r="D1493" s="4">
        <v>1602</v>
      </c>
      <c r="E1493" s="3" t="s">
        <v>742</v>
      </c>
      <c r="F1493" s="3" t="s">
        <v>877</v>
      </c>
      <c r="G1493" s="3" t="s">
        <v>2893</v>
      </c>
      <c r="H1493" s="3" t="s">
        <v>13</v>
      </c>
      <c r="I1493" s="3"/>
      <c r="J1493" s="7" t="str">
        <f>CONCATENATE(tbl_geral[[#This Row],[Máquina]],"_",tbl_geral[[#This Row],[Status]],)</f>
        <v>TORW_USINAGEM</v>
      </c>
      <c r="K1493" s="9">
        <f>COUNTIF($J$2:J1493,J1493)</f>
        <v>16</v>
      </c>
      <c r="L1493" s="7" t="str">
        <f>CONCATENATE(tbl_geral[[#This Row],[Cod.Unico]],"_",tbl_geral[[#This Row],[Numerador]])</f>
        <v>TORW_USINAGEM_16</v>
      </c>
      <c r="M1493" s="12">
        <f t="shared" si="23"/>
        <v>202</v>
      </c>
      <c r="N1493" s="12">
        <f>COUNTIF(J$2:$J1493,J1493)/100</f>
        <v>0.16</v>
      </c>
      <c r="O1493" s="12">
        <f>SUM(tbl_geral[[#This Row],[Cod.Unico3]]+tbl_geral[[#This Row],[Cod.Unico4]])</f>
        <v>202.16</v>
      </c>
      <c r="P1493" s="12" t="str">
        <f>SUBSTITUTE(tbl_geral[[#This Row],[Cod.Unico5]],",",".")</f>
        <v>202.16</v>
      </c>
      <c r="Q1493" s="12" t="s">
        <v>1410</v>
      </c>
    </row>
    <row r="1494" spans="1:17" x14ac:dyDescent="0.25">
      <c r="A1494" s="3" t="s">
        <v>1357</v>
      </c>
      <c r="B1494" s="4">
        <v>16</v>
      </c>
      <c r="C1494" s="3" t="s">
        <v>286</v>
      </c>
      <c r="D1494" s="4">
        <v>1602</v>
      </c>
      <c r="E1494" s="3" t="s">
        <v>742</v>
      </c>
      <c r="F1494" s="3" t="s">
        <v>877</v>
      </c>
      <c r="G1494" s="3" t="s">
        <v>2894</v>
      </c>
      <c r="H1494" s="3" t="s">
        <v>13</v>
      </c>
      <c r="I1494" s="3"/>
      <c r="J1494" s="7" t="str">
        <f>CONCATENATE(tbl_geral[[#This Row],[Máquina]],"_",tbl_geral[[#This Row],[Status]],)</f>
        <v>TORW_USINAGEM</v>
      </c>
      <c r="K1494" s="9">
        <f>COUNTIF($J$2:J1494,J1494)</f>
        <v>17</v>
      </c>
      <c r="L1494" s="7" t="str">
        <f>CONCATENATE(tbl_geral[[#This Row],[Cod.Unico]],"_",tbl_geral[[#This Row],[Numerador]])</f>
        <v>TORW_USINAGEM_17</v>
      </c>
      <c r="M1494" s="12">
        <f t="shared" si="23"/>
        <v>202</v>
      </c>
      <c r="N1494" s="12">
        <f>COUNTIF(J$2:$J1494,J1494)/100</f>
        <v>0.17</v>
      </c>
      <c r="O1494" s="12">
        <f>SUM(tbl_geral[[#This Row],[Cod.Unico3]]+tbl_geral[[#This Row],[Cod.Unico4]])</f>
        <v>202.17</v>
      </c>
      <c r="P1494" s="12" t="str">
        <f>SUBSTITUTE(tbl_geral[[#This Row],[Cod.Unico5]],",",".")</f>
        <v>202.17</v>
      </c>
      <c r="Q1494" s="12" t="s">
        <v>1411</v>
      </c>
    </row>
    <row r="1495" spans="1:17" x14ac:dyDescent="0.25">
      <c r="A1495" s="3" t="s">
        <v>1357</v>
      </c>
      <c r="B1495" s="4">
        <v>16</v>
      </c>
      <c r="C1495" s="3" t="s">
        <v>286</v>
      </c>
      <c r="D1495" s="4">
        <v>1602</v>
      </c>
      <c r="E1495" s="3" t="s">
        <v>742</v>
      </c>
      <c r="F1495" s="3" t="s">
        <v>877</v>
      </c>
      <c r="G1495" s="3" t="s">
        <v>2895</v>
      </c>
      <c r="H1495" s="3" t="s">
        <v>13</v>
      </c>
      <c r="I1495" s="3"/>
      <c r="J1495" s="7" t="str">
        <f>CONCATENATE(tbl_geral[[#This Row],[Máquina]],"_",tbl_geral[[#This Row],[Status]],)</f>
        <v>TORW_USINAGEM</v>
      </c>
      <c r="K1495" s="9">
        <f>COUNTIF($J$2:J1495,J1495)</f>
        <v>18</v>
      </c>
      <c r="L1495" s="7" t="str">
        <f>CONCATENATE(tbl_geral[[#This Row],[Cod.Unico]],"_",tbl_geral[[#This Row],[Numerador]])</f>
        <v>TORW_USINAGEM_18</v>
      </c>
      <c r="M1495" s="12">
        <f t="shared" si="23"/>
        <v>202</v>
      </c>
      <c r="N1495" s="12">
        <f>COUNTIF(J$2:$J1495,J1495)/100</f>
        <v>0.18</v>
      </c>
      <c r="O1495" s="12">
        <f>SUM(tbl_geral[[#This Row],[Cod.Unico3]]+tbl_geral[[#This Row],[Cod.Unico4]])</f>
        <v>202.18</v>
      </c>
      <c r="P1495" s="12" t="str">
        <f>SUBSTITUTE(tbl_geral[[#This Row],[Cod.Unico5]],",",".")</f>
        <v>202.18</v>
      </c>
      <c r="Q1495" s="12" t="s">
        <v>1412</v>
      </c>
    </row>
    <row r="1496" spans="1:17" x14ac:dyDescent="0.25">
      <c r="A1496" s="3" t="s">
        <v>1357</v>
      </c>
      <c r="B1496" s="4">
        <v>16</v>
      </c>
      <c r="C1496" s="3" t="s">
        <v>286</v>
      </c>
      <c r="D1496" s="4">
        <v>1602</v>
      </c>
      <c r="E1496" s="3" t="s">
        <v>742</v>
      </c>
      <c r="F1496" s="3" t="s">
        <v>877</v>
      </c>
      <c r="G1496" s="3" t="s">
        <v>2896</v>
      </c>
      <c r="H1496" s="3" t="s">
        <v>13</v>
      </c>
      <c r="I1496" s="3"/>
      <c r="J1496" s="7" t="str">
        <f>CONCATENATE(tbl_geral[[#This Row],[Máquina]],"_",tbl_geral[[#This Row],[Status]],)</f>
        <v>TORW_USINAGEM</v>
      </c>
      <c r="K1496" s="9">
        <f>COUNTIF($J$2:J1496,J1496)</f>
        <v>19</v>
      </c>
      <c r="L1496" s="7" t="str">
        <f>CONCATENATE(tbl_geral[[#This Row],[Cod.Unico]],"_",tbl_geral[[#This Row],[Numerador]])</f>
        <v>TORW_USINAGEM_19</v>
      </c>
      <c r="M1496" s="12">
        <f t="shared" si="23"/>
        <v>202</v>
      </c>
      <c r="N1496" s="12">
        <f>COUNTIF(J$2:$J1496,J1496)/100</f>
        <v>0.19</v>
      </c>
      <c r="O1496" s="12">
        <f>SUM(tbl_geral[[#This Row],[Cod.Unico3]]+tbl_geral[[#This Row],[Cod.Unico4]])</f>
        <v>202.19</v>
      </c>
      <c r="P1496" s="12" t="str">
        <f>SUBSTITUTE(tbl_geral[[#This Row],[Cod.Unico5]],",",".")</f>
        <v>202.19</v>
      </c>
      <c r="Q1496" s="12" t="s">
        <v>1413</v>
      </c>
    </row>
    <row r="1497" spans="1:17" x14ac:dyDescent="0.25">
      <c r="A1497" s="3" t="s">
        <v>1357</v>
      </c>
      <c r="B1497" s="4">
        <v>16</v>
      </c>
      <c r="C1497" s="3" t="s">
        <v>286</v>
      </c>
      <c r="D1497" s="4">
        <v>1602</v>
      </c>
      <c r="E1497" s="3" t="s">
        <v>742</v>
      </c>
      <c r="F1497" s="3" t="s">
        <v>877</v>
      </c>
      <c r="G1497" s="3" t="s">
        <v>3163</v>
      </c>
      <c r="H1497" s="3" t="s">
        <v>13</v>
      </c>
      <c r="I1497" s="3"/>
      <c r="J1497" s="7" t="str">
        <f>CONCATENATE(tbl_geral[[#This Row],[Máquina]],"_",tbl_geral[[#This Row],[Status]],)</f>
        <v>TORW_USINAGEM</v>
      </c>
      <c r="K1497" s="9">
        <f>COUNTIF($J$2:J1497,J1497)</f>
        <v>20</v>
      </c>
      <c r="L1497" s="7" t="str">
        <f>CONCATENATE(tbl_geral[[#This Row],[Cod.Unico]],"_",tbl_geral[[#This Row],[Numerador]])</f>
        <v>TORW_USINAGEM_20</v>
      </c>
      <c r="M1497" s="12">
        <f t="shared" si="23"/>
        <v>202</v>
      </c>
      <c r="N1497" s="12">
        <f>COUNTIF(J$2:$J1497,J1497)/100</f>
        <v>0.2</v>
      </c>
      <c r="O1497" s="12">
        <f>SUM(tbl_geral[[#This Row],[Cod.Unico3]]+tbl_geral[[#This Row],[Cod.Unico4]])</f>
        <v>202.2</v>
      </c>
      <c r="P1497" s="12" t="str">
        <f>SUBSTITUTE(tbl_geral[[#This Row],[Cod.Unico5]],",",".")</f>
        <v>202.2</v>
      </c>
      <c r="Q1497" s="12" t="s">
        <v>1414</v>
      </c>
    </row>
    <row r="1498" spans="1:17" x14ac:dyDescent="0.25">
      <c r="A1498" s="3" t="s">
        <v>1357</v>
      </c>
      <c r="B1498" s="4">
        <v>16</v>
      </c>
      <c r="C1498" s="3" t="s">
        <v>286</v>
      </c>
      <c r="D1498" s="4">
        <v>1602</v>
      </c>
      <c r="E1498" s="3" t="s">
        <v>742</v>
      </c>
      <c r="F1498" s="3" t="s">
        <v>877</v>
      </c>
      <c r="G1498" s="3" t="s">
        <v>2897</v>
      </c>
      <c r="H1498" s="3" t="s">
        <v>13</v>
      </c>
      <c r="I1498" s="3"/>
      <c r="J1498" s="7" t="str">
        <f>CONCATENATE(tbl_geral[[#This Row],[Máquina]],"_",tbl_geral[[#This Row],[Status]],)</f>
        <v>TORW_USINAGEM</v>
      </c>
      <c r="K1498" s="9">
        <f>COUNTIF($J$2:J1498,J1498)</f>
        <v>21</v>
      </c>
      <c r="L1498" s="7" t="str">
        <f>CONCATENATE(tbl_geral[[#This Row],[Cod.Unico]],"_",tbl_geral[[#This Row],[Numerador]])</f>
        <v>TORW_USINAGEM_21</v>
      </c>
      <c r="M1498" s="12">
        <f t="shared" si="23"/>
        <v>202</v>
      </c>
      <c r="N1498" s="12">
        <f>COUNTIF(J$2:$J1498,J1498)/100</f>
        <v>0.21</v>
      </c>
      <c r="O1498" s="12">
        <f>SUM(tbl_geral[[#This Row],[Cod.Unico3]]+tbl_geral[[#This Row],[Cod.Unico4]])</f>
        <v>202.21</v>
      </c>
      <c r="P1498" s="12" t="str">
        <f>SUBSTITUTE(tbl_geral[[#This Row],[Cod.Unico5]],",",".")</f>
        <v>202.21</v>
      </c>
      <c r="Q1498" s="12" t="s">
        <v>1415</v>
      </c>
    </row>
    <row r="1499" spans="1:17" x14ac:dyDescent="0.25">
      <c r="A1499" s="3" t="s">
        <v>1357</v>
      </c>
      <c r="B1499" s="4">
        <v>16</v>
      </c>
      <c r="C1499" s="3" t="s">
        <v>286</v>
      </c>
      <c r="D1499" s="4">
        <v>1602</v>
      </c>
      <c r="E1499" s="3" t="s">
        <v>742</v>
      </c>
      <c r="F1499" s="3" t="s">
        <v>877</v>
      </c>
      <c r="G1499" s="3" t="s">
        <v>2898</v>
      </c>
      <c r="H1499" s="3" t="s">
        <v>13</v>
      </c>
      <c r="I1499" s="3"/>
      <c r="J1499" s="7" t="str">
        <f>CONCATENATE(tbl_geral[[#This Row],[Máquina]],"_",tbl_geral[[#This Row],[Status]],)</f>
        <v>TORW_USINAGEM</v>
      </c>
      <c r="K1499" s="9">
        <f>COUNTIF($J$2:J1499,J1499)</f>
        <v>22</v>
      </c>
      <c r="L1499" s="7" t="str">
        <f>CONCATENATE(tbl_geral[[#This Row],[Cod.Unico]],"_",tbl_geral[[#This Row],[Numerador]])</f>
        <v>TORW_USINAGEM_22</v>
      </c>
      <c r="M1499" s="12">
        <f t="shared" si="23"/>
        <v>202</v>
      </c>
      <c r="N1499" s="12">
        <f>COUNTIF(J$2:$J1499,J1499)/100</f>
        <v>0.22</v>
      </c>
      <c r="O1499" s="12">
        <f>SUM(tbl_geral[[#This Row],[Cod.Unico3]]+tbl_geral[[#This Row],[Cod.Unico4]])</f>
        <v>202.22</v>
      </c>
      <c r="P1499" s="12" t="str">
        <f>SUBSTITUTE(tbl_geral[[#This Row],[Cod.Unico5]],",",".")</f>
        <v>202.22</v>
      </c>
      <c r="Q1499" s="12" t="s">
        <v>1416</v>
      </c>
    </row>
    <row r="1500" spans="1:17" x14ac:dyDescent="0.25">
      <c r="A1500" s="3" t="s">
        <v>1357</v>
      </c>
      <c r="B1500" s="4">
        <v>16</v>
      </c>
      <c r="C1500" s="3" t="s">
        <v>286</v>
      </c>
      <c r="D1500" s="4">
        <v>1602</v>
      </c>
      <c r="E1500" s="3" t="s">
        <v>742</v>
      </c>
      <c r="F1500" s="3" t="s">
        <v>877</v>
      </c>
      <c r="G1500" s="3" t="s">
        <v>2899</v>
      </c>
      <c r="H1500" s="3" t="s">
        <v>13</v>
      </c>
      <c r="I1500" s="3" t="s">
        <v>1401</v>
      </c>
      <c r="J1500" s="7" t="str">
        <f>CONCATENATE(tbl_geral[[#This Row],[Máquina]],"_",tbl_geral[[#This Row],[Status]],)</f>
        <v>TORW_USINAGEM</v>
      </c>
      <c r="K1500" s="9">
        <f>COUNTIF($J$2:J1500,J1500)</f>
        <v>23</v>
      </c>
      <c r="L1500" s="7" t="str">
        <f>CONCATENATE(tbl_geral[[#This Row],[Cod.Unico]],"_",tbl_geral[[#This Row],[Numerador]])</f>
        <v>TORW_USINAGEM_23</v>
      </c>
      <c r="M1500" s="12">
        <f t="shared" si="23"/>
        <v>202</v>
      </c>
      <c r="N1500" s="12">
        <f>COUNTIF(J$2:$J1500,J1500)/100</f>
        <v>0.23</v>
      </c>
      <c r="O1500" s="12">
        <f>SUM(tbl_geral[[#This Row],[Cod.Unico3]]+tbl_geral[[#This Row],[Cod.Unico4]])</f>
        <v>202.23</v>
      </c>
      <c r="P1500" s="12" t="str">
        <f>SUBSTITUTE(tbl_geral[[#This Row],[Cod.Unico5]],",",".")</f>
        <v>202.23</v>
      </c>
      <c r="Q1500" s="12" t="s">
        <v>1417</v>
      </c>
    </row>
    <row r="1501" spans="1:17" x14ac:dyDescent="0.25">
      <c r="A1501" s="3" t="s">
        <v>1357</v>
      </c>
      <c r="B1501" s="4">
        <v>8</v>
      </c>
      <c r="C1501" s="3" t="s">
        <v>10</v>
      </c>
      <c r="D1501" s="4">
        <v>817</v>
      </c>
      <c r="E1501" s="3" t="s">
        <v>271</v>
      </c>
      <c r="F1501" s="3" t="s">
        <v>877</v>
      </c>
      <c r="G1501" s="3" t="s">
        <v>2900</v>
      </c>
      <c r="H1501" s="3" t="s">
        <v>13</v>
      </c>
      <c r="I1501" s="3" t="s">
        <v>885</v>
      </c>
      <c r="J1501" s="7" t="str">
        <f>CONCATENATE(tbl_geral[[#This Row],[Máquina]],"_",tbl_geral[[#This Row],[Status]],)</f>
        <v>TORW_USINAGEM</v>
      </c>
      <c r="K1501" s="9">
        <f>COUNTIF($J$2:J1501,J1501)</f>
        <v>24</v>
      </c>
      <c r="L1501" s="7" t="str">
        <f>CONCATENATE(tbl_geral[[#This Row],[Cod.Unico]],"_",tbl_geral[[#This Row],[Numerador]])</f>
        <v>TORW_USINAGEM_24</v>
      </c>
      <c r="M1501" s="12">
        <f t="shared" si="23"/>
        <v>202</v>
      </c>
      <c r="N1501" s="12">
        <f>COUNTIF(J$2:$J1501,J1501)/100</f>
        <v>0.24</v>
      </c>
      <c r="O1501" s="12">
        <f>SUM(tbl_geral[[#This Row],[Cod.Unico3]]+tbl_geral[[#This Row],[Cod.Unico4]])</f>
        <v>202.24</v>
      </c>
      <c r="P1501" s="12" t="str">
        <f>SUBSTITUTE(tbl_geral[[#This Row],[Cod.Unico5]],",",".")</f>
        <v>202.24</v>
      </c>
      <c r="Q1501" s="12" t="s">
        <v>1418</v>
      </c>
    </row>
    <row r="1502" spans="1:17" x14ac:dyDescent="0.25">
      <c r="A1502" s="3" t="s">
        <v>1357</v>
      </c>
      <c r="B1502" s="4">
        <v>8</v>
      </c>
      <c r="C1502" s="3" t="s">
        <v>10</v>
      </c>
      <c r="D1502" s="4">
        <v>817</v>
      </c>
      <c r="E1502" s="3" t="s">
        <v>271</v>
      </c>
      <c r="F1502" s="3" t="s">
        <v>877</v>
      </c>
      <c r="G1502" s="3" t="s">
        <v>2901</v>
      </c>
      <c r="H1502" s="3" t="s">
        <v>13</v>
      </c>
      <c r="I1502" s="3" t="s">
        <v>839</v>
      </c>
      <c r="J1502" s="7" t="str">
        <f>CONCATENATE(tbl_geral[[#This Row],[Máquina]],"_",tbl_geral[[#This Row],[Status]],)</f>
        <v>TORW_USINAGEM</v>
      </c>
      <c r="K1502" s="9">
        <f>COUNTIF($J$2:J1502,J1502)</f>
        <v>25</v>
      </c>
      <c r="L1502" s="7" t="str">
        <f>CONCATENATE(tbl_geral[[#This Row],[Cod.Unico]],"_",tbl_geral[[#This Row],[Numerador]])</f>
        <v>TORW_USINAGEM_25</v>
      </c>
      <c r="M1502" s="12">
        <f t="shared" si="23"/>
        <v>202</v>
      </c>
      <c r="N1502" s="12">
        <f>COUNTIF(J$2:$J1502,J1502)/100</f>
        <v>0.25</v>
      </c>
      <c r="O1502" s="12">
        <f>SUM(tbl_geral[[#This Row],[Cod.Unico3]]+tbl_geral[[#This Row],[Cod.Unico4]])</f>
        <v>202.25</v>
      </c>
      <c r="P1502" s="12" t="str">
        <f>SUBSTITUTE(tbl_geral[[#This Row],[Cod.Unico5]],",",".")</f>
        <v>202.25</v>
      </c>
      <c r="Q1502" s="12" t="s">
        <v>1419</v>
      </c>
    </row>
    <row r="1503" spans="1:17" x14ac:dyDescent="0.25">
      <c r="A1503" s="3" t="s">
        <v>1357</v>
      </c>
      <c r="B1503" s="4">
        <v>2</v>
      </c>
      <c r="C1503" s="3" t="s">
        <v>84</v>
      </c>
      <c r="D1503" s="4">
        <v>203</v>
      </c>
      <c r="E1503" s="3" t="s">
        <v>85</v>
      </c>
      <c r="F1503" s="3" t="s">
        <v>877</v>
      </c>
      <c r="G1503" s="3" t="s">
        <v>2902</v>
      </c>
      <c r="H1503" s="3" t="s">
        <v>13</v>
      </c>
      <c r="I1503" s="3"/>
      <c r="J1503" s="7" t="str">
        <f>CONCATENATE(tbl_geral[[#This Row],[Máquina]],"_",tbl_geral[[#This Row],[Status]],)</f>
        <v>TORW_USINAGEM</v>
      </c>
      <c r="K1503" s="9">
        <f>COUNTIF($J$2:J1503,J1503)</f>
        <v>26</v>
      </c>
      <c r="L1503" s="7" t="str">
        <f>CONCATENATE(tbl_geral[[#This Row],[Cod.Unico]],"_",tbl_geral[[#This Row],[Numerador]])</f>
        <v>TORW_USINAGEM_26</v>
      </c>
      <c r="M1503" s="12">
        <f t="shared" si="23"/>
        <v>202</v>
      </c>
      <c r="N1503" s="12">
        <f>COUNTIF(J$2:$J1503,J1503)/100</f>
        <v>0.26</v>
      </c>
      <c r="O1503" s="12">
        <f>SUM(tbl_geral[[#This Row],[Cod.Unico3]]+tbl_geral[[#This Row],[Cod.Unico4]])</f>
        <v>202.26</v>
      </c>
      <c r="P1503" s="12" t="str">
        <f>SUBSTITUTE(tbl_geral[[#This Row],[Cod.Unico5]],",",".")</f>
        <v>202.26</v>
      </c>
      <c r="Q1503" s="12" t="s">
        <v>1420</v>
      </c>
    </row>
    <row r="1504" spans="1:17" x14ac:dyDescent="0.25">
      <c r="A1504" s="3" t="s">
        <v>1357</v>
      </c>
      <c r="B1504" s="4">
        <v>2</v>
      </c>
      <c r="C1504" s="3" t="s">
        <v>84</v>
      </c>
      <c r="D1504" s="4">
        <v>202</v>
      </c>
      <c r="E1504" s="3" t="s">
        <v>88</v>
      </c>
      <c r="F1504" s="3" t="s">
        <v>877</v>
      </c>
      <c r="G1504" s="3" t="s">
        <v>2903</v>
      </c>
      <c r="H1504" s="3" t="s">
        <v>13</v>
      </c>
      <c r="I1504" s="3"/>
      <c r="J1504" s="7" t="str">
        <f>CONCATENATE(tbl_geral[[#This Row],[Máquina]],"_",tbl_geral[[#This Row],[Status]],)</f>
        <v>TORW_USINAGEM</v>
      </c>
      <c r="K1504" s="9">
        <f>COUNTIF($J$2:J1504,J1504)</f>
        <v>27</v>
      </c>
      <c r="L1504" s="7" t="str">
        <f>CONCATENATE(tbl_geral[[#This Row],[Cod.Unico]],"_",tbl_geral[[#This Row],[Numerador]])</f>
        <v>TORW_USINAGEM_27</v>
      </c>
      <c r="M1504" s="12">
        <f t="shared" si="23"/>
        <v>202</v>
      </c>
      <c r="N1504" s="12">
        <f>COUNTIF(J$2:$J1504,J1504)/100</f>
        <v>0.27</v>
      </c>
      <c r="O1504" s="12">
        <f>SUM(tbl_geral[[#This Row],[Cod.Unico3]]+tbl_geral[[#This Row],[Cod.Unico4]])</f>
        <v>202.27</v>
      </c>
      <c r="P1504" s="12" t="str">
        <f>SUBSTITUTE(tbl_geral[[#This Row],[Cod.Unico5]],",",".")</f>
        <v>202.27</v>
      </c>
      <c r="Q1504" s="12" t="s">
        <v>1421</v>
      </c>
    </row>
    <row r="1505" spans="1:17" x14ac:dyDescent="0.25">
      <c r="A1505" s="3" t="s">
        <v>1357</v>
      </c>
      <c r="B1505" s="4">
        <v>16</v>
      </c>
      <c r="C1505" s="3" t="s">
        <v>286</v>
      </c>
      <c r="D1505" s="4">
        <v>1601</v>
      </c>
      <c r="E1505" s="3" t="s">
        <v>461</v>
      </c>
      <c r="F1505" s="3" t="s">
        <v>877</v>
      </c>
      <c r="G1505" s="3" t="s">
        <v>2904</v>
      </c>
      <c r="H1505" s="3" t="s">
        <v>13</v>
      </c>
      <c r="I1505" s="3"/>
      <c r="J1505" s="7" t="str">
        <f>CONCATENATE(tbl_geral[[#This Row],[Máquina]],"_",tbl_geral[[#This Row],[Status]],)</f>
        <v>TORW_USINAGEM</v>
      </c>
      <c r="K1505" s="9">
        <f>COUNTIF($J$2:J1505,J1505)</f>
        <v>28</v>
      </c>
      <c r="L1505" s="7" t="str">
        <f>CONCATENATE(tbl_geral[[#This Row],[Cod.Unico]],"_",tbl_geral[[#This Row],[Numerador]])</f>
        <v>TORW_USINAGEM_28</v>
      </c>
      <c r="M1505" s="12">
        <f t="shared" si="23"/>
        <v>202</v>
      </c>
      <c r="N1505" s="12">
        <f>COUNTIF(J$2:$J1505,J1505)/100</f>
        <v>0.28000000000000003</v>
      </c>
      <c r="O1505" s="12">
        <f>SUM(tbl_geral[[#This Row],[Cod.Unico3]]+tbl_geral[[#This Row],[Cod.Unico4]])</f>
        <v>202.28</v>
      </c>
      <c r="P1505" s="12" t="str">
        <f>SUBSTITUTE(tbl_geral[[#This Row],[Cod.Unico5]],",",".")</f>
        <v>202.28</v>
      </c>
      <c r="Q1505" s="12" t="s">
        <v>1422</v>
      </c>
    </row>
    <row r="1506" spans="1:17" x14ac:dyDescent="0.25">
      <c r="A1506" s="3" t="s">
        <v>1357</v>
      </c>
      <c r="B1506" s="4">
        <v>3</v>
      </c>
      <c r="C1506" s="3" t="s">
        <v>56</v>
      </c>
      <c r="D1506" s="4">
        <v>303</v>
      </c>
      <c r="E1506" s="3" t="s">
        <v>108</v>
      </c>
      <c r="F1506" s="3" t="s">
        <v>877</v>
      </c>
      <c r="G1506" s="3" t="s">
        <v>2905</v>
      </c>
      <c r="H1506" s="3" t="s">
        <v>13</v>
      </c>
      <c r="I1506" s="3" t="s">
        <v>1407</v>
      </c>
      <c r="J1506" s="7" t="str">
        <f>CONCATENATE(tbl_geral[[#This Row],[Máquina]],"_",tbl_geral[[#This Row],[Status]],)</f>
        <v>TORW_USINAGEM</v>
      </c>
      <c r="K1506" s="9">
        <f>COUNTIF($J$2:J1506,J1506)</f>
        <v>29</v>
      </c>
      <c r="L1506" s="7" t="str">
        <f>CONCATENATE(tbl_geral[[#This Row],[Cod.Unico]],"_",tbl_geral[[#This Row],[Numerador]])</f>
        <v>TORW_USINAGEM_29</v>
      </c>
      <c r="M1506" s="12">
        <f t="shared" si="23"/>
        <v>202</v>
      </c>
      <c r="N1506" s="12">
        <f>COUNTIF(J$2:$J1506,J1506)/100</f>
        <v>0.28999999999999998</v>
      </c>
      <c r="O1506" s="12">
        <f>SUM(tbl_geral[[#This Row],[Cod.Unico3]]+tbl_geral[[#This Row],[Cod.Unico4]])</f>
        <v>202.29</v>
      </c>
      <c r="P1506" s="12" t="str">
        <f>SUBSTITUTE(tbl_geral[[#This Row],[Cod.Unico5]],",",".")</f>
        <v>202.29</v>
      </c>
      <c r="Q1506" s="12" t="s">
        <v>1423</v>
      </c>
    </row>
    <row r="1507" spans="1:17" x14ac:dyDescent="0.25">
      <c r="A1507" s="3" t="s">
        <v>1357</v>
      </c>
      <c r="B1507" s="4">
        <v>8</v>
      </c>
      <c r="C1507" s="3" t="s">
        <v>10</v>
      </c>
      <c r="D1507" s="4">
        <v>817</v>
      </c>
      <c r="E1507" s="3" t="s">
        <v>271</v>
      </c>
      <c r="F1507" s="3" t="s">
        <v>877</v>
      </c>
      <c r="G1507" s="3" t="s">
        <v>3164</v>
      </c>
      <c r="H1507" s="3" t="s">
        <v>13</v>
      </c>
      <c r="I1507" s="3" t="s">
        <v>1407</v>
      </c>
      <c r="J1507" s="7" t="str">
        <f>CONCATENATE(tbl_geral[[#This Row],[Máquina]],"_",tbl_geral[[#This Row],[Status]],)</f>
        <v>TORW_USINAGEM</v>
      </c>
      <c r="K1507" s="9">
        <f>COUNTIF($J$2:J1507,J1507)</f>
        <v>30</v>
      </c>
      <c r="L1507" s="7" t="str">
        <f>CONCATENATE(tbl_geral[[#This Row],[Cod.Unico]],"_",tbl_geral[[#This Row],[Numerador]])</f>
        <v>TORW_USINAGEM_30</v>
      </c>
      <c r="M1507" s="12">
        <f t="shared" si="23"/>
        <v>202</v>
      </c>
      <c r="N1507" s="12">
        <f>COUNTIF(J$2:$J1507,J1507)/100</f>
        <v>0.3</v>
      </c>
      <c r="O1507" s="12">
        <f>SUM(tbl_geral[[#This Row],[Cod.Unico3]]+tbl_geral[[#This Row],[Cod.Unico4]])</f>
        <v>202.3</v>
      </c>
      <c r="P1507" s="12" t="str">
        <f>SUBSTITUTE(tbl_geral[[#This Row],[Cod.Unico5]],",",".")</f>
        <v>202.3</v>
      </c>
      <c r="Q1507" s="12" t="s">
        <v>1424</v>
      </c>
    </row>
    <row r="1508" spans="1:17" x14ac:dyDescent="0.25">
      <c r="A1508" s="3" t="s">
        <v>1357</v>
      </c>
      <c r="B1508" s="4">
        <v>8</v>
      </c>
      <c r="C1508" s="3" t="s">
        <v>10</v>
      </c>
      <c r="D1508" s="4">
        <v>829</v>
      </c>
      <c r="E1508" s="3" t="s">
        <v>93</v>
      </c>
      <c r="F1508" s="3" t="s">
        <v>918</v>
      </c>
      <c r="G1508" s="3" t="s">
        <v>2906</v>
      </c>
      <c r="H1508" s="3" t="s">
        <v>13</v>
      </c>
      <c r="I1508" s="3" t="s">
        <v>839</v>
      </c>
      <c r="J1508" s="7" t="str">
        <f>CONCATENATE(tbl_geral[[#This Row],[Máquina]],"_",tbl_geral[[#This Row],[Status]],)</f>
        <v>TORW_VIRADOR DE RÉGUAS</v>
      </c>
      <c r="K1508" s="9">
        <f>COUNTIF($J$2:J1508,J1508)</f>
        <v>1</v>
      </c>
      <c r="L1508" s="7" t="str">
        <f>CONCATENATE(tbl_geral[[#This Row],[Cod.Unico]],"_",tbl_geral[[#This Row],[Numerador]])</f>
        <v>TORW_VIRADOR DE RÉGUAS_1</v>
      </c>
      <c r="M1508" s="12">
        <f t="shared" si="23"/>
        <v>203</v>
      </c>
      <c r="N1508" s="12">
        <f>COUNTIF(J$2:$J1508,J1508)/100</f>
        <v>0.01</v>
      </c>
      <c r="O1508" s="12">
        <f>SUM(tbl_geral[[#This Row],[Cod.Unico3]]+tbl_geral[[#This Row],[Cod.Unico4]])</f>
        <v>203.01</v>
      </c>
      <c r="P1508" s="12" t="str">
        <f>SUBSTITUTE(tbl_geral[[#This Row],[Cod.Unico5]],",",".")</f>
        <v>203.01</v>
      </c>
      <c r="Q1508" s="12" t="s">
        <v>919</v>
      </c>
    </row>
    <row r="1509" spans="1:17" x14ac:dyDescent="0.25">
      <c r="A1509" s="3" t="s">
        <v>1357</v>
      </c>
      <c r="B1509" s="4">
        <v>2</v>
      </c>
      <c r="C1509" s="3" t="s">
        <v>84</v>
      </c>
      <c r="D1509" s="4">
        <v>203</v>
      </c>
      <c r="E1509" s="3" t="s">
        <v>85</v>
      </c>
      <c r="F1509" s="3" t="s">
        <v>918</v>
      </c>
      <c r="G1509" s="3" t="s">
        <v>2907</v>
      </c>
      <c r="H1509" s="3" t="s">
        <v>13</v>
      </c>
      <c r="I1509" s="3"/>
      <c r="J1509" s="7" t="str">
        <f>CONCATENATE(tbl_geral[[#This Row],[Máquina]],"_",tbl_geral[[#This Row],[Status]],)</f>
        <v>TORW_VIRADOR DE RÉGUAS</v>
      </c>
      <c r="K1509" s="9">
        <f>COUNTIF($J$2:J1509,J1509)</f>
        <v>2</v>
      </c>
      <c r="L1509" s="7" t="str">
        <f>CONCATENATE(tbl_geral[[#This Row],[Cod.Unico]],"_",tbl_geral[[#This Row],[Numerador]])</f>
        <v>TORW_VIRADOR DE RÉGUAS_2</v>
      </c>
      <c r="M1509" s="12">
        <f t="shared" si="23"/>
        <v>203</v>
      </c>
      <c r="N1509" s="12">
        <f>COUNTIF(J$2:$J1509,J1509)/100</f>
        <v>0.02</v>
      </c>
      <c r="O1509" s="12">
        <f>SUM(tbl_geral[[#This Row],[Cod.Unico3]]+tbl_geral[[#This Row],[Cod.Unico4]])</f>
        <v>203.02</v>
      </c>
      <c r="P1509" s="12" t="str">
        <f>SUBSTITUTE(tbl_geral[[#This Row],[Cod.Unico5]],",",".")</f>
        <v>203.02</v>
      </c>
      <c r="Q1509" s="12" t="s">
        <v>920</v>
      </c>
    </row>
    <row r="1510" spans="1:17" x14ac:dyDescent="0.25">
      <c r="A1510" s="3" t="s">
        <v>1357</v>
      </c>
      <c r="B1510" s="4">
        <v>2</v>
      </c>
      <c r="C1510" s="3" t="s">
        <v>84</v>
      </c>
      <c r="D1510" s="4">
        <v>202</v>
      </c>
      <c r="E1510" s="3" t="s">
        <v>88</v>
      </c>
      <c r="F1510" s="3" t="s">
        <v>918</v>
      </c>
      <c r="G1510" s="3" t="s">
        <v>2908</v>
      </c>
      <c r="H1510" s="3" t="s">
        <v>13</v>
      </c>
      <c r="I1510" s="3"/>
      <c r="J1510" s="7" t="str">
        <f>CONCATENATE(tbl_geral[[#This Row],[Máquina]],"_",tbl_geral[[#This Row],[Status]],)</f>
        <v>TORW_VIRADOR DE RÉGUAS</v>
      </c>
      <c r="K1510" s="9">
        <f>COUNTIF($J$2:J1510,J1510)</f>
        <v>3</v>
      </c>
      <c r="L1510" s="7" t="str">
        <f>CONCATENATE(tbl_geral[[#This Row],[Cod.Unico]],"_",tbl_geral[[#This Row],[Numerador]])</f>
        <v>TORW_VIRADOR DE RÉGUAS_3</v>
      </c>
      <c r="M1510" s="12">
        <f t="shared" si="23"/>
        <v>203</v>
      </c>
      <c r="N1510" s="12">
        <f>COUNTIF(J$2:$J1510,J1510)/100</f>
        <v>0.03</v>
      </c>
      <c r="O1510" s="12">
        <f>SUM(tbl_geral[[#This Row],[Cod.Unico3]]+tbl_geral[[#This Row],[Cod.Unico4]])</f>
        <v>203.03</v>
      </c>
      <c r="P1510" s="12" t="str">
        <f>SUBSTITUTE(tbl_geral[[#This Row],[Cod.Unico5]],",",".")</f>
        <v>203.03</v>
      </c>
      <c r="Q1510" s="12" t="s">
        <v>921</v>
      </c>
    </row>
    <row r="1511" spans="1:17" x14ac:dyDescent="0.25">
      <c r="A1511" s="3" t="s">
        <v>1357</v>
      </c>
      <c r="B1511" s="4">
        <v>3</v>
      </c>
      <c r="C1511" s="3" t="s">
        <v>56</v>
      </c>
      <c r="D1511" s="4">
        <v>303</v>
      </c>
      <c r="E1511" s="3" t="s">
        <v>108</v>
      </c>
      <c r="F1511" s="3" t="s">
        <v>918</v>
      </c>
      <c r="G1511" s="3" t="s">
        <v>2909</v>
      </c>
      <c r="H1511" s="3" t="s">
        <v>13</v>
      </c>
      <c r="I1511" s="3"/>
      <c r="J1511" s="7" t="str">
        <f>CONCATENATE(tbl_geral[[#This Row],[Máquina]],"_",tbl_geral[[#This Row],[Status]],)</f>
        <v>TORW_VIRADOR DE RÉGUAS</v>
      </c>
      <c r="K1511" s="9">
        <f>COUNTIF($J$2:J1511,J1511)</f>
        <v>4</v>
      </c>
      <c r="L1511" s="7" t="str">
        <f>CONCATENATE(tbl_geral[[#This Row],[Cod.Unico]],"_",tbl_geral[[#This Row],[Numerador]])</f>
        <v>TORW_VIRADOR DE RÉGUAS_4</v>
      </c>
      <c r="M1511" s="12">
        <f t="shared" si="23"/>
        <v>203</v>
      </c>
      <c r="N1511" s="12">
        <f>COUNTIF(J$2:$J1511,J1511)/100</f>
        <v>0.04</v>
      </c>
      <c r="O1511" s="12">
        <f>SUM(tbl_geral[[#This Row],[Cod.Unico3]]+tbl_geral[[#This Row],[Cod.Unico4]])</f>
        <v>203.04</v>
      </c>
      <c r="P1511" s="12" t="str">
        <f>SUBSTITUTE(tbl_geral[[#This Row],[Cod.Unico5]],",",".")</f>
        <v>203.04</v>
      </c>
      <c r="Q1511" s="12" t="s">
        <v>922</v>
      </c>
    </row>
    <row r="1512" spans="1:17" x14ac:dyDescent="0.25">
      <c r="A1512" s="3" t="s">
        <v>1357</v>
      </c>
      <c r="B1512" s="4">
        <v>8</v>
      </c>
      <c r="C1512" s="3" t="s">
        <v>10</v>
      </c>
      <c r="D1512" s="4">
        <v>829</v>
      </c>
      <c r="E1512" s="3" t="s">
        <v>93</v>
      </c>
      <c r="F1512" s="3" t="s">
        <v>918</v>
      </c>
      <c r="G1512" s="3" t="s">
        <v>2910</v>
      </c>
      <c r="H1512" s="3" t="s">
        <v>13</v>
      </c>
      <c r="I1512" s="3"/>
      <c r="J1512" s="7" t="str">
        <f>CONCATENATE(tbl_geral[[#This Row],[Máquina]],"_",tbl_geral[[#This Row],[Status]],)</f>
        <v>TORW_VIRADOR DE RÉGUAS</v>
      </c>
      <c r="K1512" s="9">
        <f>COUNTIF($J$2:J1512,J1512)</f>
        <v>5</v>
      </c>
      <c r="L1512" s="7" t="str">
        <f>CONCATENATE(tbl_geral[[#This Row],[Cod.Unico]],"_",tbl_geral[[#This Row],[Numerador]])</f>
        <v>TORW_VIRADOR DE RÉGUAS_5</v>
      </c>
      <c r="M1512" s="12">
        <f t="shared" si="23"/>
        <v>203</v>
      </c>
      <c r="N1512" s="12">
        <f>COUNTIF(J$2:$J1512,J1512)/100</f>
        <v>0.05</v>
      </c>
      <c r="O1512" s="12">
        <f>SUM(tbl_geral[[#This Row],[Cod.Unico3]]+tbl_geral[[#This Row],[Cod.Unico4]])</f>
        <v>203.05</v>
      </c>
      <c r="P1512" s="12" t="str">
        <f>SUBSTITUTE(tbl_geral[[#This Row],[Cod.Unico5]],",",".")</f>
        <v>203.05</v>
      </c>
      <c r="Q1512" s="12" t="s">
        <v>923</v>
      </c>
    </row>
    <row r="1513" spans="1:17" x14ac:dyDescent="0.25">
      <c r="A1513" s="3" t="s">
        <v>1357</v>
      </c>
      <c r="B1513" s="4">
        <v>8</v>
      </c>
      <c r="C1513" s="3" t="s">
        <v>10</v>
      </c>
      <c r="D1513" s="4">
        <v>829</v>
      </c>
      <c r="E1513" s="3" t="s">
        <v>93</v>
      </c>
      <c r="F1513" s="3" t="s">
        <v>1425</v>
      </c>
      <c r="G1513" s="3" t="s">
        <v>2911</v>
      </c>
      <c r="H1513" s="3" t="s">
        <v>13</v>
      </c>
      <c r="I1513" s="3"/>
      <c r="J1513" s="7" t="str">
        <f>CONCATENATE(tbl_geral[[#This Row],[Máquina]],"_",tbl_geral[[#This Row],[Status]],)</f>
        <v xml:space="preserve">TORW_FORMADOR DE PACOTE </v>
      </c>
      <c r="K1513" s="9">
        <f>COUNTIF($J$2:J1513,J1513)</f>
        <v>1</v>
      </c>
      <c r="L1513" s="7" t="str">
        <f>CONCATENATE(tbl_geral[[#This Row],[Cod.Unico]],"_",tbl_geral[[#This Row],[Numerador]])</f>
        <v>TORW_FORMADOR DE PACOTE _1</v>
      </c>
      <c r="M1513" s="12">
        <f t="shared" si="23"/>
        <v>204</v>
      </c>
      <c r="N1513" s="12">
        <f>COUNTIF(J$2:$J1513,J1513)/100</f>
        <v>0.01</v>
      </c>
      <c r="O1513" s="12">
        <f>SUM(tbl_geral[[#This Row],[Cod.Unico3]]+tbl_geral[[#This Row],[Cod.Unico4]])</f>
        <v>204.01</v>
      </c>
      <c r="P1513" s="12" t="str">
        <f>SUBSTITUTE(tbl_geral[[#This Row],[Cod.Unico5]],",",".")</f>
        <v>204.01</v>
      </c>
      <c r="Q1513" s="12" t="s">
        <v>925</v>
      </c>
    </row>
    <row r="1514" spans="1:17" x14ac:dyDescent="0.25">
      <c r="A1514" s="3" t="s">
        <v>1357</v>
      </c>
      <c r="B1514" s="4">
        <v>2</v>
      </c>
      <c r="C1514" s="3" t="s">
        <v>84</v>
      </c>
      <c r="D1514" s="4">
        <v>203</v>
      </c>
      <c r="E1514" s="3" t="s">
        <v>85</v>
      </c>
      <c r="F1514" s="3" t="s">
        <v>1425</v>
      </c>
      <c r="G1514" s="3" t="s">
        <v>2912</v>
      </c>
      <c r="H1514" s="3" t="s">
        <v>13</v>
      </c>
      <c r="I1514" s="3"/>
      <c r="J1514" s="7" t="str">
        <f>CONCATENATE(tbl_geral[[#This Row],[Máquina]],"_",tbl_geral[[#This Row],[Status]],)</f>
        <v xml:space="preserve">TORW_FORMADOR DE PACOTE </v>
      </c>
      <c r="K1514" s="9">
        <f>COUNTIF($J$2:J1514,J1514)</f>
        <v>2</v>
      </c>
      <c r="L1514" s="7" t="str">
        <f>CONCATENATE(tbl_geral[[#This Row],[Cod.Unico]],"_",tbl_geral[[#This Row],[Numerador]])</f>
        <v>TORW_FORMADOR DE PACOTE _2</v>
      </c>
      <c r="M1514" s="12">
        <f t="shared" si="23"/>
        <v>204</v>
      </c>
      <c r="N1514" s="12">
        <f>COUNTIF(J$2:$J1514,J1514)/100</f>
        <v>0.02</v>
      </c>
      <c r="O1514" s="12">
        <f>SUM(tbl_geral[[#This Row],[Cod.Unico3]]+tbl_geral[[#This Row],[Cod.Unico4]])</f>
        <v>204.02</v>
      </c>
      <c r="P1514" s="12" t="str">
        <f>SUBSTITUTE(tbl_geral[[#This Row],[Cod.Unico5]],",",".")</f>
        <v>204.02</v>
      </c>
      <c r="Q1514" s="12" t="s">
        <v>926</v>
      </c>
    </row>
    <row r="1515" spans="1:17" x14ac:dyDescent="0.25">
      <c r="A1515" s="3" t="s">
        <v>1357</v>
      </c>
      <c r="B1515" s="4">
        <v>2</v>
      </c>
      <c r="C1515" s="3" t="s">
        <v>84</v>
      </c>
      <c r="D1515" s="4">
        <v>202</v>
      </c>
      <c r="E1515" s="3" t="s">
        <v>88</v>
      </c>
      <c r="F1515" s="3" t="s">
        <v>1425</v>
      </c>
      <c r="G1515" s="3" t="s">
        <v>2913</v>
      </c>
      <c r="H1515" s="3" t="s">
        <v>13</v>
      </c>
      <c r="I1515" s="3"/>
      <c r="J1515" s="7" t="str">
        <f>CONCATENATE(tbl_geral[[#This Row],[Máquina]],"_",tbl_geral[[#This Row],[Status]],)</f>
        <v xml:space="preserve">TORW_FORMADOR DE PACOTE </v>
      </c>
      <c r="K1515" s="9">
        <f>COUNTIF($J$2:J1515,J1515)</f>
        <v>3</v>
      </c>
      <c r="L1515" s="7" t="str">
        <f>CONCATENATE(tbl_geral[[#This Row],[Cod.Unico]],"_",tbl_geral[[#This Row],[Numerador]])</f>
        <v>TORW_FORMADOR DE PACOTE _3</v>
      </c>
      <c r="M1515" s="12">
        <f t="shared" si="23"/>
        <v>204</v>
      </c>
      <c r="N1515" s="12">
        <f>COUNTIF(J$2:$J1515,J1515)/100</f>
        <v>0.03</v>
      </c>
      <c r="O1515" s="12">
        <f>SUM(tbl_geral[[#This Row],[Cod.Unico3]]+tbl_geral[[#This Row],[Cod.Unico4]])</f>
        <v>204.03</v>
      </c>
      <c r="P1515" s="12" t="str">
        <f>SUBSTITUTE(tbl_geral[[#This Row],[Cod.Unico5]],",",".")</f>
        <v>204.03</v>
      </c>
      <c r="Q1515" s="12" t="s">
        <v>927</v>
      </c>
    </row>
    <row r="1516" spans="1:17" x14ac:dyDescent="0.25">
      <c r="A1516" s="3" t="s">
        <v>1357</v>
      </c>
      <c r="B1516" s="4">
        <v>3</v>
      </c>
      <c r="C1516" s="3" t="s">
        <v>56</v>
      </c>
      <c r="D1516" s="4">
        <v>303</v>
      </c>
      <c r="E1516" s="3" t="s">
        <v>108</v>
      </c>
      <c r="F1516" s="3" t="s">
        <v>1425</v>
      </c>
      <c r="G1516" s="3" t="s">
        <v>2914</v>
      </c>
      <c r="H1516" s="3" t="s">
        <v>13</v>
      </c>
      <c r="I1516" s="3"/>
      <c r="J1516" s="7" t="str">
        <f>CONCATENATE(tbl_geral[[#This Row],[Máquina]],"_",tbl_geral[[#This Row],[Status]],)</f>
        <v xml:space="preserve">TORW_FORMADOR DE PACOTE </v>
      </c>
      <c r="K1516" s="9">
        <f>COUNTIF($J$2:J1516,J1516)</f>
        <v>4</v>
      </c>
      <c r="L1516" s="7" t="str">
        <f>CONCATENATE(tbl_geral[[#This Row],[Cod.Unico]],"_",tbl_geral[[#This Row],[Numerador]])</f>
        <v>TORW_FORMADOR DE PACOTE _4</v>
      </c>
      <c r="M1516" s="12">
        <f t="shared" si="23"/>
        <v>204</v>
      </c>
      <c r="N1516" s="12">
        <f>COUNTIF(J$2:$J1516,J1516)/100</f>
        <v>0.04</v>
      </c>
      <c r="O1516" s="12">
        <f>SUM(tbl_geral[[#This Row],[Cod.Unico3]]+tbl_geral[[#This Row],[Cod.Unico4]])</f>
        <v>204.04</v>
      </c>
      <c r="P1516" s="12" t="str">
        <f>SUBSTITUTE(tbl_geral[[#This Row],[Cod.Unico5]],",",".")</f>
        <v>204.04</v>
      </c>
      <c r="Q1516" s="12" t="s">
        <v>928</v>
      </c>
    </row>
    <row r="1517" spans="1:17" x14ac:dyDescent="0.25">
      <c r="A1517" s="3" t="s">
        <v>1357</v>
      </c>
      <c r="B1517" s="4">
        <v>8</v>
      </c>
      <c r="C1517" s="3" t="s">
        <v>10</v>
      </c>
      <c r="D1517" s="4">
        <v>829</v>
      </c>
      <c r="E1517" s="3" t="s">
        <v>93</v>
      </c>
      <c r="F1517" s="3" t="s">
        <v>1425</v>
      </c>
      <c r="G1517" s="3" t="s">
        <v>2915</v>
      </c>
      <c r="H1517" s="3" t="s">
        <v>13</v>
      </c>
      <c r="I1517" s="3" t="s">
        <v>839</v>
      </c>
      <c r="J1517" s="7" t="str">
        <f>CONCATENATE(tbl_geral[[#This Row],[Máquina]],"_",tbl_geral[[#This Row],[Status]],)</f>
        <v xml:space="preserve">TORW_FORMADOR DE PACOTE </v>
      </c>
      <c r="K1517" s="9">
        <f>COUNTIF($J$2:J1517,J1517)</f>
        <v>5</v>
      </c>
      <c r="L1517" s="7" t="str">
        <f>CONCATENATE(tbl_geral[[#This Row],[Cod.Unico]],"_",tbl_geral[[#This Row],[Numerador]])</f>
        <v>TORW_FORMADOR DE PACOTE _5</v>
      </c>
      <c r="M1517" s="12">
        <f t="shared" si="23"/>
        <v>204</v>
      </c>
      <c r="N1517" s="12">
        <f>COUNTIF(J$2:$J1517,J1517)/100</f>
        <v>0.05</v>
      </c>
      <c r="O1517" s="12">
        <f>SUM(tbl_geral[[#This Row],[Cod.Unico3]]+tbl_geral[[#This Row],[Cod.Unico4]])</f>
        <v>204.05</v>
      </c>
      <c r="P1517" s="12" t="str">
        <f>SUBSTITUTE(tbl_geral[[#This Row],[Cod.Unico5]],",",".")</f>
        <v>204.05</v>
      </c>
      <c r="Q1517" s="12" t="s">
        <v>929</v>
      </c>
    </row>
    <row r="1518" spans="1:17" x14ac:dyDescent="0.25">
      <c r="A1518" s="3" t="s">
        <v>1357</v>
      </c>
      <c r="B1518" s="4">
        <v>8</v>
      </c>
      <c r="C1518" s="3" t="s">
        <v>10</v>
      </c>
      <c r="D1518" s="4">
        <v>829</v>
      </c>
      <c r="E1518" s="3" t="s">
        <v>93</v>
      </c>
      <c r="F1518" s="3" t="s">
        <v>1425</v>
      </c>
      <c r="G1518" s="3" t="s">
        <v>2916</v>
      </c>
      <c r="H1518" s="3" t="s">
        <v>13</v>
      </c>
      <c r="I1518" s="3"/>
      <c r="J1518" s="7" t="str">
        <f>CONCATENATE(tbl_geral[[#This Row],[Máquina]],"_",tbl_geral[[#This Row],[Status]],)</f>
        <v xml:space="preserve">TORW_FORMADOR DE PACOTE </v>
      </c>
      <c r="K1518" s="9">
        <f>COUNTIF($J$2:J1518,J1518)</f>
        <v>6</v>
      </c>
      <c r="L1518" s="7" t="str">
        <f>CONCATENATE(tbl_geral[[#This Row],[Cod.Unico]],"_",tbl_geral[[#This Row],[Numerador]])</f>
        <v>TORW_FORMADOR DE PACOTE _6</v>
      </c>
      <c r="M1518" s="12">
        <f t="shared" si="23"/>
        <v>204</v>
      </c>
      <c r="N1518" s="12">
        <f>COUNTIF(J$2:$J1518,J1518)/100</f>
        <v>0.06</v>
      </c>
      <c r="O1518" s="12">
        <f>SUM(tbl_geral[[#This Row],[Cod.Unico3]]+tbl_geral[[#This Row],[Cod.Unico4]])</f>
        <v>204.06</v>
      </c>
      <c r="P1518" s="12" t="str">
        <f>SUBSTITUTE(tbl_geral[[#This Row],[Cod.Unico5]],",",".")</f>
        <v>204.06</v>
      </c>
      <c r="Q1518" s="12" t="s">
        <v>930</v>
      </c>
    </row>
    <row r="1519" spans="1:17" x14ac:dyDescent="0.25">
      <c r="A1519" s="3" t="s">
        <v>1357</v>
      </c>
      <c r="B1519" s="4">
        <v>2</v>
      </c>
      <c r="C1519" s="3" t="s">
        <v>84</v>
      </c>
      <c r="D1519" s="4">
        <v>203</v>
      </c>
      <c r="E1519" s="3" t="s">
        <v>85</v>
      </c>
      <c r="F1519" s="3" t="s">
        <v>931</v>
      </c>
      <c r="G1519" s="3" t="s">
        <v>2917</v>
      </c>
      <c r="H1519" s="3" t="s">
        <v>13</v>
      </c>
      <c r="I1519" s="3"/>
      <c r="J1519" s="7" t="str">
        <f>CONCATENATE(tbl_geral[[#This Row],[Máquina]],"_",tbl_geral[[#This Row],[Status]],)</f>
        <v>TORW_TRANSPORTE ANGULAR DE CAIXAS</v>
      </c>
      <c r="K1519" s="9">
        <f>COUNTIF($J$2:J1519,J1519)</f>
        <v>1</v>
      </c>
      <c r="L1519" s="7" t="str">
        <f>CONCATENATE(tbl_geral[[#This Row],[Cod.Unico]],"_",tbl_geral[[#This Row],[Numerador]])</f>
        <v>TORW_TRANSPORTE ANGULAR DE CAIXAS_1</v>
      </c>
      <c r="M1519" s="12">
        <f t="shared" si="23"/>
        <v>205</v>
      </c>
      <c r="N1519" s="12">
        <f>COUNTIF(J$2:$J1519,J1519)/100</f>
        <v>0.01</v>
      </c>
      <c r="O1519" s="12">
        <f>SUM(tbl_geral[[#This Row],[Cod.Unico3]]+tbl_geral[[#This Row],[Cod.Unico4]])</f>
        <v>205.01</v>
      </c>
      <c r="P1519" s="12" t="str">
        <f>SUBSTITUTE(tbl_geral[[#This Row],[Cod.Unico5]],",",".")</f>
        <v>205.01</v>
      </c>
      <c r="Q1519" s="12" t="s">
        <v>932</v>
      </c>
    </row>
    <row r="1520" spans="1:17" x14ac:dyDescent="0.25">
      <c r="A1520" s="3" t="s">
        <v>1357</v>
      </c>
      <c r="B1520" s="4">
        <v>2</v>
      </c>
      <c r="C1520" s="3" t="s">
        <v>84</v>
      </c>
      <c r="D1520" s="4">
        <v>202</v>
      </c>
      <c r="E1520" s="3" t="s">
        <v>88</v>
      </c>
      <c r="F1520" s="3" t="s">
        <v>931</v>
      </c>
      <c r="G1520" s="3" t="s">
        <v>2918</v>
      </c>
      <c r="H1520" s="3" t="s">
        <v>13</v>
      </c>
      <c r="I1520" s="3"/>
      <c r="J1520" s="7" t="str">
        <f>CONCATENATE(tbl_geral[[#This Row],[Máquina]],"_",tbl_geral[[#This Row],[Status]],)</f>
        <v>TORW_TRANSPORTE ANGULAR DE CAIXAS</v>
      </c>
      <c r="K1520" s="9">
        <f>COUNTIF($J$2:J1520,J1520)</f>
        <v>2</v>
      </c>
      <c r="L1520" s="7" t="str">
        <f>CONCATENATE(tbl_geral[[#This Row],[Cod.Unico]],"_",tbl_geral[[#This Row],[Numerador]])</f>
        <v>TORW_TRANSPORTE ANGULAR DE CAIXAS_2</v>
      </c>
      <c r="M1520" s="12">
        <f t="shared" si="23"/>
        <v>205</v>
      </c>
      <c r="N1520" s="12">
        <f>COUNTIF(J$2:$J1520,J1520)/100</f>
        <v>0.02</v>
      </c>
      <c r="O1520" s="12">
        <f>SUM(tbl_geral[[#This Row],[Cod.Unico3]]+tbl_geral[[#This Row],[Cod.Unico4]])</f>
        <v>205.02</v>
      </c>
      <c r="P1520" s="12" t="str">
        <f>SUBSTITUTE(tbl_geral[[#This Row],[Cod.Unico5]],",",".")</f>
        <v>205.02</v>
      </c>
      <c r="Q1520" s="12" t="s">
        <v>933</v>
      </c>
    </row>
    <row r="1521" spans="1:17" x14ac:dyDescent="0.25">
      <c r="A1521" s="3" t="s">
        <v>1357</v>
      </c>
      <c r="B1521" s="4">
        <v>8</v>
      </c>
      <c r="C1521" s="3" t="s">
        <v>10</v>
      </c>
      <c r="D1521" s="4">
        <v>829</v>
      </c>
      <c r="E1521" s="3" t="s">
        <v>93</v>
      </c>
      <c r="F1521" s="3" t="s">
        <v>931</v>
      </c>
      <c r="G1521" s="3" t="s">
        <v>2919</v>
      </c>
      <c r="H1521" s="3" t="s">
        <v>13</v>
      </c>
      <c r="I1521" s="3" t="s">
        <v>839</v>
      </c>
      <c r="J1521" s="7" t="str">
        <f>CONCATENATE(tbl_geral[[#This Row],[Máquina]],"_",tbl_geral[[#This Row],[Status]],)</f>
        <v>TORW_TRANSPORTE ANGULAR DE CAIXAS</v>
      </c>
      <c r="K1521" s="9">
        <f>COUNTIF($J$2:J1521,J1521)</f>
        <v>3</v>
      </c>
      <c r="L1521" s="7" t="str">
        <f>CONCATENATE(tbl_geral[[#This Row],[Cod.Unico]],"_",tbl_geral[[#This Row],[Numerador]])</f>
        <v>TORW_TRANSPORTE ANGULAR DE CAIXAS_3</v>
      </c>
      <c r="M1521" s="12">
        <f t="shared" si="23"/>
        <v>205</v>
      </c>
      <c r="N1521" s="12">
        <f>COUNTIF(J$2:$J1521,J1521)/100</f>
        <v>0.03</v>
      </c>
      <c r="O1521" s="12">
        <f>SUM(tbl_geral[[#This Row],[Cod.Unico3]]+tbl_geral[[#This Row],[Cod.Unico4]])</f>
        <v>205.03</v>
      </c>
      <c r="P1521" s="12" t="str">
        <f>SUBSTITUTE(tbl_geral[[#This Row],[Cod.Unico5]],",",".")</f>
        <v>205.03</v>
      </c>
      <c r="Q1521" s="12" t="s">
        <v>1426</v>
      </c>
    </row>
    <row r="1522" spans="1:17" x14ac:dyDescent="0.25">
      <c r="A1522" s="3" t="s">
        <v>1357</v>
      </c>
      <c r="B1522" s="4">
        <v>8</v>
      </c>
      <c r="C1522" s="3" t="s">
        <v>10</v>
      </c>
      <c r="D1522" s="4">
        <v>829</v>
      </c>
      <c r="E1522" s="3" t="s">
        <v>93</v>
      </c>
      <c r="F1522" s="3" t="s">
        <v>934</v>
      </c>
      <c r="G1522" s="3" t="s">
        <v>2920</v>
      </c>
      <c r="H1522" s="3" t="s">
        <v>13</v>
      </c>
      <c r="I1522" s="3" t="s">
        <v>839</v>
      </c>
      <c r="J1522" s="7" t="str">
        <f>CONCATENATE(tbl_geral[[#This Row],[Máquina]],"_",tbl_geral[[#This Row],[Status]],)</f>
        <v>TORW_SELADORA (APLICADORA DE FILME)</v>
      </c>
      <c r="K1522" s="9">
        <f>COUNTIF($J$2:J1522,J1522)</f>
        <v>1</v>
      </c>
      <c r="L1522" s="7" t="str">
        <f>CONCATENATE(tbl_geral[[#This Row],[Cod.Unico]],"_",tbl_geral[[#This Row],[Numerador]])</f>
        <v>TORW_SELADORA (APLICADORA DE FILME)_1</v>
      </c>
      <c r="M1522" s="12">
        <f t="shared" si="23"/>
        <v>206</v>
      </c>
      <c r="N1522" s="12">
        <f>COUNTIF(J$2:$J1522,J1522)/100</f>
        <v>0.01</v>
      </c>
      <c r="O1522" s="12">
        <f>SUM(tbl_geral[[#This Row],[Cod.Unico3]]+tbl_geral[[#This Row],[Cod.Unico4]])</f>
        <v>206.01</v>
      </c>
      <c r="P1522" s="12" t="str">
        <f>SUBSTITUTE(tbl_geral[[#This Row],[Cod.Unico5]],",",".")</f>
        <v>206.01</v>
      </c>
      <c r="Q1522" s="12" t="s">
        <v>935</v>
      </c>
    </row>
    <row r="1523" spans="1:17" x14ac:dyDescent="0.25">
      <c r="A1523" s="3" t="s">
        <v>1357</v>
      </c>
      <c r="B1523" s="4">
        <v>8</v>
      </c>
      <c r="C1523" s="3" t="s">
        <v>10</v>
      </c>
      <c r="D1523" s="4">
        <v>829</v>
      </c>
      <c r="E1523" s="3" t="s">
        <v>93</v>
      </c>
      <c r="F1523" s="3" t="s">
        <v>934</v>
      </c>
      <c r="G1523" s="3" t="s">
        <v>2921</v>
      </c>
      <c r="H1523" s="3" t="s">
        <v>13</v>
      </c>
      <c r="I1523" s="3"/>
      <c r="J1523" s="7" t="str">
        <f>CONCATENATE(tbl_geral[[#This Row],[Máquina]],"_",tbl_geral[[#This Row],[Status]],)</f>
        <v>TORW_SELADORA (APLICADORA DE FILME)</v>
      </c>
      <c r="K1523" s="9">
        <f>COUNTIF($J$2:J1523,J1523)</f>
        <v>2</v>
      </c>
      <c r="L1523" s="7" t="str">
        <f>CONCATENATE(tbl_geral[[#This Row],[Cod.Unico]],"_",tbl_geral[[#This Row],[Numerador]])</f>
        <v>TORW_SELADORA (APLICADORA DE FILME)_2</v>
      </c>
      <c r="M1523" s="12">
        <f t="shared" si="23"/>
        <v>206</v>
      </c>
      <c r="N1523" s="12">
        <f>COUNTIF(J$2:$J1523,J1523)/100</f>
        <v>0.02</v>
      </c>
      <c r="O1523" s="12">
        <f>SUM(tbl_geral[[#This Row],[Cod.Unico3]]+tbl_geral[[#This Row],[Cod.Unico4]])</f>
        <v>206.02</v>
      </c>
      <c r="P1523" s="12" t="str">
        <f>SUBSTITUTE(tbl_geral[[#This Row],[Cod.Unico5]],",",".")</f>
        <v>206.02</v>
      </c>
      <c r="Q1523" s="12" t="s">
        <v>936</v>
      </c>
    </row>
    <row r="1524" spans="1:17" x14ac:dyDescent="0.25">
      <c r="A1524" s="3" t="s">
        <v>1357</v>
      </c>
      <c r="B1524" s="4">
        <v>16</v>
      </c>
      <c r="C1524" s="3" t="s">
        <v>286</v>
      </c>
      <c r="D1524" s="4">
        <v>1601</v>
      </c>
      <c r="E1524" s="3" t="s">
        <v>461</v>
      </c>
      <c r="F1524" s="3" t="s">
        <v>934</v>
      </c>
      <c r="G1524" s="3" t="s">
        <v>2922</v>
      </c>
      <c r="H1524" s="3" t="s">
        <v>13</v>
      </c>
      <c r="I1524" s="3"/>
      <c r="J1524" s="7" t="str">
        <f>CONCATENATE(tbl_geral[[#This Row],[Máquina]],"_",tbl_geral[[#This Row],[Status]],)</f>
        <v>TORW_SELADORA (APLICADORA DE FILME)</v>
      </c>
      <c r="K1524" s="9">
        <f>COUNTIF($J$2:J1524,J1524)</f>
        <v>3</v>
      </c>
      <c r="L1524" s="7" t="str">
        <f>CONCATENATE(tbl_geral[[#This Row],[Cod.Unico]],"_",tbl_geral[[#This Row],[Numerador]])</f>
        <v>TORW_SELADORA (APLICADORA DE FILME)_3</v>
      </c>
      <c r="M1524" s="12">
        <f t="shared" si="23"/>
        <v>206</v>
      </c>
      <c r="N1524" s="12">
        <f>COUNTIF(J$2:$J1524,J1524)/100</f>
        <v>0.03</v>
      </c>
      <c r="O1524" s="12">
        <f>SUM(tbl_geral[[#This Row],[Cod.Unico3]]+tbl_geral[[#This Row],[Cod.Unico4]])</f>
        <v>206.03</v>
      </c>
      <c r="P1524" s="12" t="str">
        <f>SUBSTITUTE(tbl_geral[[#This Row],[Cod.Unico5]],",",".")</f>
        <v>206.03</v>
      </c>
      <c r="Q1524" s="12" t="s">
        <v>937</v>
      </c>
    </row>
    <row r="1525" spans="1:17" x14ac:dyDescent="0.25">
      <c r="A1525" s="3" t="s">
        <v>1357</v>
      </c>
      <c r="B1525" s="4">
        <v>3</v>
      </c>
      <c r="C1525" s="3" t="s">
        <v>56</v>
      </c>
      <c r="D1525" s="4">
        <v>303</v>
      </c>
      <c r="E1525" s="3" t="s">
        <v>108</v>
      </c>
      <c r="F1525" s="3" t="s">
        <v>934</v>
      </c>
      <c r="G1525" s="3" t="s">
        <v>2923</v>
      </c>
      <c r="H1525" s="3" t="s">
        <v>13</v>
      </c>
      <c r="I1525" s="3"/>
      <c r="J1525" s="7" t="str">
        <f>CONCATENATE(tbl_geral[[#This Row],[Máquina]],"_",tbl_geral[[#This Row],[Status]],)</f>
        <v>TORW_SELADORA (APLICADORA DE FILME)</v>
      </c>
      <c r="K1525" s="9">
        <f>COUNTIF($J$2:J1525,J1525)</f>
        <v>4</v>
      </c>
      <c r="L1525" s="7" t="str">
        <f>CONCATENATE(tbl_geral[[#This Row],[Cod.Unico]],"_",tbl_geral[[#This Row],[Numerador]])</f>
        <v>TORW_SELADORA (APLICADORA DE FILME)_4</v>
      </c>
      <c r="M1525" s="12">
        <f t="shared" si="23"/>
        <v>206</v>
      </c>
      <c r="N1525" s="12">
        <f>COUNTIF(J$2:$J1525,J1525)/100</f>
        <v>0.04</v>
      </c>
      <c r="O1525" s="12">
        <f>SUM(tbl_geral[[#This Row],[Cod.Unico3]]+tbl_geral[[#This Row],[Cod.Unico4]])</f>
        <v>206.04</v>
      </c>
      <c r="P1525" s="12" t="str">
        <f>SUBSTITUTE(tbl_geral[[#This Row],[Cod.Unico5]],",",".")</f>
        <v>206.04</v>
      </c>
      <c r="Q1525" s="12" t="s">
        <v>938</v>
      </c>
    </row>
    <row r="1526" spans="1:17" x14ac:dyDescent="0.25">
      <c r="A1526" s="3" t="s">
        <v>1357</v>
      </c>
      <c r="B1526" s="4">
        <v>3</v>
      </c>
      <c r="C1526" s="3" t="s">
        <v>56</v>
      </c>
      <c r="D1526" s="4">
        <v>303</v>
      </c>
      <c r="E1526" s="3" t="s">
        <v>108</v>
      </c>
      <c r="F1526" s="3" t="s">
        <v>934</v>
      </c>
      <c r="G1526" s="3" t="s">
        <v>2924</v>
      </c>
      <c r="H1526" s="3" t="s">
        <v>13</v>
      </c>
      <c r="I1526" s="3"/>
      <c r="J1526" s="7" t="str">
        <f>CONCATENATE(tbl_geral[[#This Row],[Máquina]],"_",tbl_geral[[#This Row],[Status]],)</f>
        <v>TORW_SELADORA (APLICADORA DE FILME)</v>
      </c>
      <c r="K1526" s="9">
        <f>COUNTIF($J$2:J1526,J1526)</f>
        <v>5</v>
      </c>
      <c r="L1526" s="7" t="str">
        <f>CONCATENATE(tbl_geral[[#This Row],[Cod.Unico]],"_",tbl_geral[[#This Row],[Numerador]])</f>
        <v>TORW_SELADORA (APLICADORA DE FILME)_5</v>
      </c>
      <c r="M1526" s="12">
        <f t="shared" si="23"/>
        <v>206</v>
      </c>
      <c r="N1526" s="12">
        <f>COUNTIF(J$2:$J1526,J1526)/100</f>
        <v>0.05</v>
      </c>
      <c r="O1526" s="12">
        <f>SUM(tbl_geral[[#This Row],[Cod.Unico3]]+tbl_geral[[#This Row],[Cod.Unico4]])</f>
        <v>206.05</v>
      </c>
      <c r="P1526" s="12" t="str">
        <f>SUBSTITUTE(tbl_geral[[#This Row],[Cod.Unico5]],",",".")</f>
        <v>206.05</v>
      </c>
      <c r="Q1526" s="12" t="s">
        <v>940</v>
      </c>
    </row>
    <row r="1527" spans="1:17" x14ac:dyDescent="0.25">
      <c r="A1527" s="3" t="s">
        <v>1357</v>
      </c>
      <c r="B1527" s="4">
        <v>3</v>
      </c>
      <c r="C1527" s="3" t="s">
        <v>56</v>
      </c>
      <c r="D1527" s="4">
        <v>303</v>
      </c>
      <c r="E1527" s="3" t="s">
        <v>108</v>
      </c>
      <c r="F1527" s="3" t="s">
        <v>934</v>
      </c>
      <c r="G1527" s="3" t="s">
        <v>2925</v>
      </c>
      <c r="H1527" s="3" t="s">
        <v>13</v>
      </c>
      <c r="I1527" s="3"/>
      <c r="J1527" s="7" t="str">
        <f>CONCATENATE(tbl_geral[[#This Row],[Máquina]],"_",tbl_geral[[#This Row],[Status]],)</f>
        <v>TORW_SELADORA (APLICADORA DE FILME)</v>
      </c>
      <c r="K1527" s="9">
        <f>COUNTIF($J$2:J1527,J1527)</f>
        <v>6</v>
      </c>
      <c r="L1527" s="7" t="str">
        <f>CONCATENATE(tbl_geral[[#This Row],[Cod.Unico]],"_",tbl_geral[[#This Row],[Numerador]])</f>
        <v>TORW_SELADORA (APLICADORA DE FILME)_6</v>
      </c>
      <c r="M1527" s="12">
        <f t="shared" si="23"/>
        <v>206</v>
      </c>
      <c r="N1527" s="12">
        <f>COUNTIF(J$2:$J1527,J1527)/100</f>
        <v>0.06</v>
      </c>
      <c r="O1527" s="12">
        <f>SUM(tbl_geral[[#This Row],[Cod.Unico3]]+tbl_geral[[#This Row],[Cod.Unico4]])</f>
        <v>206.06</v>
      </c>
      <c r="P1527" s="12" t="str">
        <f>SUBSTITUTE(tbl_geral[[#This Row],[Cod.Unico5]],",",".")</f>
        <v>206.06</v>
      </c>
      <c r="Q1527" s="12" t="s">
        <v>941</v>
      </c>
    </row>
    <row r="1528" spans="1:17" x14ac:dyDescent="0.25">
      <c r="A1528" s="3" t="s">
        <v>1357</v>
      </c>
      <c r="B1528" s="4">
        <v>2</v>
      </c>
      <c r="C1528" s="3" t="s">
        <v>84</v>
      </c>
      <c r="D1528" s="4">
        <v>203</v>
      </c>
      <c r="E1528" s="3" t="s">
        <v>85</v>
      </c>
      <c r="F1528" s="3" t="s">
        <v>934</v>
      </c>
      <c r="G1528" s="3" t="s">
        <v>2926</v>
      </c>
      <c r="H1528" s="3" t="s">
        <v>13</v>
      </c>
      <c r="I1528" s="3"/>
      <c r="J1528" s="7" t="str">
        <f>CONCATENATE(tbl_geral[[#This Row],[Máquina]],"_",tbl_geral[[#This Row],[Status]],)</f>
        <v>TORW_SELADORA (APLICADORA DE FILME)</v>
      </c>
      <c r="K1528" s="9">
        <f>COUNTIF($J$2:J1528,J1528)</f>
        <v>7</v>
      </c>
      <c r="L1528" s="7" t="str">
        <f>CONCATENATE(tbl_geral[[#This Row],[Cod.Unico]],"_",tbl_geral[[#This Row],[Numerador]])</f>
        <v>TORW_SELADORA (APLICADORA DE FILME)_7</v>
      </c>
      <c r="M1528" s="12">
        <f t="shared" si="23"/>
        <v>206</v>
      </c>
      <c r="N1528" s="12">
        <f>COUNTIF(J$2:$J1528,J1528)/100</f>
        <v>7.0000000000000007E-2</v>
      </c>
      <c r="O1528" s="12">
        <f>SUM(tbl_geral[[#This Row],[Cod.Unico3]]+tbl_geral[[#This Row],[Cod.Unico4]])</f>
        <v>206.07</v>
      </c>
      <c r="P1528" s="12" t="str">
        <f>SUBSTITUTE(tbl_geral[[#This Row],[Cod.Unico5]],",",".")</f>
        <v>206.07</v>
      </c>
      <c r="Q1528" s="12" t="s">
        <v>942</v>
      </c>
    </row>
    <row r="1529" spans="1:17" x14ac:dyDescent="0.25">
      <c r="A1529" s="3" t="s">
        <v>1357</v>
      </c>
      <c r="B1529" s="4">
        <v>2</v>
      </c>
      <c r="C1529" s="3" t="s">
        <v>84</v>
      </c>
      <c r="D1529" s="4">
        <v>202</v>
      </c>
      <c r="E1529" s="3" t="s">
        <v>88</v>
      </c>
      <c r="F1529" s="3" t="s">
        <v>934</v>
      </c>
      <c r="G1529" s="3" t="s">
        <v>2927</v>
      </c>
      <c r="H1529" s="3" t="s">
        <v>13</v>
      </c>
      <c r="I1529" s="3"/>
      <c r="J1529" s="7" t="str">
        <f>CONCATENATE(tbl_geral[[#This Row],[Máquina]],"_",tbl_geral[[#This Row],[Status]],)</f>
        <v>TORW_SELADORA (APLICADORA DE FILME)</v>
      </c>
      <c r="K1529" s="9">
        <f>COUNTIF($J$2:J1529,J1529)</f>
        <v>8</v>
      </c>
      <c r="L1529" s="7" t="str">
        <f>CONCATENATE(tbl_geral[[#This Row],[Cod.Unico]],"_",tbl_geral[[#This Row],[Numerador]])</f>
        <v>TORW_SELADORA (APLICADORA DE FILME)_8</v>
      </c>
      <c r="M1529" s="12">
        <f t="shared" si="23"/>
        <v>206</v>
      </c>
      <c r="N1529" s="12">
        <f>COUNTIF(J$2:$J1529,J1529)/100</f>
        <v>0.08</v>
      </c>
      <c r="O1529" s="12">
        <f>SUM(tbl_geral[[#This Row],[Cod.Unico3]]+tbl_geral[[#This Row],[Cod.Unico4]])</f>
        <v>206.08</v>
      </c>
      <c r="P1529" s="12" t="str">
        <f>SUBSTITUTE(tbl_geral[[#This Row],[Cod.Unico5]],",",".")</f>
        <v>206.08</v>
      </c>
      <c r="Q1529" s="12" t="s">
        <v>943</v>
      </c>
    </row>
    <row r="1530" spans="1:17" x14ac:dyDescent="0.25">
      <c r="A1530" s="3" t="s">
        <v>1357</v>
      </c>
      <c r="B1530" s="4">
        <v>8</v>
      </c>
      <c r="C1530" s="3" t="s">
        <v>10</v>
      </c>
      <c r="D1530" s="4">
        <v>809</v>
      </c>
      <c r="E1530" s="3" t="s">
        <v>119</v>
      </c>
      <c r="F1530" s="3" t="s">
        <v>934</v>
      </c>
      <c r="G1530" s="3" t="s">
        <v>2928</v>
      </c>
      <c r="H1530" s="3" t="s">
        <v>13</v>
      </c>
      <c r="I1530" s="3"/>
      <c r="J1530" s="7" t="str">
        <f>CONCATENATE(tbl_geral[[#This Row],[Máquina]],"_",tbl_geral[[#This Row],[Status]],)</f>
        <v>TORW_SELADORA (APLICADORA DE FILME)</v>
      </c>
      <c r="K1530" s="9">
        <f>COUNTIF($J$2:J1530,J1530)</f>
        <v>9</v>
      </c>
      <c r="L1530" s="7" t="str">
        <f>CONCATENATE(tbl_geral[[#This Row],[Cod.Unico]],"_",tbl_geral[[#This Row],[Numerador]])</f>
        <v>TORW_SELADORA (APLICADORA DE FILME)_9</v>
      </c>
      <c r="M1530" s="12">
        <f t="shared" si="23"/>
        <v>206</v>
      </c>
      <c r="N1530" s="12">
        <f>COUNTIF(J$2:$J1530,J1530)/100</f>
        <v>0.09</v>
      </c>
      <c r="O1530" s="12">
        <f>SUM(tbl_geral[[#This Row],[Cod.Unico3]]+tbl_geral[[#This Row],[Cod.Unico4]])</f>
        <v>206.09</v>
      </c>
      <c r="P1530" s="12" t="str">
        <f>SUBSTITUTE(tbl_geral[[#This Row],[Cod.Unico5]],",",".")</f>
        <v>206.09</v>
      </c>
      <c r="Q1530" s="12" t="s">
        <v>944</v>
      </c>
    </row>
    <row r="1531" spans="1:17" x14ac:dyDescent="0.25">
      <c r="A1531" s="3" t="s">
        <v>1357</v>
      </c>
      <c r="B1531" s="4">
        <v>8</v>
      </c>
      <c r="C1531" s="3" t="s">
        <v>10</v>
      </c>
      <c r="D1531" s="4">
        <v>826</v>
      </c>
      <c r="E1531" s="3" t="s">
        <v>945</v>
      </c>
      <c r="F1531" s="3" t="s">
        <v>934</v>
      </c>
      <c r="G1531" s="3" t="s">
        <v>3150</v>
      </c>
      <c r="H1531" s="3" t="s">
        <v>13</v>
      </c>
      <c r="I1531" s="3"/>
      <c r="J1531" s="7" t="str">
        <f>CONCATENATE(tbl_geral[[#This Row],[Máquina]],"_",tbl_geral[[#This Row],[Status]],)</f>
        <v>TORW_SELADORA (APLICADORA DE FILME)</v>
      </c>
      <c r="K1531" s="9">
        <f>COUNTIF($J$2:J1531,J1531)</f>
        <v>10</v>
      </c>
      <c r="L1531" s="7" t="str">
        <f>CONCATENATE(tbl_geral[[#This Row],[Cod.Unico]],"_",tbl_geral[[#This Row],[Numerador]])</f>
        <v>TORW_SELADORA (APLICADORA DE FILME)_10</v>
      </c>
      <c r="M1531" s="12">
        <f t="shared" si="23"/>
        <v>206</v>
      </c>
      <c r="N1531" s="12">
        <f>COUNTIF(J$2:$J1531,J1531)/100</f>
        <v>0.1</v>
      </c>
      <c r="O1531" s="12">
        <f>SUM(tbl_geral[[#This Row],[Cod.Unico3]]+tbl_geral[[#This Row],[Cod.Unico4]])</f>
        <v>206.1</v>
      </c>
      <c r="P1531" s="12" t="str">
        <f>SUBSTITUTE(tbl_geral[[#This Row],[Cod.Unico5]],",",".")</f>
        <v>206.1</v>
      </c>
      <c r="Q1531" s="12" t="s">
        <v>946</v>
      </c>
    </row>
    <row r="1532" spans="1:17" x14ac:dyDescent="0.25">
      <c r="A1532" s="3" t="s">
        <v>1357</v>
      </c>
      <c r="B1532" s="4">
        <v>3</v>
      </c>
      <c r="C1532" s="3" t="s">
        <v>56</v>
      </c>
      <c r="D1532" s="4">
        <v>303</v>
      </c>
      <c r="E1532" s="3" t="s">
        <v>108</v>
      </c>
      <c r="F1532" s="3" t="s">
        <v>934</v>
      </c>
      <c r="G1532" s="3" t="s">
        <v>2929</v>
      </c>
      <c r="H1532" s="3" t="s">
        <v>13</v>
      </c>
      <c r="I1532" s="3"/>
      <c r="J1532" s="7" t="str">
        <f>CONCATENATE(tbl_geral[[#This Row],[Máquina]],"_",tbl_geral[[#This Row],[Status]],)</f>
        <v>TORW_SELADORA (APLICADORA DE FILME)</v>
      </c>
      <c r="K1532" s="9">
        <f>COUNTIF($J$2:J1532,J1532)</f>
        <v>11</v>
      </c>
      <c r="L1532" s="7" t="str">
        <f>CONCATENATE(tbl_geral[[#This Row],[Cod.Unico]],"_",tbl_geral[[#This Row],[Numerador]])</f>
        <v>TORW_SELADORA (APLICADORA DE FILME)_11</v>
      </c>
      <c r="M1532" s="12">
        <f t="shared" si="23"/>
        <v>206</v>
      </c>
      <c r="N1532" s="12">
        <f>COUNTIF(J$2:$J1532,J1532)/100</f>
        <v>0.11</v>
      </c>
      <c r="O1532" s="12">
        <f>SUM(tbl_geral[[#This Row],[Cod.Unico3]]+tbl_geral[[#This Row],[Cod.Unico4]])</f>
        <v>206.11</v>
      </c>
      <c r="P1532" s="12" t="str">
        <f>SUBSTITUTE(tbl_geral[[#This Row],[Cod.Unico5]],",",".")</f>
        <v>206.11</v>
      </c>
      <c r="Q1532" s="12" t="s">
        <v>947</v>
      </c>
    </row>
    <row r="1533" spans="1:17" x14ac:dyDescent="0.25">
      <c r="A1533" s="3" t="s">
        <v>1357</v>
      </c>
      <c r="B1533" s="4">
        <v>3</v>
      </c>
      <c r="C1533" s="3" t="s">
        <v>56</v>
      </c>
      <c r="D1533" s="4">
        <v>826</v>
      </c>
      <c r="E1533" s="3" t="s">
        <v>945</v>
      </c>
      <c r="F1533" s="3" t="s">
        <v>934</v>
      </c>
      <c r="G1533" s="3" t="s">
        <v>2930</v>
      </c>
      <c r="H1533" s="3" t="s">
        <v>13</v>
      </c>
      <c r="I1533" s="3"/>
      <c r="J1533" s="7" t="str">
        <f>CONCATENATE(tbl_geral[[#This Row],[Máquina]],"_",tbl_geral[[#This Row],[Status]],)</f>
        <v>TORW_SELADORA (APLICADORA DE FILME)</v>
      </c>
      <c r="K1533" s="9">
        <f>COUNTIF($J$2:J1533,J1533)</f>
        <v>12</v>
      </c>
      <c r="L1533" s="7" t="str">
        <f>CONCATENATE(tbl_geral[[#This Row],[Cod.Unico]],"_",tbl_geral[[#This Row],[Numerador]])</f>
        <v>TORW_SELADORA (APLICADORA DE FILME)_12</v>
      </c>
      <c r="M1533" s="12">
        <f t="shared" si="23"/>
        <v>206</v>
      </c>
      <c r="N1533" s="12">
        <f>COUNTIF(J$2:$J1533,J1533)/100</f>
        <v>0.12</v>
      </c>
      <c r="O1533" s="12">
        <f>SUM(tbl_geral[[#This Row],[Cod.Unico3]]+tbl_geral[[#This Row],[Cod.Unico4]])</f>
        <v>206.12</v>
      </c>
      <c r="P1533" s="12" t="str">
        <f>SUBSTITUTE(tbl_geral[[#This Row],[Cod.Unico5]],",",".")</f>
        <v>206.12</v>
      </c>
      <c r="Q1533" s="12" t="s">
        <v>949</v>
      </c>
    </row>
    <row r="1534" spans="1:17" x14ac:dyDescent="0.25">
      <c r="A1534" s="3" t="s">
        <v>1357</v>
      </c>
      <c r="B1534" s="4">
        <v>3</v>
      </c>
      <c r="C1534" s="3" t="s">
        <v>56</v>
      </c>
      <c r="D1534" s="4">
        <v>303</v>
      </c>
      <c r="E1534" s="3" t="s">
        <v>108</v>
      </c>
      <c r="F1534" s="3" t="s">
        <v>934</v>
      </c>
      <c r="G1534" s="3" t="s">
        <v>2931</v>
      </c>
      <c r="H1534" s="3" t="s">
        <v>13</v>
      </c>
      <c r="I1534" s="3"/>
      <c r="J1534" s="7" t="str">
        <f>CONCATENATE(tbl_geral[[#This Row],[Máquina]],"_",tbl_geral[[#This Row],[Status]],)</f>
        <v>TORW_SELADORA (APLICADORA DE FILME)</v>
      </c>
      <c r="K1534" s="9">
        <f>COUNTIF($J$2:J1534,J1534)</f>
        <v>13</v>
      </c>
      <c r="L1534" s="7" t="str">
        <f>CONCATENATE(tbl_geral[[#This Row],[Cod.Unico]],"_",tbl_geral[[#This Row],[Numerador]])</f>
        <v>TORW_SELADORA (APLICADORA DE FILME)_13</v>
      </c>
      <c r="M1534" s="12">
        <f t="shared" si="23"/>
        <v>206</v>
      </c>
      <c r="N1534" s="12">
        <f>COUNTIF(J$2:$J1534,J1534)/100</f>
        <v>0.13</v>
      </c>
      <c r="O1534" s="12">
        <f>SUM(tbl_geral[[#This Row],[Cod.Unico3]]+tbl_geral[[#This Row],[Cod.Unico4]])</f>
        <v>206.13</v>
      </c>
      <c r="P1534" s="12" t="str">
        <f>SUBSTITUTE(tbl_geral[[#This Row],[Cod.Unico5]],",",".")</f>
        <v>206.13</v>
      </c>
      <c r="Q1534" s="12" t="s">
        <v>948</v>
      </c>
    </row>
    <row r="1535" spans="1:17" x14ac:dyDescent="0.25">
      <c r="A1535" s="3" t="s">
        <v>1357</v>
      </c>
      <c r="B1535" s="4">
        <v>8</v>
      </c>
      <c r="C1535" s="3" t="s">
        <v>10</v>
      </c>
      <c r="D1535" s="4">
        <v>826</v>
      </c>
      <c r="E1535" s="3" t="s">
        <v>945</v>
      </c>
      <c r="F1535" s="3" t="s">
        <v>934</v>
      </c>
      <c r="G1535" s="3" t="s">
        <v>2932</v>
      </c>
      <c r="H1535" s="3" t="s">
        <v>13</v>
      </c>
      <c r="I1535" s="3"/>
      <c r="J1535" s="7" t="str">
        <f>CONCATENATE(tbl_geral[[#This Row],[Máquina]],"_",tbl_geral[[#This Row],[Status]],)</f>
        <v>TORW_SELADORA (APLICADORA DE FILME)</v>
      </c>
      <c r="K1535" s="9">
        <f>COUNTIF($J$2:J1535,J1535)</f>
        <v>14</v>
      </c>
      <c r="L1535" s="7" t="str">
        <f>CONCATENATE(tbl_geral[[#This Row],[Cod.Unico]],"_",tbl_geral[[#This Row],[Numerador]])</f>
        <v>TORW_SELADORA (APLICADORA DE FILME)_14</v>
      </c>
      <c r="M1535" s="12">
        <f t="shared" si="23"/>
        <v>206</v>
      </c>
      <c r="N1535" s="12">
        <f>COUNTIF(J$2:$J1535,J1535)/100</f>
        <v>0.14000000000000001</v>
      </c>
      <c r="O1535" s="12">
        <f>SUM(tbl_geral[[#This Row],[Cod.Unico3]]+tbl_geral[[#This Row],[Cod.Unico4]])</f>
        <v>206.14</v>
      </c>
      <c r="P1535" s="12" t="str">
        <f>SUBSTITUTE(tbl_geral[[#This Row],[Cod.Unico5]],",",".")</f>
        <v>206.14</v>
      </c>
      <c r="Q1535" s="12" t="s">
        <v>950</v>
      </c>
    </row>
    <row r="1536" spans="1:17" x14ac:dyDescent="0.25">
      <c r="A1536" s="3" t="s">
        <v>1357</v>
      </c>
      <c r="B1536" s="4">
        <v>8</v>
      </c>
      <c r="C1536" s="3" t="s">
        <v>10</v>
      </c>
      <c r="D1536" s="4">
        <v>829</v>
      </c>
      <c r="E1536" s="3" t="s">
        <v>93</v>
      </c>
      <c r="F1536" s="3" t="s">
        <v>1427</v>
      </c>
      <c r="G1536" s="3" t="s">
        <v>2933</v>
      </c>
      <c r="H1536" s="3" t="s">
        <v>13</v>
      </c>
      <c r="I1536" s="3" t="s">
        <v>839</v>
      </c>
      <c r="J1536" s="7" t="str">
        <f>CONCATENATE(tbl_geral[[#This Row],[Máquina]],"_",tbl_geral[[#This Row],[Status]],)</f>
        <v>TORW_DOBRADEIRA DE CAIXAS</v>
      </c>
      <c r="K1536" s="9">
        <f>COUNTIF($J$2:J1536,J1536)</f>
        <v>1</v>
      </c>
      <c r="L1536" s="7" t="str">
        <f>CONCATENATE(tbl_geral[[#This Row],[Cod.Unico]],"_",tbl_geral[[#This Row],[Numerador]])</f>
        <v>TORW_DOBRADEIRA DE CAIXAS_1</v>
      </c>
      <c r="M1536" s="12">
        <f t="shared" si="23"/>
        <v>207</v>
      </c>
      <c r="N1536" s="12">
        <f>COUNTIF(J$2:$J1536,J1536)/100</f>
        <v>0.01</v>
      </c>
      <c r="O1536" s="12">
        <f>SUM(tbl_geral[[#This Row],[Cod.Unico3]]+tbl_geral[[#This Row],[Cod.Unico4]])</f>
        <v>207.01</v>
      </c>
      <c r="P1536" s="12" t="str">
        <f>SUBSTITUTE(tbl_geral[[#This Row],[Cod.Unico5]],",",".")</f>
        <v>207.01</v>
      </c>
      <c r="Q1536" s="12" t="s">
        <v>1428</v>
      </c>
    </row>
    <row r="1537" spans="1:17" x14ac:dyDescent="0.25">
      <c r="A1537" s="3" t="s">
        <v>1357</v>
      </c>
      <c r="B1537" s="4">
        <v>8</v>
      </c>
      <c r="C1537" s="3" t="s">
        <v>10</v>
      </c>
      <c r="D1537" s="4">
        <v>829</v>
      </c>
      <c r="E1537" s="3" t="s">
        <v>93</v>
      </c>
      <c r="F1537" s="3" t="s">
        <v>1427</v>
      </c>
      <c r="G1537" s="3" t="s">
        <v>2934</v>
      </c>
      <c r="H1537" s="3" t="s">
        <v>13</v>
      </c>
      <c r="I1537" s="3"/>
      <c r="J1537" s="7" t="str">
        <f>CONCATENATE(tbl_geral[[#This Row],[Máquina]],"_",tbl_geral[[#This Row],[Status]],)</f>
        <v>TORW_DOBRADEIRA DE CAIXAS</v>
      </c>
      <c r="K1537" s="9">
        <f>COUNTIF($J$2:J1537,J1537)</f>
        <v>2</v>
      </c>
      <c r="L1537" s="7" t="str">
        <f>CONCATENATE(tbl_geral[[#This Row],[Cod.Unico]],"_",tbl_geral[[#This Row],[Numerador]])</f>
        <v>TORW_DOBRADEIRA DE CAIXAS_2</v>
      </c>
      <c r="M1537" s="12">
        <f t="shared" si="23"/>
        <v>207</v>
      </c>
      <c r="N1537" s="12">
        <f>COUNTIF(J$2:$J1537,J1537)/100</f>
        <v>0.02</v>
      </c>
      <c r="O1537" s="12">
        <f>SUM(tbl_geral[[#This Row],[Cod.Unico3]]+tbl_geral[[#This Row],[Cod.Unico4]])</f>
        <v>207.02</v>
      </c>
      <c r="P1537" s="12" t="str">
        <f>SUBSTITUTE(tbl_geral[[#This Row],[Cod.Unico5]],",",".")</f>
        <v>207.02</v>
      </c>
      <c r="Q1537" s="12" t="s">
        <v>1429</v>
      </c>
    </row>
    <row r="1538" spans="1:17" x14ac:dyDescent="0.25">
      <c r="A1538" s="3" t="s">
        <v>1357</v>
      </c>
      <c r="B1538" s="4">
        <v>3</v>
      </c>
      <c r="C1538" s="3" t="s">
        <v>56</v>
      </c>
      <c r="D1538" s="4">
        <v>303</v>
      </c>
      <c r="E1538" s="3" t="s">
        <v>108</v>
      </c>
      <c r="F1538" s="3" t="s">
        <v>1427</v>
      </c>
      <c r="G1538" s="3" t="s">
        <v>2935</v>
      </c>
      <c r="H1538" s="3" t="s">
        <v>13</v>
      </c>
      <c r="I1538" s="3"/>
      <c r="J1538" s="7" t="str">
        <f>CONCATENATE(tbl_geral[[#This Row],[Máquina]],"_",tbl_geral[[#This Row],[Status]],)</f>
        <v>TORW_DOBRADEIRA DE CAIXAS</v>
      </c>
      <c r="K1538" s="9">
        <f>COUNTIF($J$2:J1538,J1538)</f>
        <v>3</v>
      </c>
      <c r="L1538" s="7" t="str">
        <f>CONCATENATE(tbl_geral[[#This Row],[Cod.Unico]],"_",tbl_geral[[#This Row],[Numerador]])</f>
        <v>TORW_DOBRADEIRA DE CAIXAS_3</v>
      </c>
      <c r="M1538" s="12">
        <f t="shared" si="23"/>
        <v>207</v>
      </c>
      <c r="N1538" s="12">
        <f>COUNTIF(J$2:$J1538,J1538)/100</f>
        <v>0.03</v>
      </c>
      <c r="O1538" s="12">
        <f>SUM(tbl_geral[[#This Row],[Cod.Unico3]]+tbl_geral[[#This Row],[Cod.Unico4]])</f>
        <v>207.03</v>
      </c>
      <c r="P1538" s="12" t="str">
        <f>SUBSTITUTE(tbl_geral[[#This Row],[Cod.Unico5]],",",".")</f>
        <v>207.03</v>
      </c>
      <c r="Q1538" s="12" t="s">
        <v>1430</v>
      </c>
    </row>
    <row r="1539" spans="1:17" x14ac:dyDescent="0.25">
      <c r="A1539" s="3" t="s">
        <v>1357</v>
      </c>
      <c r="B1539" s="4">
        <v>3</v>
      </c>
      <c r="C1539" s="3" t="s">
        <v>56</v>
      </c>
      <c r="D1539" s="4">
        <v>303</v>
      </c>
      <c r="E1539" s="3" t="s">
        <v>108</v>
      </c>
      <c r="F1539" s="3" t="s">
        <v>1427</v>
      </c>
      <c r="G1539" s="3" t="s">
        <v>2936</v>
      </c>
      <c r="H1539" s="3" t="s">
        <v>13</v>
      </c>
      <c r="I1539" s="3"/>
      <c r="J1539" s="7" t="str">
        <f>CONCATENATE(tbl_geral[[#This Row],[Máquina]],"_",tbl_geral[[#This Row],[Status]],)</f>
        <v>TORW_DOBRADEIRA DE CAIXAS</v>
      </c>
      <c r="K1539" s="9">
        <f>COUNTIF($J$2:J1539,J1539)</f>
        <v>4</v>
      </c>
      <c r="L1539" s="7" t="str">
        <f>CONCATENATE(tbl_geral[[#This Row],[Cod.Unico]],"_",tbl_geral[[#This Row],[Numerador]])</f>
        <v>TORW_DOBRADEIRA DE CAIXAS_4</v>
      </c>
      <c r="M1539" s="12">
        <f t="shared" si="23"/>
        <v>207</v>
      </c>
      <c r="N1539" s="12">
        <f>COUNTIF(J$2:$J1539,J1539)/100</f>
        <v>0.04</v>
      </c>
      <c r="O1539" s="12">
        <f>SUM(tbl_geral[[#This Row],[Cod.Unico3]]+tbl_geral[[#This Row],[Cod.Unico4]])</f>
        <v>207.04</v>
      </c>
      <c r="P1539" s="12" t="str">
        <f>SUBSTITUTE(tbl_geral[[#This Row],[Cod.Unico5]],",",".")</f>
        <v>207.04</v>
      </c>
      <c r="Q1539" s="12" t="s">
        <v>1431</v>
      </c>
    </row>
    <row r="1540" spans="1:17" x14ac:dyDescent="0.25">
      <c r="A1540" s="3" t="s">
        <v>1357</v>
      </c>
      <c r="B1540" s="4">
        <v>2</v>
      </c>
      <c r="C1540" s="3" t="s">
        <v>84</v>
      </c>
      <c r="D1540" s="4">
        <v>203</v>
      </c>
      <c r="E1540" s="3" t="s">
        <v>85</v>
      </c>
      <c r="F1540" s="3" t="s">
        <v>1427</v>
      </c>
      <c r="G1540" s="3" t="s">
        <v>2937</v>
      </c>
      <c r="H1540" s="3" t="s">
        <v>13</v>
      </c>
      <c r="I1540" s="3"/>
      <c r="J1540" s="7" t="str">
        <f>CONCATENATE(tbl_geral[[#This Row],[Máquina]],"_",tbl_geral[[#This Row],[Status]],)</f>
        <v>TORW_DOBRADEIRA DE CAIXAS</v>
      </c>
      <c r="K1540" s="9">
        <f>COUNTIF($J$2:J1540,J1540)</f>
        <v>5</v>
      </c>
      <c r="L1540" s="7" t="str">
        <f>CONCATENATE(tbl_geral[[#This Row],[Cod.Unico]],"_",tbl_geral[[#This Row],[Numerador]])</f>
        <v>TORW_DOBRADEIRA DE CAIXAS_5</v>
      </c>
      <c r="M1540" s="12">
        <f t="shared" ref="M1540:M1603" si="24">IF(J1540=J1539,M1539,M1539+1)</f>
        <v>207</v>
      </c>
      <c r="N1540" s="12">
        <f>COUNTIF(J$2:$J1540,J1540)/100</f>
        <v>0.05</v>
      </c>
      <c r="O1540" s="12">
        <f>SUM(tbl_geral[[#This Row],[Cod.Unico3]]+tbl_geral[[#This Row],[Cod.Unico4]])</f>
        <v>207.05</v>
      </c>
      <c r="P1540" s="12" t="str">
        <f>SUBSTITUTE(tbl_geral[[#This Row],[Cod.Unico5]],",",".")</f>
        <v>207.05</v>
      </c>
      <c r="Q1540" s="12" t="s">
        <v>1432</v>
      </c>
    </row>
    <row r="1541" spans="1:17" x14ac:dyDescent="0.25">
      <c r="A1541" s="3" t="s">
        <v>1357</v>
      </c>
      <c r="B1541" s="4">
        <v>2</v>
      </c>
      <c r="C1541" s="3" t="s">
        <v>84</v>
      </c>
      <c r="D1541" s="4">
        <v>202</v>
      </c>
      <c r="E1541" s="3" t="s">
        <v>88</v>
      </c>
      <c r="F1541" s="3" t="s">
        <v>1427</v>
      </c>
      <c r="G1541" s="3" t="s">
        <v>2938</v>
      </c>
      <c r="H1541" s="3" t="s">
        <v>13</v>
      </c>
      <c r="I1541" s="3"/>
      <c r="J1541" s="7" t="str">
        <f>CONCATENATE(tbl_geral[[#This Row],[Máquina]],"_",tbl_geral[[#This Row],[Status]],)</f>
        <v>TORW_DOBRADEIRA DE CAIXAS</v>
      </c>
      <c r="K1541" s="9">
        <f>COUNTIF($J$2:J1541,J1541)</f>
        <v>6</v>
      </c>
      <c r="L1541" s="7" t="str">
        <f>CONCATENATE(tbl_geral[[#This Row],[Cod.Unico]],"_",tbl_geral[[#This Row],[Numerador]])</f>
        <v>TORW_DOBRADEIRA DE CAIXAS_6</v>
      </c>
      <c r="M1541" s="12">
        <f t="shared" si="24"/>
        <v>207</v>
      </c>
      <c r="N1541" s="12">
        <f>COUNTIF(J$2:$J1541,J1541)/100</f>
        <v>0.06</v>
      </c>
      <c r="O1541" s="12">
        <f>SUM(tbl_geral[[#This Row],[Cod.Unico3]]+tbl_geral[[#This Row],[Cod.Unico4]])</f>
        <v>207.06</v>
      </c>
      <c r="P1541" s="12" t="str">
        <f>SUBSTITUTE(tbl_geral[[#This Row],[Cod.Unico5]],",",".")</f>
        <v>207.06</v>
      </c>
      <c r="Q1541" s="12" t="s">
        <v>1433</v>
      </c>
    </row>
    <row r="1542" spans="1:17" x14ac:dyDescent="0.25">
      <c r="A1542" s="3" t="s">
        <v>1357</v>
      </c>
      <c r="B1542" s="4">
        <v>8</v>
      </c>
      <c r="C1542" s="3" t="s">
        <v>10</v>
      </c>
      <c r="D1542" s="4">
        <v>829</v>
      </c>
      <c r="E1542" s="3" t="s">
        <v>93</v>
      </c>
      <c r="F1542" s="3" t="s">
        <v>1427</v>
      </c>
      <c r="G1542" s="3" t="s">
        <v>2939</v>
      </c>
      <c r="H1542" s="3" t="s">
        <v>13</v>
      </c>
      <c r="I1542" s="3"/>
      <c r="J1542" s="7" t="str">
        <f>CONCATENATE(tbl_geral[[#This Row],[Máquina]],"_",tbl_geral[[#This Row],[Status]],)</f>
        <v>TORW_DOBRADEIRA DE CAIXAS</v>
      </c>
      <c r="K1542" s="9">
        <f>COUNTIF($J$2:J1542,J1542)</f>
        <v>7</v>
      </c>
      <c r="L1542" s="7" t="str">
        <f>CONCATENATE(tbl_geral[[#This Row],[Cod.Unico]],"_",tbl_geral[[#This Row],[Numerador]])</f>
        <v>TORW_DOBRADEIRA DE CAIXAS_7</v>
      </c>
      <c r="M1542" s="12">
        <f t="shared" si="24"/>
        <v>207</v>
      </c>
      <c r="N1542" s="12">
        <f>COUNTIF(J$2:$J1542,J1542)/100</f>
        <v>7.0000000000000007E-2</v>
      </c>
      <c r="O1542" s="12">
        <f>SUM(tbl_geral[[#This Row],[Cod.Unico3]]+tbl_geral[[#This Row],[Cod.Unico4]])</f>
        <v>207.07</v>
      </c>
      <c r="P1542" s="12" t="str">
        <f>SUBSTITUTE(tbl_geral[[#This Row],[Cod.Unico5]],",",".")</f>
        <v>207.07</v>
      </c>
      <c r="Q1542" s="12" t="s">
        <v>1434</v>
      </c>
    </row>
    <row r="1543" spans="1:17" x14ac:dyDescent="0.25">
      <c r="A1543" s="3" t="s">
        <v>1357</v>
      </c>
      <c r="B1543" s="4">
        <v>16</v>
      </c>
      <c r="C1543" s="3" t="s">
        <v>286</v>
      </c>
      <c r="D1543" s="4">
        <v>1601</v>
      </c>
      <c r="E1543" s="3" t="s">
        <v>461</v>
      </c>
      <c r="F1543" s="3" t="s">
        <v>951</v>
      </c>
      <c r="G1543" s="3" t="s">
        <v>2940</v>
      </c>
      <c r="H1543" s="3" t="s">
        <v>13</v>
      </c>
      <c r="I1543" s="3"/>
      <c r="J1543" s="7" t="str">
        <f>CONCATENATE(tbl_geral[[#This Row],[Máquina]],"_",tbl_geral[[#This Row],[Status]],)</f>
        <v>TORW_FORNO DE ENCOLHIMENTO</v>
      </c>
      <c r="K1543" s="9">
        <f>COUNTIF($J$2:J1543,J1543)</f>
        <v>1</v>
      </c>
      <c r="L1543" s="7" t="str">
        <f>CONCATENATE(tbl_geral[[#This Row],[Cod.Unico]],"_",tbl_geral[[#This Row],[Numerador]])</f>
        <v>TORW_FORNO DE ENCOLHIMENTO_1</v>
      </c>
      <c r="M1543" s="12">
        <f t="shared" si="24"/>
        <v>208</v>
      </c>
      <c r="N1543" s="12">
        <f>COUNTIF(J$2:$J1543,J1543)/100</f>
        <v>0.01</v>
      </c>
      <c r="O1543" s="12">
        <f>SUM(tbl_geral[[#This Row],[Cod.Unico3]]+tbl_geral[[#This Row],[Cod.Unico4]])</f>
        <v>208.01</v>
      </c>
      <c r="P1543" s="12" t="str">
        <f>SUBSTITUTE(tbl_geral[[#This Row],[Cod.Unico5]],",",".")</f>
        <v>208.01</v>
      </c>
      <c r="Q1543" s="12" t="s">
        <v>952</v>
      </c>
    </row>
    <row r="1544" spans="1:17" x14ac:dyDescent="0.25">
      <c r="A1544" s="3" t="s">
        <v>1357</v>
      </c>
      <c r="B1544" s="4">
        <v>8</v>
      </c>
      <c r="C1544" s="3" t="s">
        <v>10</v>
      </c>
      <c r="D1544" s="4">
        <v>809</v>
      </c>
      <c r="E1544" s="3" t="s">
        <v>119</v>
      </c>
      <c r="F1544" s="3" t="s">
        <v>951</v>
      </c>
      <c r="G1544" s="3" t="s">
        <v>2941</v>
      </c>
      <c r="H1544" s="3" t="s">
        <v>13</v>
      </c>
      <c r="I1544" s="3"/>
      <c r="J1544" s="7" t="str">
        <f>CONCATENATE(tbl_geral[[#This Row],[Máquina]],"_",tbl_geral[[#This Row],[Status]],)</f>
        <v>TORW_FORNO DE ENCOLHIMENTO</v>
      </c>
      <c r="K1544" s="9">
        <f>COUNTIF($J$2:J1544,J1544)</f>
        <v>2</v>
      </c>
      <c r="L1544" s="7" t="str">
        <f>CONCATENATE(tbl_geral[[#This Row],[Cod.Unico]],"_",tbl_geral[[#This Row],[Numerador]])</f>
        <v>TORW_FORNO DE ENCOLHIMENTO_2</v>
      </c>
      <c r="M1544" s="12">
        <f t="shared" si="24"/>
        <v>208</v>
      </c>
      <c r="N1544" s="12">
        <f>COUNTIF(J$2:$J1544,J1544)/100</f>
        <v>0.02</v>
      </c>
      <c r="O1544" s="12">
        <f>SUM(tbl_geral[[#This Row],[Cod.Unico3]]+tbl_geral[[#This Row],[Cod.Unico4]])</f>
        <v>208.02</v>
      </c>
      <c r="P1544" s="12" t="str">
        <f>SUBSTITUTE(tbl_geral[[#This Row],[Cod.Unico5]],",",".")</f>
        <v>208.02</v>
      </c>
      <c r="Q1544" s="12" t="s">
        <v>953</v>
      </c>
    </row>
    <row r="1545" spans="1:17" x14ac:dyDescent="0.25">
      <c r="A1545" s="3" t="s">
        <v>1357</v>
      </c>
      <c r="B1545" s="4">
        <v>2</v>
      </c>
      <c r="C1545" s="3" t="s">
        <v>84</v>
      </c>
      <c r="D1545" s="4">
        <v>203</v>
      </c>
      <c r="E1545" s="3" t="s">
        <v>85</v>
      </c>
      <c r="F1545" s="3" t="s">
        <v>951</v>
      </c>
      <c r="G1545" s="3" t="s">
        <v>2942</v>
      </c>
      <c r="H1545" s="3" t="s">
        <v>13</v>
      </c>
      <c r="I1545" s="3"/>
      <c r="J1545" s="7" t="str">
        <f>CONCATENATE(tbl_geral[[#This Row],[Máquina]],"_",tbl_geral[[#This Row],[Status]],)</f>
        <v>TORW_FORNO DE ENCOLHIMENTO</v>
      </c>
      <c r="K1545" s="9">
        <f>COUNTIF($J$2:J1545,J1545)</f>
        <v>3</v>
      </c>
      <c r="L1545" s="7" t="str">
        <f>CONCATENATE(tbl_geral[[#This Row],[Cod.Unico]],"_",tbl_geral[[#This Row],[Numerador]])</f>
        <v>TORW_FORNO DE ENCOLHIMENTO_3</v>
      </c>
      <c r="M1545" s="12">
        <f t="shared" si="24"/>
        <v>208</v>
      </c>
      <c r="N1545" s="12">
        <f>COUNTIF(J$2:$J1545,J1545)/100</f>
        <v>0.03</v>
      </c>
      <c r="O1545" s="12">
        <f>SUM(tbl_geral[[#This Row],[Cod.Unico3]]+tbl_geral[[#This Row],[Cod.Unico4]])</f>
        <v>208.03</v>
      </c>
      <c r="P1545" s="12" t="str">
        <f>SUBSTITUTE(tbl_geral[[#This Row],[Cod.Unico5]],",",".")</f>
        <v>208.03</v>
      </c>
      <c r="Q1545" s="12" t="s">
        <v>954</v>
      </c>
    </row>
    <row r="1546" spans="1:17" x14ac:dyDescent="0.25">
      <c r="A1546" s="3" t="s">
        <v>1357</v>
      </c>
      <c r="B1546" s="4">
        <v>2</v>
      </c>
      <c r="C1546" s="3" t="s">
        <v>84</v>
      </c>
      <c r="D1546" s="4">
        <v>202</v>
      </c>
      <c r="E1546" s="3" t="s">
        <v>88</v>
      </c>
      <c r="F1546" s="3" t="s">
        <v>951</v>
      </c>
      <c r="G1546" s="3" t="s">
        <v>2943</v>
      </c>
      <c r="H1546" s="3" t="s">
        <v>13</v>
      </c>
      <c r="I1546" s="3"/>
      <c r="J1546" s="7" t="str">
        <f>CONCATENATE(tbl_geral[[#This Row],[Máquina]],"_",tbl_geral[[#This Row],[Status]],)</f>
        <v>TORW_FORNO DE ENCOLHIMENTO</v>
      </c>
      <c r="K1546" s="9">
        <f>COUNTIF($J$2:J1546,J1546)</f>
        <v>4</v>
      </c>
      <c r="L1546" s="7" t="str">
        <f>CONCATENATE(tbl_geral[[#This Row],[Cod.Unico]],"_",tbl_geral[[#This Row],[Numerador]])</f>
        <v>TORW_FORNO DE ENCOLHIMENTO_4</v>
      </c>
      <c r="M1546" s="12">
        <f t="shared" si="24"/>
        <v>208</v>
      </c>
      <c r="N1546" s="12">
        <f>COUNTIF(J$2:$J1546,J1546)/100</f>
        <v>0.04</v>
      </c>
      <c r="O1546" s="12">
        <f>SUM(tbl_geral[[#This Row],[Cod.Unico3]]+tbl_geral[[#This Row],[Cod.Unico4]])</f>
        <v>208.04</v>
      </c>
      <c r="P1546" s="12" t="str">
        <f>SUBSTITUTE(tbl_geral[[#This Row],[Cod.Unico5]],",",".")</f>
        <v>208.04</v>
      </c>
      <c r="Q1546" s="12" t="s">
        <v>955</v>
      </c>
    </row>
    <row r="1547" spans="1:17" x14ac:dyDescent="0.25">
      <c r="A1547" s="3" t="s">
        <v>1357</v>
      </c>
      <c r="B1547" s="4">
        <v>8</v>
      </c>
      <c r="C1547" s="3" t="s">
        <v>10</v>
      </c>
      <c r="D1547" s="4">
        <v>829</v>
      </c>
      <c r="E1547" s="3" t="s">
        <v>93</v>
      </c>
      <c r="F1547" s="3" t="s">
        <v>951</v>
      </c>
      <c r="G1547" s="3" t="s">
        <v>2944</v>
      </c>
      <c r="H1547" s="3" t="s">
        <v>13</v>
      </c>
      <c r="I1547" s="3" t="s">
        <v>839</v>
      </c>
      <c r="J1547" s="7" t="str">
        <f>CONCATENATE(tbl_geral[[#This Row],[Máquina]],"_",tbl_geral[[#This Row],[Status]],)</f>
        <v>TORW_FORNO DE ENCOLHIMENTO</v>
      </c>
      <c r="K1547" s="9">
        <f>COUNTIF($J$2:J1547,J1547)</f>
        <v>5</v>
      </c>
      <c r="L1547" s="7" t="str">
        <f>CONCATENATE(tbl_geral[[#This Row],[Cod.Unico]],"_",tbl_geral[[#This Row],[Numerador]])</f>
        <v>TORW_FORNO DE ENCOLHIMENTO_5</v>
      </c>
      <c r="M1547" s="12">
        <f t="shared" si="24"/>
        <v>208</v>
      </c>
      <c r="N1547" s="12">
        <f>COUNTIF(J$2:$J1547,J1547)/100</f>
        <v>0.05</v>
      </c>
      <c r="O1547" s="12">
        <f>SUM(tbl_geral[[#This Row],[Cod.Unico3]]+tbl_geral[[#This Row],[Cod.Unico4]])</f>
        <v>208.05</v>
      </c>
      <c r="P1547" s="12" t="str">
        <f>SUBSTITUTE(tbl_geral[[#This Row],[Cod.Unico5]],",",".")</f>
        <v>208.05</v>
      </c>
      <c r="Q1547" s="12" t="s">
        <v>956</v>
      </c>
    </row>
    <row r="1548" spans="1:17" x14ac:dyDescent="0.25">
      <c r="A1548" s="3" t="s">
        <v>1357</v>
      </c>
      <c r="B1548" s="4">
        <v>2</v>
      </c>
      <c r="C1548" s="3" t="s">
        <v>84</v>
      </c>
      <c r="D1548" s="4">
        <v>202</v>
      </c>
      <c r="E1548" s="3" t="s">
        <v>88</v>
      </c>
      <c r="F1548" s="3" t="s">
        <v>1435</v>
      </c>
      <c r="G1548" s="3" t="s">
        <v>2945</v>
      </c>
      <c r="H1548" s="3" t="s">
        <v>13</v>
      </c>
      <c r="I1548" s="3"/>
      <c r="J1548" s="7" t="str">
        <f>CONCATENATE(tbl_geral[[#This Row],[Máquina]],"_",tbl_geral[[#This Row],[Status]],)</f>
        <v>TORW_TRANSPORTE FINAL DE LINHA</v>
      </c>
      <c r="K1548" s="9">
        <f>COUNTIF($J$2:J1548,J1548)</f>
        <v>1</v>
      </c>
      <c r="L1548" s="7" t="str">
        <f>CONCATENATE(tbl_geral[[#This Row],[Cod.Unico]],"_",tbl_geral[[#This Row],[Numerador]])</f>
        <v>TORW_TRANSPORTE FINAL DE LINHA_1</v>
      </c>
      <c r="M1548" s="12">
        <f t="shared" si="24"/>
        <v>209</v>
      </c>
      <c r="N1548" s="12">
        <f>COUNTIF(J$2:$J1548,J1548)/100</f>
        <v>0.01</v>
      </c>
      <c r="O1548" s="12">
        <f>SUM(tbl_geral[[#This Row],[Cod.Unico3]]+tbl_geral[[#This Row],[Cod.Unico4]])</f>
        <v>209.01</v>
      </c>
      <c r="P1548" s="12" t="str">
        <f>SUBSTITUTE(tbl_geral[[#This Row],[Cod.Unico5]],",",".")</f>
        <v>209.01</v>
      </c>
      <c r="Q1548" s="12" t="s">
        <v>1436</v>
      </c>
    </row>
    <row r="1549" spans="1:17" x14ac:dyDescent="0.25">
      <c r="A1549" s="3" t="s">
        <v>1357</v>
      </c>
      <c r="B1549" s="4">
        <v>2</v>
      </c>
      <c r="C1549" s="3" t="s">
        <v>84</v>
      </c>
      <c r="D1549" s="4">
        <v>203</v>
      </c>
      <c r="E1549" s="3" t="s">
        <v>85</v>
      </c>
      <c r="F1549" s="3" t="s">
        <v>1435</v>
      </c>
      <c r="G1549" s="3" t="s">
        <v>2946</v>
      </c>
      <c r="H1549" s="3" t="s">
        <v>13</v>
      </c>
      <c r="I1549" s="3"/>
      <c r="J1549" s="7" t="str">
        <f>CONCATENATE(tbl_geral[[#This Row],[Máquina]],"_",tbl_geral[[#This Row],[Status]],)</f>
        <v>TORW_TRANSPORTE FINAL DE LINHA</v>
      </c>
      <c r="K1549" s="9">
        <f>COUNTIF($J$2:J1549,J1549)</f>
        <v>2</v>
      </c>
      <c r="L1549" s="7" t="str">
        <f>CONCATENATE(tbl_geral[[#This Row],[Cod.Unico]],"_",tbl_geral[[#This Row],[Numerador]])</f>
        <v>TORW_TRANSPORTE FINAL DE LINHA_2</v>
      </c>
      <c r="M1549" s="12">
        <f t="shared" si="24"/>
        <v>209</v>
      </c>
      <c r="N1549" s="12">
        <f>COUNTIF(J$2:$J1549,J1549)/100</f>
        <v>0.02</v>
      </c>
      <c r="O1549" s="12">
        <f>SUM(tbl_geral[[#This Row],[Cod.Unico3]]+tbl_geral[[#This Row],[Cod.Unico4]])</f>
        <v>209.02</v>
      </c>
      <c r="P1549" s="12" t="str">
        <f>SUBSTITUTE(tbl_geral[[#This Row],[Cod.Unico5]],",",".")</f>
        <v>209.02</v>
      </c>
      <c r="Q1549" s="12" t="s">
        <v>1437</v>
      </c>
    </row>
    <row r="1550" spans="1:17" x14ac:dyDescent="0.25">
      <c r="A1550" s="3" t="s">
        <v>1357</v>
      </c>
      <c r="B1550" s="4">
        <v>8</v>
      </c>
      <c r="C1550" s="3" t="s">
        <v>10</v>
      </c>
      <c r="D1550" s="4">
        <v>829</v>
      </c>
      <c r="E1550" s="3" t="s">
        <v>93</v>
      </c>
      <c r="F1550" s="3" t="s">
        <v>1435</v>
      </c>
      <c r="G1550" s="3" t="s">
        <v>2947</v>
      </c>
      <c r="H1550" s="3" t="s">
        <v>13</v>
      </c>
      <c r="I1550" s="3"/>
      <c r="J1550" s="7" t="str">
        <f>CONCATENATE(tbl_geral[[#This Row],[Máquina]],"_",tbl_geral[[#This Row],[Status]],)</f>
        <v>TORW_TRANSPORTE FINAL DE LINHA</v>
      </c>
      <c r="K1550" s="9">
        <f>COUNTIF($J$2:J1550,J1550)</f>
        <v>3</v>
      </c>
      <c r="L1550" s="7" t="str">
        <f>CONCATENATE(tbl_geral[[#This Row],[Cod.Unico]],"_",tbl_geral[[#This Row],[Numerador]])</f>
        <v>TORW_TRANSPORTE FINAL DE LINHA_3</v>
      </c>
      <c r="M1550" s="12">
        <f t="shared" si="24"/>
        <v>209</v>
      </c>
      <c r="N1550" s="12">
        <f>COUNTIF(J$2:$J1550,J1550)/100</f>
        <v>0.03</v>
      </c>
      <c r="O1550" s="12">
        <f>SUM(tbl_geral[[#This Row],[Cod.Unico3]]+tbl_geral[[#This Row],[Cod.Unico4]])</f>
        <v>209.03</v>
      </c>
      <c r="P1550" s="12" t="str">
        <f>SUBSTITUTE(tbl_geral[[#This Row],[Cod.Unico5]],",",".")</f>
        <v>209.03</v>
      </c>
      <c r="Q1550" s="12" t="s">
        <v>1438</v>
      </c>
    </row>
    <row r="1551" spans="1:17" x14ac:dyDescent="0.25">
      <c r="A1551" s="3" t="s">
        <v>1357</v>
      </c>
      <c r="B1551" s="4">
        <v>8</v>
      </c>
      <c r="C1551" s="3" t="s">
        <v>10</v>
      </c>
      <c r="D1551" s="4">
        <v>829</v>
      </c>
      <c r="E1551" s="3" t="s">
        <v>93</v>
      </c>
      <c r="F1551" s="3" t="s">
        <v>957</v>
      </c>
      <c r="G1551" s="3" t="s">
        <v>2948</v>
      </c>
      <c r="H1551" s="3" t="s">
        <v>13</v>
      </c>
      <c r="I1551" s="3" t="s">
        <v>839</v>
      </c>
      <c r="J1551" s="7" t="str">
        <f>CONCATENATE(tbl_geral[[#This Row],[Máquina]],"_",tbl_geral[[#This Row],[Status]],)</f>
        <v>TORW_PALETIZADORA</v>
      </c>
      <c r="K1551" s="9">
        <f>COUNTIF($J$2:J1551,J1551)</f>
        <v>1</v>
      </c>
      <c r="L1551" s="7" t="str">
        <f>CONCATENATE(tbl_geral[[#This Row],[Cod.Unico]],"_",tbl_geral[[#This Row],[Numerador]])</f>
        <v>TORW_PALETIZADORA_1</v>
      </c>
      <c r="M1551" s="12">
        <f t="shared" si="24"/>
        <v>210</v>
      </c>
      <c r="N1551" s="12">
        <f>COUNTIF(J$2:$J1551,J1551)/100</f>
        <v>0.01</v>
      </c>
      <c r="O1551" s="12">
        <f>SUM(tbl_geral[[#This Row],[Cod.Unico3]]+tbl_geral[[#This Row],[Cod.Unico4]])</f>
        <v>210.01</v>
      </c>
      <c r="P1551" s="12" t="str">
        <f>SUBSTITUTE(tbl_geral[[#This Row],[Cod.Unico5]],",",".")</f>
        <v>210.01</v>
      </c>
      <c r="Q1551" s="12" t="s">
        <v>958</v>
      </c>
    </row>
    <row r="1552" spans="1:17" x14ac:dyDescent="0.25">
      <c r="A1552" s="3" t="s">
        <v>1357</v>
      </c>
      <c r="B1552" s="4">
        <v>8</v>
      </c>
      <c r="C1552" s="3" t="s">
        <v>10</v>
      </c>
      <c r="D1552" s="4">
        <v>826</v>
      </c>
      <c r="E1552" s="3" t="s">
        <v>945</v>
      </c>
      <c r="F1552" s="3" t="s">
        <v>957</v>
      </c>
      <c r="G1552" s="3" t="s">
        <v>2949</v>
      </c>
      <c r="H1552" s="3" t="s">
        <v>13</v>
      </c>
      <c r="I1552" s="3"/>
      <c r="J1552" s="7" t="str">
        <f>CONCATENATE(tbl_geral[[#This Row],[Máquina]],"_",tbl_geral[[#This Row],[Status]],)</f>
        <v>TORW_PALETIZADORA</v>
      </c>
      <c r="K1552" s="9">
        <f>COUNTIF($J$2:J1552,J1552)</f>
        <v>2</v>
      </c>
      <c r="L1552" s="7" t="str">
        <f>CONCATENATE(tbl_geral[[#This Row],[Cod.Unico]],"_",tbl_geral[[#This Row],[Numerador]])</f>
        <v>TORW_PALETIZADORA_2</v>
      </c>
      <c r="M1552" s="12">
        <f t="shared" si="24"/>
        <v>210</v>
      </c>
      <c r="N1552" s="12">
        <f>COUNTIF(J$2:$J1552,J1552)/100</f>
        <v>0.02</v>
      </c>
      <c r="O1552" s="12">
        <f>SUM(tbl_geral[[#This Row],[Cod.Unico3]]+tbl_geral[[#This Row],[Cod.Unico4]])</f>
        <v>210.02</v>
      </c>
      <c r="P1552" s="12" t="str">
        <f>SUBSTITUTE(tbl_geral[[#This Row],[Cod.Unico5]],",",".")</f>
        <v>210.02</v>
      </c>
      <c r="Q1552" s="12" t="s">
        <v>959</v>
      </c>
    </row>
    <row r="1553" spans="1:17" x14ac:dyDescent="0.25">
      <c r="A1553" s="3" t="s">
        <v>1357</v>
      </c>
      <c r="B1553" s="4">
        <v>8</v>
      </c>
      <c r="C1553" s="3" t="s">
        <v>10</v>
      </c>
      <c r="D1553" s="4">
        <v>826</v>
      </c>
      <c r="E1553" s="3" t="s">
        <v>945</v>
      </c>
      <c r="F1553" s="3" t="s">
        <v>957</v>
      </c>
      <c r="G1553" s="3" t="s">
        <v>2950</v>
      </c>
      <c r="H1553" s="3" t="s">
        <v>13</v>
      </c>
      <c r="I1553" s="3"/>
      <c r="J1553" s="7" t="str">
        <f>CONCATENATE(tbl_geral[[#This Row],[Máquina]],"_",tbl_geral[[#This Row],[Status]],)</f>
        <v>TORW_PALETIZADORA</v>
      </c>
      <c r="K1553" s="9">
        <f>COUNTIF($J$2:J1553,J1553)</f>
        <v>3</v>
      </c>
      <c r="L1553" s="7" t="str">
        <f>CONCATENATE(tbl_geral[[#This Row],[Cod.Unico]],"_",tbl_geral[[#This Row],[Numerador]])</f>
        <v>TORW_PALETIZADORA_3</v>
      </c>
      <c r="M1553" s="12">
        <f t="shared" si="24"/>
        <v>210</v>
      </c>
      <c r="N1553" s="12">
        <f>COUNTIF(J$2:$J1553,J1553)/100</f>
        <v>0.03</v>
      </c>
      <c r="O1553" s="12">
        <f>SUM(tbl_geral[[#This Row],[Cod.Unico3]]+tbl_geral[[#This Row],[Cod.Unico4]])</f>
        <v>210.03</v>
      </c>
      <c r="P1553" s="12" t="str">
        <f>SUBSTITUTE(tbl_geral[[#This Row],[Cod.Unico5]],",",".")</f>
        <v>210.03</v>
      </c>
      <c r="Q1553" s="12" t="s">
        <v>960</v>
      </c>
    </row>
    <row r="1554" spans="1:17" x14ac:dyDescent="0.25">
      <c r="A1554" s="3" t="s">
        <v>1357</v>
      </c>
      <c r="B1554" s="4">
        <v>2</v>
      </c>
      <c r="C1554" s="3" t="s">
        <v>84</v>
      </c>
      <c r="D1554" s="4">
        <v>203</v>
      </c>
      <c r="E1554" s="3" t="s">
        <v>85</v>
      </c>
      <c r="F1554" s="3" t="s">
        <v>957</v>
      </c>
      <c r="G1554" s="3" t="s">
        <v>2951</v>
      </c>
      <c r="H1554" s="3" t="s">
        <v>13</v>
      </c>
      <c r="I1554" s="3"/>
      <c r="J1554" s="7" t="str">
        <f>CONCATENATE(tbl_geral[[#This Row],[Máquina]],"_",tbl_geral[[#This Row],[Status]],)</f>
        <v>TORW_PALETIZADORA</v>
      </c>
      <c r="K1554" s="9">
        <f>COUNTIF($J$2:J1554,J1554)</f>
        <v>4</v>
      </c>
      <c r="L1554" s="7" t="str">
        <f>CONCATENATE(tbl_geral[[#This Row],[Cod.Unico]],"_",tbl_geral[[#This Row],[Numerador]])</f>
        <v>TORW_PALETIZADORA_4</v>
      </c>
      <c r="M1554" s="12">
        <f t="shared" si="24"/>
        <v>210</v>
      </c>
      <c r="N1554" s="12">
        <f>COUNTIF(J$2:$J1554,J1554)/100</f>
        <v>0.04</v>
      </c>
      <c r="O1554" s="12">
        <f>SUM(tbl_geral[[#This Row],[Cod.Unico3]]+tbl_geral[[#This Row],[Cod.Unico4]])</f>
        <v>210.04</v>
      </c>
      <c r="P1554" s="12" t="str">
        <f>SUBSTITUTE(tbl_geral[[#This Row],[Cod.Unico5]],",",".")</f>
        <v>210.04</v>
      </c>
      <c r="Q1554" s="12" t="s">
        <v>961</v>
      </c>
    </row>
    <row r="1555" spans="1:17" x14ac:dyDescent="0.25">
      <c r="A1555" s="3" t="s">
        <v>1357</v>
      </c>
      <c r="B1555" s="4">
        <v>2</v>
      </c>
      <c r="C1555" s="3" t="s">
        <v>84</v>
      </c>
      <c r="D1555" s="4">
        <v>202</v>
      </c>
      <c r="E1555" s="3" t="s">
        <v>88</v>
      </c>
      <c r="F1555" s="3" t="s">
        <v>957</v>
      </c>
      <c r="G1555" s="3" t="s">
        <v>2952</v>
      </c>
      <c r="H1555" s="3" t="s">
        <v>13</v>
      </c>
      <c r="I1555" s="3"/>
      <c r="J1555" s="7" t="str">
        <f>CONCATENATE(tbl_geral[[#This Row],[Máquina]],"_",tbl_geral[[#This Row],[Status]],)</f>
        <v>TORW_PALETIZADORA</v>
      </c>
      <c r="K1555" s="9">
        <f>COUNTIF($J$2:J1555,J1555)</f>
        <v>5</v>
      </c>
      <c r="L1555" s="7" t="str">
        <f>CONCATENATE(tbl_geral[[#This Row],[Cod.Unico]],"_",tbl_geral[[#This Row],[Numerador]])</f>
        <v>TORW_PALETIZADORA_5</v>
      </c>
      <c r="M1555" s="12">
        <f t="shared" si="24"/>
        <v>210</v>
      </c>
      <c r="N1555" s="12">
        <f>COUNTIF(J$2:$J1555,J1555)/100</f>
        <v>0.05</v>
      </c>
      <c r="O1555" s="12">
        <f>SUM(tbl_geral[[#This Row],[Cod.Unico3]]+tbl_geral[[#This Row],[Cod.Unico4]])</f>
        <v>210.05</v>
      </c>
      <c r="P1555" s="12" t="str">
        <f>SUBSTITUTE(tbl_geral[[#This Row],[Cod.Unico5]],",",".")</f>
        <v>210.05</v>
      </c>
      <c r="Q1555" s="12" t="s">
        <v>962</v>
      </c>
    </row>
    <row r="1556" spans="1:17" x14ac:dyDescent="0.25">
      <c r="A1556" s="3" t="s">
        <v>1357</v>
      </c>
      <c r="B1556" s="4">
        <v>2</v>
      </c>
      <c r="C1556" s="3" t="s">
        <v>84</v>
      </c>
      <c r="D1556" s="4">
        <v>202</v>
      </c>
      <c r="E1556" s="3" t="s">
        <v>88</v>
      </c>
      <c r="F1556" s="3" t="s">
        <v>165</v>
      </c>
      <c r="G1556" s="3" t="s">
        <v>2953</v>
      </c>
      <c r="H1556" s="3" t="s">
        <v>13</v>
      </c>
      <c r="I1556" s="3"/>
      <c r="J1556" s="7" t="str">
        <f>CONCATENATE(tbl_geral[[#This Row],[Máquina]],"_",tbl_geral[[#This Row],[Status]],)</f>
        <v>TORW_IMPRESSORA</v>
      </c>
      <c r="K1556" s="9">
        <f>COUNTIF($J$2:J1556,J1556)</f>
        <v>1</v>
      </c>
      <c r="L1556" s="7" t="str">
        <f>CONCATENATE(tbl_geral[[#This Row],[Cod.Unico]],"_",tbl_geral[[#This Row],[Numerador]])</f>
        <v>TORW_IMPRESSORA_1</v>
      </c>
      <c r="M1556" s="12">
        <f t="shared" si="24"/>
        <v>211</v>
      </c>
      <c r="N1556" s="12">
        <f>COUNTIF(J$2:$J1556,J1556)/100</f>
        <v>0.01</v>
      </c>
      <c r="O1556" s="12">
        <f>SUM(tbl_geral[[#This Row],[Cod.Unico3]]+tbl_geral[[#This Row],[Cod.Unico4]])</f>
        <v>211.01</v>
      </c>
      <c r="P1556" s="12" t="str">
        <f>SUBSTITUTE(tbl_geral[[#This Row],[Cod.Unico5]],",",".")</f>
        <v>211.01</v>
      </c>
      <c r="Q1556" s="12" t="s">
        <v>166</v>
      </c>
    </row>
    <row r="1557" spans="1:17" x14ac:dyDescent="0.25">
      <c r="A1557" s="3" t="s">
        <v>1357</v>
      </c>
      <c r="B1557" s="4">
        <v>8</v>
      </c>
      <c r="C1557" s="3" t="s">
        <v>10</v>
      </c>
      <c r="D1557" s="4">
        <v>829</v>
      </c>
      <c r="E1557" s="3" t="s">
        <v>93</v>
      </c>
      <c r="F1557" s="3" t="s">
        <v>165</v>
      </c>
      <c r="G1557" s="3" t="s">
        <v>2954</v>
      </c>
      <c r="H1557" s="3" t="s">
        <v>13</v>
      </c>
      <c r="I1557" s="3"/>
      <c r="J1557" s="7" t="str">
        <f>CONCATENATE(tbl_geral[[#This Row],[Máquina]],"_",tbl_geral[[#This Row],[Status]],)</f>
        <v>TORW_IMPRESSORA</v>
      </c>
      <c r="K1557" s="9">
        <f>COUNTIF($J$2:J1557,J1557)</f>
        <v>2</v>
      </c>
      <c r="L1557" s="7" t="str">
        <f>CONCATENATE(tbl_geral[[#This Row],[Cod.Unico]],"_",tbl_geral[[#This Row],[Numerador]])</f>
        <v>TORW_IMPRESSORA_2</v>
      </c>
      <c r="M1557" s="12">
        <f t="shared" si="24"/>
        <v>211</v>
      </c>
      <c r="N1557" s="12">
        <f>COUNTIF(J$2:$J1557,J1557)/100</f>
        <v>0.02</v>
      </c>
      <c r="O1557" s="12">
        <f>SUM(tbl_geral[[#This Row],[Cod.Unico3]]+tbl_geral[[#This Row],[Cod.Unico4]])</f>
        <v>211.02</v>
      </c>
      <c r="P1557" s="12" t="str">
        <f>SUBSTITUTE(tbl_geral[[#This Row],[Cod.Unico5]],",",".")</f>
        <v>211.02</v>
      </c>
      <c r="Q1557" s="12" t="s">
        <v>167</v>
      </c>
    </row>
    <row r="1558" spans="1:17" x14ac:dyDescent="0.25">
      <c r="A1558" s="3" t="s">
        <v>1357</v>
      </c>
      <c r="B1558" s="4">
        <v>8</v>
      </c>
      <c r="C1558" s="3" t="s">
        <v>10</v>
      </c>
      <c r="D1558" s="4">
        <v>829</v>
      </c>
      <c r="E1558" s="3" t="s">
        <v>93</v>
      </c>
      <c r="F1558" s="3" t="s">
        <v>165</v>
      </c>
      <c r="G1558" s="3" t="s">
        <v>2955</v>
      </c>
      <c r="H1558" s="3" t="s">
        <v>13</v>
      </c>
      <c r="I1558" s="3"/>
      <c r="J1558" s="7" t="str">
        <f>CONCATENATE(tbl_geral[[#This Row],[Máquina]],"_",tbl_geral[[#This Row],[Status]],)</f>
        <v>TORW_IMPRESSORA</v>
      </c>
      <c r="K1558" s="9">
        <f>COUNTIF($J$2:J1558,J1558)</f>
        <v>3</v>
      </c>
      <c r="L1558" s="7" t="str">
        <f>CONCATENATE(tbl_geral[[#This Row],[Cod.Unico]],"_",tbl_geral[[#This Row],[Numerador]])</f>
        <v>TORW_IMPRESSORA_3</v>
      </c>
      <c r="M1558" s="12">
        <f t="shared" si="24"/>
        <v>211</v>
      </c>
      <c r="N1558" s="12">
        <f>COUNTIF(J$2:$J1558,J1558)/100</f>
        <v>0.03</v>
      </c>
      <c r="O1558" s="12">
        <f>SUM(tbl_geral[[#This Row],[Cod.Unico3]]+tbl_geral[[#This Row],[Cod.Unico4]])</f>
        <v>211.03</v>
      </c>
      <c r="P1558" s="12" t="str">
        <f>SUBSTITUTE(tbl_geral[[#This Row],[Cod.Unico5]],",",".")</f>
        <v>211.03</v>
      </c>
      <c r="Q1558" s="12" t="s">
        <v>168</v>
      </c>
    </row>
    <row r="1559" spans="1:17" x14ac:dyDescent="0.25">
      <c r="A1559" s="3" t="s">
        <v>1357</v>
      </c>
      <c r="B1559" s="4">
        <v>8</v>
      </c>
      <c r="C1559" s="3" t="s">
        <v>10</v>
      </c>
      <c r="D1559" s="4">
        <v>829</v>
      </c>
      <c r="E1559" s="3" t="s">
        <v>93</v>
      </c>
      <c r="F1559" s="3" t="s">
        <v>165</v>
      </c>
      <c r="G1559" s="3" t="s">
        <v>2956</v>
      </c>
      <c r="H1559" s="3" t="s">
        <v>13</v>
      </c>
      <c r="I1559" s="3"/>
      <c r="J1559" s="7" t="str">
        <f>CONCATENATE(tbl_geral[[#This Row],[Máquina]],"_",tbl_geral[[#This Row],[Status]],)</f>
        <v>TORW_IMPRESSORA</v>
      </c>
      <c r="K1559" s="9">
        <f>COUNTIF($J$2:J1559,J1559)</f>
        <v>4</v>
      </c>
      <c r="L1559" s="7" t="str">
        <f>CONCATENATE(tbl_geral[[#This Row],[Cod.Unico]],"_",tbl_geral[[#This Row],[Numerador]])</f>
        <v>TORW_IMPRESSORA_4</v>
      </c>
      <c r="M1559" s="12">
        <f t="shared" si="24"/>
        <v>211</v>
      </c>
      <c r="N1559" s="12">
        <f>COUNTIF(J$2:$J1559,J1559)/100</f>
        <v>0.04</v>
      </c>
      <c r="O1559" s="12">
        <f>SUM(tbl_geral[[#This Row],[Cod.Unico3]]+tbl_geral[[#This Row],[Cod.Unico4]])</f>
        <v>211.04</v>
      </c>
      <c r="P1559" s="12" t="str">
        <f>SUBSTITUTE(tbl_geral[[#This Row],[Cod.Unico5]],",",".")</f>
        <v>211.04</v>
      </c>
      <c r="Q1559" s="12" t="s">
        <v>169</v>
      </c>
    </row>
    <row r="1560" spans="1:17" x14ac:dyDescent="0.25">
      <c r="A1560" s="3" t="s">
        <v>1357</v>
      </c>
      <c r="B1560" s="4">
        <v>8</v>
      </c>
      <c r="C1560" s="3" t="s">
        <v>10</v>
      </c>
      <c r="D1560" s="4">
        <v>829</v>
      </c>
      <c r="E1560" s="3" t="s">
        <v>93</v>
      </c>
      <c r="F1560" s="3" t="s">
        <v>165</v>
      </c>
      <c r="G1560" s="3" t="s">
        <v>2957</v>
      </c>
      <c r="H1560" s="3" t="s">
        <v>13</v>
      </c>
      <c r="I1560" s="3"/>
      <c r="J1560" s="7" t="str">
        <f>CONCATENATE(tbl_geral[[#This Row],[Máquina]],"_",tbl_geral[[#This Row],[Status]],)</f>
        <v>TORW_IMPRESSORA</v>
      </c>
      <c r="K1560" s="9">
        <f>COUNTIF($J$2:J1560,J1560)</f>
        <v>5</v>
      </c>
      <c r="L1560" s="7" t="str">
        <f>CONCATENATE(tbl_geral[[#This Row],[Cod.Unico]],"_",tbl_geral[[#This Row],[Numerador]])</f>
        <v>TORW_IMPRESSORA_5</v>
      </c>
      <c r="M1560" s="12">
        <f t="shared" si="24"/>
        <v>211</v>
      </c>
      <c r="N1560" s="12">
        <f>COUNTIF(J$2:$J1560,J1560)/100</f>
        <v>0.05</v>
      </c>
      <c r="O1560" s="12">
        <f>SUM(tbl_geral[[#This Row],[Cod.Unico3]]+tbl_geral[[#This Row],[Cod.Unico4]])</f>
        <v>211.05</v>
      </c>
      <c r="P1560" s="12" t="str">
        <f>SUBSTITUTE(tbl_geral[[#This Row],[Cod.Unico5]],",",".")</f>
        <v>211.05</v>
      </c>
      <c r="Q1560" s="12" t="s">
        <v>170</v>
      </c>
    </row>
    <row r="1561" spans="1:17" x14ac:dyDescent="0.25">
      <c r="A1561" s="3" t="s">
        <v>1357</v>
      </c>
      <c r="B1561" s="4">
        <v>8</v>
      </c>
      <c r="C1561" s="3" t="s">
        <v>10</v>
      </c>
      <c r="D1561" s="4">
        <v>829</v>
      </c>
      <c r="E1561" s="3" t="s">
        <v>93</v>
      </c>
      <c r="F1561" s="3" t="s">
        <v>165</v>
      </c>
      <c r="G1561" s="3" t="s">
        <v>2958</v>
      </c>
      <c r="H1561" s="3" t="s">
        <v>13</v>
      </c>
      <c r="I1561" s="3"/>
      <c r="J1561" s="7" t="str">
        <f>CONCATENATE(tbl_geral[[#This Row],[Máquina]],"_",tbl_geral[[#This Row],[Status]],)</f>
        <v>TORW_IMPRESSORA</v>
      </c>
      <c r="K1561" s="9">
        <f>COUNTIF($J$2:J1561,J1561)</f>
        <v>6</v>
      </c>
      <c r="L1561" s="7" t="str">
        <f>CONCATENATE(tbl_geral[[#This Row],[Cod.Unico]],"_",tbl_geral[[#This Row],[Numerador]])</f>
        <v>TORW_IMPRESSORA_6</v>
      </c>
      <c r="M1561" s="12">
        <f t="shared" si="24"/>
        <v>211</v>
      </c>
      <c r="N1561" s="12">
        <f>COUNTIF(J$2:$J1561,J1561)/100</f>
        <v>0.06</v>
      </c>
      <c r="O1561" s="12">
        <f>SUM(tbl_geral[[#This Row],[Cod.Unico3]]+tbl_geral[[#This Row],[Cod.Unico4]])</f>
        <v>211.06</v>
      </c>
      <c r="P1561" s="12" t="str">
        <f>SUBSTITUTE(tbl_geral[[#This Row],[Cod.Unico5]],",",".")</f>
        <v>211.06</v>
      </c>
      <c r="Q1561" s="12" t="s">
        <v>171</v>
      </c>
    </row>
    <row r="1562" spans="1:17" x14ac:dyDescent="0.25">
      <c r="A1562" s="3" t="s">
        <v>1439</v>
      </c>
      <c r="B1562" s="4">
        <v>9</v>
      </c>
      <c r="C1562" s="3" t="s">
        <v>16</v>
      </c>
      <c r="D1562" s="4">
        <v>901</v>
      </c>
      <c r="E1562" s="3" t="s">
        <v>142</v>
      </c>
      <c r="F1562" s="3" t="s">
        <v>228</v>
      </c>
      <c r="G1562" s="3" t="s">
        <v>2959</v>
      </c>
      <c r="H1562" s="3" t="s">
        <v>13</v>
      </c>
      <c r="I1562" s="3"/>
      <c r="J1562" s="7" t="str">
        <f>CONCATENATE(tbl_geral[[#This Row],[Máquina]],"_",tbl_geral[[#This Row],[Status]],)</f>
        <v>WEMH_START/STOP</v>
      </c>
      <c r="K1562" s="9">
        <f>COUNTIF($J$2:J1562,J1562)</f>
        <v>1</v>
      </c>
      <c r="L1562" s="7" t="str">
        <f>CONCATENATE(tbl_geral[[#This Row],[Cod.Unico]],"_",tbl_geral[[#This Row],[Numerador]])</f>
        <v>WEMH_START/STOP_1</v>
      </c>
      <c r="M1562" s="12">
        <f t="shared" si="24"/>
        <v>212</v>
      </c>
      <c r="N1562" s="12">
        <f>COUNTIF(J$2:$J1562,J1562)/100</f>
        <v>0.01</v>
      </c>
      <c r="O1562" s="12">
        <f>SUM(tbl_geral[[#This Row],[Cod.Unico3]]+tbl_geral[[#This Row],[Cod.Unico4]])</f>
        <v>212.01</v>
      </c>
      <c r="P1562" s="12" t="str">
        <f>SUBSTITUTE(tbl_geral[[#This Row],[Cod.Unico5]],",",".")</f>
        <v>212.01</v>
      </c>
      <c r="Q1562" s="12" t="s">
        <v>1440</v>
      </c>
    </row>
    <row r="1563" spans="1:17" x14ac:dyDescent="0.25">
      <c r="A1563" s="3" t="s">
        <v>1439</v>
      </c>
      <c r="B1563" s="4">
        <v>9</v>
      </c>
      <c r="C1563" s="3" t="s">
        <v>16</v>
      </c>
      <c r="D1563" s="4">
        <v>902</v>
      </c>
      <c r="E1563" s="3" t="s">
        <v>17</v>
      </c>
      <c r="F1563" s="3" t="s">
        <v>228</v>
      </c>
      <c r="G1563" s="3" t="s">
        <v>2960</v>
      </c>
      <c r="H1563" s="3" t="s">
        <v>13</v>
      </c>
      <c r="I1563" s="3"/>
      <c r="J1563" s="7" t="str">
        <f>CONCATENATE(tbl_geral[[#This Row],[Máquina]],"_",tbl_geral[[#This Row],[Status]],)</f>
        <v>WEMH_START/STOP</v>
      </c>
      <c r="K1563" s="9">
        <f>COUNTIF($J$2:J1563,J1563)</f>
        <v>2</v>
      </c>
      <c r="L1563" s="7" t="str">
        <f>CONCATENATE(tbl_geral[[#This Row],[Cod.Unico]],"_",tbl_geral[[#This Row],[Numerador]])</f>
        <v>WEMH_START/STOP_2</v>
      </c>
      <c r="M1563" s="12">
        <f t="shared" si="24"/>
        <v>212</v>
      </c>
      <c r="N1563" s="12">
        <f>COUNTIF(J$2:$J1563,J1563)/100</f>
        <v>0.02</v>
      </c>
      <c r="O1563" s="12">
        <f>SUM(tbl_geral[[#This Row],[Cod.Unico3]]+tbl_geral[[#This Row],[Cod.Unico4]])</f>
        <v>212.02</v>
      </c>
      <c r="P1563" s="12" t="str">
        <f>SUBSTITUTE(tbl_geral[[#This Row],[Cod.Unico5]],",",".")</f>
        <v>212.02</v>
      </c>
      <c r="Q1563" s="12" t="s">
        <v>175</v>
      </c>
    </row>
    <row r="1564" spans="1:17" x14ac:dyDescent="0.25">
      <c r="A1564" s="3" t="s">
        <v>1439</v>
      </c>
      <c r="B1564" s="4">
        <v>9</v>
      </c>
      <c r="C1564" s="3" t="s">
        <v>16</v>
      </c>
      <c r="D1564" s="4">
        <v>903</v>
      </c>
      <c r="E1564" s="3" t="s">
        <v>176</v>
      </c>
      <c r="F1564" s="3" t="s">
        <v>228</v>
      </c>
      <c r="G1564" s="3" t="s">
        <v>2961</v>
      </c>
      <c r="H1564" s="3" t="s">
        <v>13</v>
      </c>
      <c r="I1564" s="3"/>
      <c r="J1564" s="7" t="str">
        <f>CONCATENATE(tbl_geral[[#This Row],[Máquina]],"_",tbl_geral[[#This Row],[Status]],)</f>
        <v>WEMH_START/STOP</v>
      </c>
      <c r="K1564" s="9">
        <f>COUNTIF($J$2:J1564,J1564)</f>
        <v>3</v>
      </c>
      <c r="L1564" s="7" t="str">
        <f>CONCATENATE(tbl_geral[[#This Row],[Cod.Unico]],"_",tbl_geral[[#This Row],[Numerador]])</f>
        <v>WEMH_START/STOP_3</v>
      </c>
      <c r="M1564" s="12">
        <f t="shared" si="24"/>
        <v>212</v>
      </c>
      <c r="N1564" s="12">
        <f>COUNTIF(J$2:$J1564,J1564)/100</f>
        <v>0.03</v>
      </c>
      <c r="O1564" s="12">
        <f>SUM(tbl_geral[[#This Row],[Cod.Unico3]]+tbl_geral[[#This Row],[Cod.Unico4]])</f>
        <v>212.03</v>
      </c>
      <c r="P1564" s="12" t="str">
        <f>SUBSTITUTE(tbl_geral[[#This Row],[Cod.Unico5]],",",".")</f>
        <v>212.03</v>
      </c>
      <c r="Q1564" s="12" t="s">
        <v>177</v>
      </c>
    </row>
    <row r="1565" spans="1:17" x14ac:dyDescent="0.25">
      <c r="A1565" s="3" t="s">
        <v>1439</v>
      </c>
      <c r="B1565" s="4">
        <v>6</v>
      </c>
      <c r="C1565" s="3" t="s">
        <v>20</v>
      </c>
      <c r="D1565" s="4">
        <v>1601</v>
      </c>
      <c r="E1565" s="3" t="s">
        <v>461</v>
      </c>
      <c r="F1565" s="3" t="s">
        <v>800</v>
      </c>
      <c r="G1565" s="3" t="s">
        <v>2962</v>
      </c>
      <c r="H1565" s="3" t="s">
        <v>1168</v>
      </c>
      <c r="I1565" s="3"/>
      <c r="J1565" s="7" t="str">
        <f>CONCATENATE(tbl_geral[[#This Row],[Máquina]],"_",tbl_geral[[#This Row],[Status]],)</f>
        <v>WEMH_SETUP</v>
      </c>
      <c r="K1565" s="9">
        <f>COUNTIF($J$2:J1565,J1565)</f>
        <v>1</v>
      </c>
      <c r="L1565" s="7" t="str">
        <f>CONCATENATE(tbl_geral[[#This Row],[Cod.Unico]],"_",tbl_geral[[#This Row],[Numerador]])</f>
        <v>WEMH_SETUP_1</v>
      </c>
      <c r="M1565" s="12">
        <f t="shared" si="24"/>
        <v>213</v>
      </c>
      <c r="N1565" s="12">
        <f>COUNTIF(J$2:$J1565,J1565)/100</f>
        <v>0.01</v>
      </c>
      <c r="O1565" s="12">
        <f>SUM(tbl_geral[[#This Row],[Cod.Unico3]]+tbl_geral[[#This Row],[Cod.Unico4]])</f>
        <v>213.01</v>
      </c>
      <c r="P1565" s="12" t="str">
        <f>SUBSTITUTE(tbl_geral[[#This Row],[Cod.Unico5]],",",".")</f>
        <v>213.01</v>
      </c>
      <c r="Q1565" s="12" t="s">
        <v>1167</v>
      </c>
    </row>
    <row r="1566" spans="1:17" x14ac:dyDescent="0.25">
      <c r="A1566" s="3" t="s">
        <v>1439</v>
      </c>
      <c r="B1566" s="4">
        <v>6</v>
      </c>
      <c r="C1566" s="3" t="s">
        <v>20</v>
      </c>
      <c r="D1566" s="4">
        <v>1601</v>
      </c>
      <c r="E1566" s="3" t="s">
        <v>461</v>
      </c>
      <c r="F1566" s="3" t="s">
        <v>800</v>
      </c>
      <c r="G1566" s="3" t="s">
        <v>2963</v>
      </c>
      <c r="H1566" s="3" t="s">
        <v>1165</v>
      </c>
      <c r="I1566" s="3"/>
      <c r="J1566" s="7" t="str">
        <f>CONCATENATE(tbl_geral[[#This Row],[Máquina]],"_",tbl_geral[[#This Row],[Status]],)</f>
        <v>WEMH_SETUP</v>
      </c>
      <c r="K1566" s="9">
        <f>COUNTIF($J$2:J1566,J1566)</f>
        <v>2</v>
      </c>
      <c r="L1566" s="7" t="str">
        <f>CONCATENATE(tbl_geral[[#This Row],[Cod.Unico]],"_",tbl_geral[[#This Row],[Numerador]])</f>
        <v>WEMH_SETUP_2</v>
      </c>
      <c r="M1566" s="12">
        <f t="shared" si="24"/>
        <v>213</v>
      </c>
      <c r="N1566" s="12">
        <f>COUNTIF(J$2:$J1566,J1566)/100</f>
        <v>0.02</v>
      </c>
      <c r="O1566" s="12">
        <f>SUM(tbl_geral[[#This Row],[Cod.Unico3]]+tbl_geral[[#This Row],[Cod.Unico4]])</f>
        <v>213.02</v>
      </c>
      <c r="P1566" s="12" t="str">
        <f>SUBSTITUTE(tbl_geral[[#This Row],[Cod.Unico5]],",",".")</f>
        <v>213.02</v>
      </c>
      <c r="Q1566" s="12" t="s">
        <v>1164</v>
      </c>
    </row>
    <row r="1567" spans="1:17" x14ac:dyDescent="0.25">
      <c r="A1567" s="3" t="s">
        <v>1439</v>
      </c>
      <c r="B1567" s="4">
        <v>6</v>
      </c>
      <c r="C1567" s="3" t="s">
        <v>20</v>
      </c>
      <c r="D1567" s="4">
        <v>601</v>
      </c>
      <c r="E1567" s="3" t="s">
        <v>21</v>
      </c>
      <c r="F1567" s="3" t="s">
        <v>800</v>
      </c>
      <c r="G1567" s="3" t="s">
        <v>2964</v>
      </c>
      <c r="H1567" s="3" t="s">
        <v>13</v>
      </c>
      <c r="I1567" s="3"/>
      <c r="J1567" s="7" t="str">
        <f>CONCATENATE(tbl_geral[[#This Row],[Máquina]],"_",tbl_geral[[#This Row],[Status]],)</f>
        <v>WEMH_SETUP</v>
      </c>
      <c r="K1567" s="9">
        <f>COUNTIF($J$2:J1567,J1567)</f>
        <v>3</v>
      </c>
      <c r="L1567" s="7" t="str">
        <f>CONCATENATE(tbl_geral[[#This Row],[Cod.Unico]],"_",tbl_geral[[#This Row],[Numerador]])</f>
        <v>WEMH_SETUP_3</v>
      </c>
      <c r="M1567" s="12">
        <f t="shared" si="24"/>
        <v>213</v>
      </c>
      <c r="N1567" s="12">
        <f>COUNTIF(J$2:$J1567,J1567)/100</f>
        <v>0.03</v>
      </c>
      <c r="O1567" s="12">
        <f>SUM(tbl_geral[[#This Row],[Cod.Unico3]]+tbl_geral[[#This Row],[Cod.Unico4]])</f>
        <v>213.03</v>
      </c>
      <c r="P1567" s="12" t="str">
        <f>SUBSTITUTE(tbl_geral[[#This Row],[Cod.Unico5]],",",".")</f>
        <v>213.03</v>
      </c>
      <c r="Q1567" s="12" t="s">
        <v>1441</v>
      </c>
    </row>
    <row r="1568" spans="1:17" x14ac:dyDescent="0.25">
      <c r="A1568" s="3" t="s">
        <v>1439</v>
      </c>
      <c r="B1568" s="4">
        <v>6</v>
      </c>
      <c r="C1568" s="3" t="s">
        <v>20</v>
      </c>
      <c r="D1568" s="4">
        <v>601</v>
      </c>
      <c r="E1568" s="3" t="s">
        <v>21</v>
      </c>
      <c r="F1568" s="3" t="s">
        <v>800</v>
      </c>
      <c r="G1568" s="3" t="s">
        <v>2965</v>
      </c>
      <c r="H1568" s="3" t="s">
        <v>13</v>
      </c>
      <c r="I1568" s="3"/>
      <c r="J1568" s="7" t="str">
        <f>CONCATENATE(tbl_geral[[#This Row],[Máquina]],"_",tbl_geral[[#This Row],[Status]],)</f>
        <v>WEMH_SETUP</v>
      </c>
      <c r="K1568" s="9">
        <f>COUNTIF($J$2:J1568,J1568)</f>
        <v>4</v>
      </c>
      <c r="L1568" s="7" t="str">
        <f>CONCATENATE(tbl_geral[[#This Row],[Cod.Unico]],"_",tbl_geral[[#This Row],[Numerador]])</f>
        <v>WEMH_SETUP_4</v>
      </c>
      <c r="M1568" s="12">
        <f t="shared" si="24"/>
        <v>213</v>
      </c>
      <c r="N1568" s="12">
        <f>COUNTIF(J$2:$J1568,J1568)/100</f>
        <v>0.04</v>
      </c>
      <c r="O1568" s="12">
        <f>SUM(tbl_geral[[#This Row],[Cod.Unico3]]+tbl_geral[[#This Row],[Cod.Unico4]])</f>
        <v>213.04</v>
      </c>
      <c r="P1568" s="12" t="str">
        <f>SUBSTITUTE(tbl_geral[[#This Row],[Cod.Unico5]],",",".")</f>
        <v>213.04</v>
      </c>
      <c r="Q1568" s="12" t="s">
        <v>1164</v>
      </c>
    </row>
    <row r="1569" spans="1:17" x14ac:dyDescent="0.25">
      <c r="A1569" s="3" t="s">
        <v>1439</v>
      </c>
      <c r="B1569" s="4">
        <v>6</v>
      </c>
      <c r="C1569" s="3" t="s">
        <v>20</v>
      </c>
      <c r="D1569" s="4">
        <v>601</v>
      </c>
      <c r="E1569" s="3" t="s">
        <v>21</v>
      </c>
      <c r="F1569" s="3" t="s">
        <v>800</v>
      </c>
      <c r="G1569" s="3" t="s">
        <v>2966</v>
      </c>
      <c r="H1569" s="3" t="s">
        <v>13</v>
      </c>
      <c r="I1569" s="3"/>
      <c r="J1569" s="7" t="str">
        <f>CONCATENATE(tbl_geral[[#This Row],[Máquina]],"_",tbl_geral[[#This Row],[Status]],)</f>
        <v>WEMH_SETUP</v>
      </c>
      <c r="K1569" s="9">
        <f>COUNTIF($J$2:J1569,J1569)</f>
        <v>5</v>
      </c>
      <c r="L1569" s="7" t="str">
        <f>CONCATENATE(tbl_geral[[#This Row],[Cod.Unico]],"_",tbl_geral[[#This Row],[Numerador]])</f>
        <v>WEMH_SETUP_5</v>
      </c>
      <c r="M1569" s="12">
        <f t="shared" si="24"/>
        <v>213</v>
      </c>
      <c r="N1569" s="12">
        <f>COUNTIF(J$2:$J1569,J1569)/100</f>
        <v>0.05</v>
      </c>
      <c r="O1569" s="12">
        <f>SUM(tbl_geral[[#This Row],[Cod.Unico3]]+tbl_geral[[#This Row],[Cod.Unico4]])</f>
        <v>213.05</v>
      </c>
      <c r="P1569" s="12" t="str">
        <f>SUBSTITUTE(tbl_geral[[#This Row],[Cod.Unico5]],",",".")</f>
        <v>213.05</v>
      </c>
      <c r="Q1569" s="12" t="s">
        <v>1442</v>
      </c>
    </row>
    <row r="1570" spans="1:17" x14ac:dyDescent="0.25">
      <c r="A1570" s="3" t="s">
        <v>1439</v>
      </c>
      <c r="B1570" s="4">
        <v>3</v>
      </c>
      <c r="C1570" s="3" t="s">
        <v>56</v>
      </c>
      <c r="D1570" s="4">
        <v>303</v>
      </c>
      <c r="E1570" s="3" t="s">
        <v>108</v>
      </c>
      <c r="F1570" s="3" t="s">
        <v>58</v>
      </c>
      <c r="G1570" s="3" t="s">
        <v>2967</v>
      </c>
      <c r="H1570" s="3" t="s">
        <v>13</v>
      </c>
      <c r="I1570" s="3"/>
      <c r="J1570" s="7" t="str">
        <f>CONCATENATE(tbl_geral[[#This Row],[Máquina]],"_",tbl_geral[[#This Row],[Status]],)</f>
        <v>WEMH_DESENVOLVIMENTO</v>
      </c>
      <c r="K1570" s="9">
        <f>COUNTIF($J$2:J1570,J1570)</f>
        <v>1</v>
      </c>
      <c r="L1570" s="7" t="str">
        <f>CONCATENATE(tbl_geral[[#This Row],[Cod.Unico]],"_",tbl_geral[[#This Row],[Numerador]])</f>
        <v>WEMH_DESENVOLVIMENTO_1</v>
      </c>
      <c r="M1570" s="12">
        <f t="shared" si="24"/>
        <v>214</v>
      </c>
      <c r="N1570" s="12">
        <f>COUNTIF(J$2:$J1570,J1570)/100</f>
        <v>0.01</v>
      </c>
      <c r="O1570" s="12">
        <f>SUM(tbl_geral[[#This Row],[Cod.Unico3]]+tbl_geral[[#This Row],[Cod.Unico4]])</f>
        <v>214.01</v>
      </c>
      <c r="P1570" s="12" t="str">
        <f>SUBSTITUTE(tbl_geral[[#This Row],[Cod.Unico5]],",",".")</f>
        <v>214.01</v>
      </c>
      <c r="Q1570" s="12" t="s">
        <v>1172</v>
      </c>
    </row>
    <row r="1571" spans="1:17" x14ac:dyDescent="0.25">
      <c r="A1571" s="3" t="s">
        <v>1439</v>
      </c>
      <c r="B1571" s="4">
        <v>3</v>
      </c>
      <c r="C1571" s="3" t="s">
        <v>56</v>
      </c>
      <c r="D1571" s="4">
        <v>303</v>
      </c>
      <c r="E1571" s="3" t="s">
        <v>108</v>
      </c>
      <c r="F1571" s="3" t="s">
        <v>58</v>
      </c>
      <c r="G1571" s="3" t="s">
        <v>2968</v>
      </c>
      <c r="H1571" s="3" t="s">
        <v>13</v>
      </c>
      <c r="I1571" s="3"/>
      <c r="J1571" s="7" t="str">
        <f>CONCATENATE(tbl_geral[[#This Row],[Máquina]],"_",tbl_geral[[#This Row],[Status]],)</f>
        <v>WEMH_DESENVOLVIMENTO</v>
      </c>
      <c r="K1571" s="9">
        <f>COUNTIF($J$2:J1571,J1571)</f>
        <v>2</v>
      </c>
      <c r="L1571" s="7" t="str">
        <f>CONCATENATE(tbl_geral[[#This Row],[Cod.Unico]],"_",tbl_geral[[#This Row],[Numerador]])</f>
        <v>WEMH_DESENVOLVIMENTO_2</v>
      </c>
      <c r="M1571" s="12">
        <f t="shared" si="24"/>
        <v>214</v>
      </c>
      <c r="N1571" s="12">
        <f>COUNTIF(J$2:$J1571,J1571)/100</f>
        <v>0.02</v>
      </c>
      <c r="O1571" s="12">
        <f>SUM(tbl_geral[[#This Row],[Cod.Unico3]]+tbl_geral[[#This Row],[Cod.Unico4]])</f>
        <v>214.02</v>
      </c>
      <c r="P1571" s="12" t="str">
        <f>SUBSTITUTE(tbl_geral[[#This Row],[Cod.Unico5]],",",".")</f>
        <v>214.02</v>
      </c>
      <c r="Q1571" s="12" t="s">
        <v>1174</v>
      </c>
    </row>
    <row r="1572" spans="1:17" x14ac:dyDescent="0.25">
      <c r="A1572" s="3" t="s">
        <v>1439</v>
      </c>
      <c r="B1572" s="4">
        <v>3</v>
      </c>
      <c r="C1572" s="3" t="s">
        <v>56</v>
      </c>
      <c r="D1572" s="4">
        <v>303</v>
      </c>
      <c r="E1572" s="3" t="s">
        <v>108</v>
      </c>
      <c r="F1572" s="3" t="s">
        <v>58</v>
      </c>
      <c r="G1572" s="3" t="s">
        <v>2969</v>
      </c>
      <c r="H1572" s="3" t="s">
        <v>13</v>
      </c>
      <c r="I1572" s="3"/>
      <c r="J1572" s="7" t="str">
        <f>CONCATENATE(tbl_geral[[#This Row],[Máquina]],"_",tbl_geral[[#This Row],[Status]],)</f>
        <v>WEMH_DESENVOLVIMENTO</v>
      </c>
      <c r="K1572" s="9">
        <f>COUNTIF($J$2:J1572,J1572)</f>
        <v>3</v>
      </c>
      <c r="L1572" s="7" t="str">
        <f>CONCATENATE(tbl_geral[[#This Row],[Cod.Unico]],"_",tbl_geral[[#This Row],[Numerador]])</f>
        <v>WEMH_DESENVOLVIMENTO_3</v>
      </c>
      <c r="M1572" s="12">
        <f t="shared" si="24"/>
        <v>214</v>
      </c>
      <c r="N1572" s="12">
        <f>COUNTIF(J$2:$J1572,J1572)/100</f>
        <v>0.03</v>
      </c>
      <c r="O1572" s="12">
        <f>SUM(tbl_geral[[#This Row],[Cod.Unico3]]+tbl_geral[[#This Row],[Cod.Unico4]])</f>
        <v>214.03</v>
      </c>
      <c r="P1572" s="12" t="str">
        <f>SUBSTITUTE(tbl_geral[[#This Row],[Cod.Unico5]],",",".")</f>
        <v>214.03</v>
      </c>
      <c r="Q1572" s="12" t="s">
        <v>1175</v>
      </c>
    </row>
    <row r="1573" spans="1:17" x14ac:dyDescent="0.25">
      <c r="A1573" s="3" t="s">
        <v>1439</v>
      </c>
      <c r="B1573" s="4">
        <v>3</v>
      </c>
      <c r="C1573" s="3" t="s">
        <v>56</v>
      </c>
      <c r="D1573" s="4">
        <v>303</v>
      </c>
      <c r="E1573" s="3" t="s">
        <v>108</v>
      </c>
      <c r="F1573" s="3" t="s">
        <v>58</v>
      </c>
      <c r="G1573" s="3" t="s">
        <v>2970</v>
      </c>
      <c r="H1573" s="3" t="s">
        <v>13</v>
      </c>
      <c r="I1573" s="3"/>
      <c r="J1573" s="7" t="str">
        <f>CONCATENATE(tbl_geral[[#This Row],[Máquina]],"_",tbl_geral[[#This Row],[Status]],)</f>
        <v>WEMH_DESENVOLVIMENTO</v>
      </c>
      <c r="K1573" s="9">
        <f>COUNTIF($J$2:J1573,J1573)</f>
        <v>4</v>
      </c>
      <c r="L1573" s="7" t="str">
        <f>CONCATENATE(tbl_geral[[#This Row],[Cod.Unico]],"_",tbl_geral[[#This Row],[Numerador]])</f>
        <v>WEMH_DESENVOLVIMENTO_4</v>
      </c>
      <c r="M1573" s="12">
        <f t="shared" si="24"/>
        <v>214</v>
      </c>
      <c r="N1573" s="12">
        <f>COUNTIF(J$2:$J1573,J1573)/100</f>
        <v>0.04</v>
      </c>
      <c r="O1573" s="12">
        <f>SUM(tbl_geral[[#This Row],[Cod.Unico3]]+tbl_geral[[#This Row],[Cod.Unico4]])</f>
        <v>214.04</v>
      </c>
      <c r="P1573" s="12" t="str">
        <f>SUBSTITUTE(tbl_geral[[#This Row],[Cod.Unico5]],",",".")</f>
        <v>214.04</v>
      </c>
      <c r="Q1573" s="12" t="s">
        <v>1176</v>
      </c>
    </row>
    <row r="1574" spans="1:17" x14ac:dyDescent="0.25">
      <c r="A1574" s="3" t="s">
        <v>1439</v>
      </c>
      <c r="B1574" s="4">
        <v>3</v>
      </c>
      <c r="C1574" s="3" t="s">
        <v>56</v>
      </c>
      <c r="D1574" s="4">
        <v>303</v>
      </c>
      <c r="E1574" s="3" t="s">
        <v>108</v>
      </c>
      <c r="F1574" s="3" t="s">
        <v>58</v>
      </c>
      <c r="G1574" s="3" t="s">
        <v>2971</v>
      </c>
      <c r="H1574" s="3" t="s">
        <v>13</v>
      </c>
      <c r="I1574" s="3"/>
      <c r="J1574" s="7" t="str">
        <f>CONCATENATE(tbl_geral[[#This Row],[Máquina]],"_",tbl_geral[[#This Row],[Status]],)</f>
        <v>WEMH_DESENVOLVIMENTO</v>
      </c>
      <c r="K1574" s="9">
        <f>COUNTIF($J$2:J1574,J1574)</f>
        <v>5</v>
      </c>
      <c r="L1574" s="7" t="str">
        <f>CONCATENATE(tbl_geral[[#This Row],[Cod.Unico]],"_",tbl_geral[[#This Row],[Numerador]])</f>
        <v>WEMH_DESENVOLVIMENTO_5</v>
      </c>
      <c r="M1574" s="12">
        <f t="shared" si="24"/>
        <v>214</v>
      </c>
      <c r="N1574" s="12">
        <f>COUNTIF(J$2:$J1574,J1574)/100</f>
        <v>0.05</v>
      </c>
      <c r="O1574" s="12">
        <f>SUM(tbl_geral[[#This Row],[Cod.Unico3]]+tbl_geral[[#This Row],[Cod.Unico4]])</f>
        <v>214.05</v>
      </c>
      <c r="P1574" s="12" t="str">
        <f>SUBSTITUTE(tbl_geral[[#This Row],[Cod.Unico5]],",",".")</f>
        <v>214.05</v>
      </c>
      <c r="Q1574" s="12" t="s">
        <v>1177</v>
      </c>
    </row>
    <row r="1575" spans="1:17" x14ac:dyDescent="0.25">
      <c r="A1575" s="3" t="s">
        <v>1439</v>
      </c>
      <c r="B1575" s="4">
        <v>3</v>
      </c>
      <c r="C1575" s="3" t="s">
        <v>56</v>
      </c>
      <c r="D1575" s="4">
        <v>303</v>
      </c>
      <c r="E1575" s="3" t="s">
        <v>108</v>
      </c>
      <c r="F1575" s="3" t="s">
        <v>58</v>
      </c>
      <c r="G1575" s="3" t="s">
        <v>2972</v>
      </c>
      <c r="H1575" s="3" t="s">
        <v>13</v>
      </c>
      <c r="I1575" s="3"/>
      <c r="J1575" s="7" t="str">
        <f>CONCATENATE(tbl_geral[[#This Row],[Máquina]],"_",tbl_geral[[#This Row],[Status]],)</f>
        <v>WEMH_DESENVOLVIMENTO</v>
      </c>
      <c r="K1575" s="9">
        <f>COUNTIF($J$2:J1575,J1575)</f>
        <v>6</v>
      </c>
      <c r="L1575" s="7" t="str">
        <f>CONCATENATE(tbl_geral[[#This Row],[Cod.Unico]],"_",tbl_geral[[#This Row],[Numerador]])</f>
        <v>WEMH_DESENVOLVIMENTO_6</v>
      </c>
      <c r="M1575" s="12">
        <f t="shared" si="24"/>
        <v>214</v>
      </c>
      <c r="N1575" s="12">
        <f>COUNTIF(J$2:$J1575,J1575)/100</f>
        <v>0.06</v>
      </c>
      <c r="O1575" s="12">
        <f>SUM(tbl_geral[[#This Row],[Cod.Unico3]]+tbl_geral[[#This Row],[Cod.Unico4]])</f>
        <v>214.06</v>
      </c>
      <c r="P1575" s="12" t="str">
        <f>SUBSTITUTE(tbl_geral[[#This Row],[Cod.Unico5]],",",".")</f>
        <v>214.06</v>
      </c>
      <c r="Q1575" s="12" t="s">
        <v>1178</v>
      </c>
    </row>
    <row r="1576" spans="1:17" x14ac:dyDescent="0.25">
      <c r="A1576" s="3" t="s">
        <v>1439</v>
      </c>
      <c r="B1576" s="4">
        <v>3</v>
      </c>
      <c r="C1576" s="3" t="s">
        <v>56</v>
      </c>
      <c r="D1576" s="4">
        <v>303</v>
      </c>
      <c r="E1576" s="3" t="s">
        <v>108</v>
      </c>
      <c r="F1576" s="3" t="s">
        <v>58</v>
      </c>
      <c r="G1576" s="3" t="s">
        <v>2973</v>
      </c>
      <c r="H1576" s="3" t="s">
        <v>13</v>
      </c>
      <c r="I1576" s="3"/>
      <c r="J1576" s="7" t="str">
        <f>CONCATENATE(tbl_geral[[#This Row],[Máquina]],"_",tbl_geral[[#This Row],[Status]],)</f>
        <v>WEMH_DESENVOLVIMENTO</v>
      </c>
      <c r="K1576" s="9">
        <f>COUNTIF($J$2:J1576,J1576)</f>
        <v>7</v>
      </c>
      <c r="L1576" s="7" t="str">
        <f>CONCATENATE(tbl_geral[[#This Row],[Cod.Unico]],"_",tbl_geral[[#This Row],[Numerador]])</f>
        <v>WEMH_DESENVOLVIMENTO_7</v>
      </c>
      <c r="M1576" s="12">
        <f t="shared" si="24"/>
        <v>214</v>
      </c>
      <c r="N1576" s="12">
        <f>COUNTIF(J$2:$J1576,J1576)/100</f>
        <v>7.0000000000000007E-2</v>
      </c>
      <c r="O1576" s="12">
        <f>SUM(tbl_geral[[#This Row],[Cod.Unico3]]+tbl_geral[[#This Row],[Cod.Unico4]])</f>
        <v>214.07</v>
      </c>
      <c r="P1576" s="12" t="str">
        <f>SUBSTITUTE(tbl_geral[[#This Row],[Cod.Unico5]],",",".")</f>
        <v>214.07</v>
      </c>
      <c r="Q1576" s="12" t="s">
        <v>1179</v>
      </c>
    </row>
    <row r="1577" spans="1:17" x14ac:dyDescent="0.25">
      <c r="A1577" s="3" t="s">
        <v>1439</v>
      </c>
      <c r="B1577" s="4">
        <v>6</v>
      </c>
      <c r="C1577" s="3" t="s">
        <v>20</v>
      </c>
      <c r="D1577" s="4">
        <v>601</v>
      </c>
      <c r="E1577" s="3" t="s">
        <v>21</v>
      </c>
      <c r="F1577" s="3" t="s">
        <v>63</v>
      </c>
      <c r="G1577" s="3" t="s">
        <v>2974</v>
      </c>
      <c r="H1577" s="3" t="s">
        <v>13</v>
      </c>
      <c r="I1577" s="3"/>
      <c r="J1577" s="7" t="str">
        <f>CONCATENATE(tbl_geral[[#This Row],[Máquina]],"_",tbl_geral[[#This Row],[Status]],)</f>
        <v>WEMH_PCP</v>
      </c>
      <c r="K1577" s="9">
        <f>COUNTIF($J$2:J1577,J1577)</f>
        <v>1</v>
      </c>
      <c r="L1577" s="7" t="str">
        <f>CONCATENATE(tbl_geral[[#This Row],[Cod.Unico]],"_",tbl_geral[[#This Row],[Numerador]])</f>
        <v>WEMH_PCP_1</v>
      </c>
      <c r="M1577" s="12">
        <f t="shared" si="24"/>
        <v>215</v>
      </c>
      <c r="N1577" s="12">
        <f>COUNTIF(J$2:$J1577,J1577)/100</f>
        <v>0.01</v>
      </c>
      <c r="O1577" s="12">
        <f>SUM(tbl_geral[[#This Row],[Cod.Unico3]]+tbl_geral[[#This Row],[Cod.Unico4]])</f>
        <v>215.01</v>
      </c>
      <c r="P1577" s="12" t="str">
        <f>SUBSTITUTE(tbl_geral[[#This Row],[Cod.Unico5]],",",".")</f>
        <v>215.01</v>
      </c>
      <c r="Q1577" s="12" t="s">
        <v>1014</v>
      </c>
    </row>
    <row r="1578" spans="1:17" x14ac:dyDescent="0.25">
      <c r="A1578" s="3" t="s">
        <v>1439</v>
      </c>
      <c r="B1578" s="4">
        <v>6</v>
      </c>
      <c r="C1578" s="3" t="s">
        <v>20</v>
      </c>
      <c r="D1578" s="4">
        <v>601</v>
      </c>
      <c r="E1578" s="3" t="s">
        <v>21</v>
      </c>
      <c r="F1578" s="3" t="s">
        <v>63</v>
      </c>
      <c r="G1578" s="3" t="s">
        <v>2975</v>
      </c>
      <c r="H1578" s="3" t="s">
        <v>13</v>
      </c>
      <c r="I1578" s="3"/>
      <c r="J1578" s="7" t="str">
        <f>CONCATENATE(tbl_geral[[#This Row],[Máquina]],"_",tbl_geral[[#This Row],[Status]],)</f>
        <v>WEMH_PCP</v>
      </c>
      <c r="K1578" s="9">
        <f>COUNTIF($J$2:J1578,J1578)</f>
        <v>2</v>
      </c>
      <c r="L1578" s="7" t="str">
        <f>CONCATENATE(tbl_geral[[#This Row],[Cod.Unico]],"_",tbl_geral[[#This Row],[Numerador]])</f>
        <v>WEMH_PCP_2</v>
      </c>
      <c r="M1578" s="12">
        <f t="shared" si="24"/>
        <v>215</v>
      </c>
      <c r="N1578" s="12">
        <f>COUNTIF(J$2:$J1578,J1578)/100</f>
        <v>0.02</v>
      </c>
      <c r="O1578" s="12">
        <f>SUM(tbl_geral[[#This Row],[Cod.Unico3]]+tbl_geral[[#This Row],[Cod.Unico4]])</f>
        <v>215.02</v>
      </c>
      <c r="P1578" s="12" t="str">
        <f>SUBSTITUTE(tbl_geral[[#This Row],[Cod.Unico5]],",",".")</f>
        <v>215.02</v>
      </c>
      <c r="Q1578" s="12" t="s">
        <v>262</v>
      </c>
    </row>
    <row r="1579" spans="1:17" x14ac:dyDescent="0.25">
      <c r="A1579" s="3" t="s">
        <v>1439</v>
      </c>
      <c r="B1579" s="4">
        <v>4</v>
      </c>
      <c r="C1579" s="3" t="s">
        <v>61</v>
      </c>
      <c r="D1579" s="4">
        <v>402</v>
      </c>
      <c r="E1579" s="3" t="s">
        <v>66</v>
      </c>
      <c r="F1579" s="3" t="s">
        <v>63</v>
      </c>
      <c r="G1579" s="3" t="s">
        <v>2976</v>
      </c>
      <c r="H1579" s="3" t="s">
        <v>13</v>
      </c>
      <c r="I1579" s="3"/>
      <c r="J1579" s="7" t="str">
        <f>CONCATENATE(tbl_geral[[#This Row],[Máquina]],"_",tbl_geral[[#This Row],[Status]],)</f>
        <v>WEMH_PCP</v>
      </c>
      <c r="K1579" s="9">
        <f>COUNTIF($J$2:J1579,J1579)</f>
        <v>3</v>
      </c>
      <c r="L1579" s="7" t="str">
        <f>CONCATENATE(tbl_geral[[#This Row],[Cod.Unico]],"_",tbl_geral[[#This Row],[Numerador]])</f>
        <v>WEMH_PCP_3</v>
      </c>
      <c r="M1579" s="12">
        <f t="shared" si="24"/>
        <v>215</v>
      </c>
      <c r="N1579" s="12">
        <f>COUNTIF(J$2:$J1579,J1579)/100</f>
        <v>0.03</v>
      </c>
      <c r="O1579" s="12">
        <f>SUM(tbl_geral[[#This Row],[Cod.Unico3]]+tbl_geral[[#This Row],[Cod.Unico4]])</f>
        <v>215.03</v>
      </c>
      <c r="P1579" s="12" t="str">
        <f>SUBSTITUTE(tbl_geral[[#This Row],[Cod.Unico5]],",",".")</f>
        <v>215.03</v>
      </c>
      <c r="Q1579" s="12" t="s">
        <v>263</v>
      </c>
    </row>
    <row r="1580" spans="1:17" x14ac:dyDescent="0.25">
      <c r="A1580" s="3" t="s">
        <v>1439</v>
      </c>
      <c r="B1580" s="4">
        <v>4</v>
      </c>
      <c r="C1580" s="3" t="s">
        <v>61</v>
      </c>
      <c r="D1580" s="4">
        <v>401</v>
      </c>
      <c r="E1580" s="3" t="s">
        <v>62</v>
      </c>
      <c r="F1580" s="3" t="s">
        <v>63</v>
      </c>
      <c r="G1580" s="3" t="s">
        <v>2977</v>
      </c>
      <c r="H1580" s="3" t="s">
        <v>13</v>
      </c>
      <c r="I1580" s="3"/>
      <c r="J1580" s="7" t="str">
        <f>CONCATENATE(tbl_geral[[#This Row],[Máquina]],"_",tbl_geral[[#This Row],[Status]],)</f>
        <v>WEMH_PCP</v>
      </c>
      <c r="K1580" s="9">
        <f>COUNTIF($J$2:J1580,J1580)</f>
        <v>4</v>
      </c>
      <c r="L1580" s="7" t="str">
        <f>CONCATENATE(tbl_geral[[#This Row],[Cod.Unico]],"_",tbl_geral[[#This Row],[Numerador]])</f>
        <v>WEMH_PCP_4</v>
      </c>
      <c r="M1580" s="12">
        <f t="shared" si="24"/>
        <v>215</v>
      </c>
      <c r="N1580" s="12">
        <f>COUNTIF(J$2:$J1580,J1580)/100</f>
        <v>0.04</v>
      </c>
      <c r="O1580" s="12">
        <f>SUM(tbl_geral[[#This Row],[Cod.Unico3]]+tbl_geral[[#This Row],[Cod.Unico4]])</f>
        <v>215.04</v>
      </c>
      <c r="P1580" s="12" t="str">
        <f>SUBSTITUTE(tbl_geral[[#This Row],[Cod.Unico5]],",",".")</f>
        <v>215.04</v>
      </c>
      <c r="Q1580" s="12" t="s">
        <v>264</v>
      </c>
    </row>
    <row r="1581" spans="1:17" x14ac:dyDescent="0.25">
      <c r="A1581" s="3" t="s">
        <v>1439</v>
      </c>
      <c r="B1581" s="4">
        <v>6</v>
      </c>
      <c r="C1581" s="3" t="s">
        <v>20</v>
      </c>
      <c r="D1581" s="4">
        <v>601</v>
      </c>
      <c r="E1581" s="3" t="s">
        <v>21</v>
      </c>
      <c r="F1581" s="3" t="s">
        <v>63</v>
      </c>
      <c r="G1581" s="3" t="s">
        <v>2978</v>
      </c>
      <c r="H1581" s="3" t="s">
        <v>13</v>
      </c>
      <c r="I1581" s="3"/>
      <c r="J1581" s="7" t="str">
        <f>CONCATENATE(tbl_geral[[#This Row],[Máquina]],"_",tbl_geral[[#This Row],[Status]],)</f>
        <v>WEMH_PCP</v>
      </c>
      <c r="K1581" s="9">
        <f>COUNTIF($J$2:J1581,J1581)</f>
        <v>5</v>
      </c>
      <c r="L1581" s="7" t="str">
        <f>CONCATENATE(tbl_geral[[#This Row],[Cod.Unico]],"_",tbl_geral[[#This Row],[Numerador]])</f>
        <v>WEMH_PCP_5</v>
      </c>
      <c r="M1581" s="12">
        <f t="shared" si="24"/>
        <v>215</v>
      </c>
      <c r="N1581" s="12">
        <f>COUNTIF(J$2:$J1581,J1581)/100</f>
        <v>0.05</v>
      </c>
      <c r="O1581" s="12">
        <f>SUM(tbl_geral[[#This Row],[Cod.Unico3]]+tbl_geral[[#This Row],[Cod.Unico4]])</f>
        <v>215.05</v>
      </c>
      <c r="P1581" s="12" t="str">
        <f>SUBSTITUTE(tbl_geral[[#This Row],[Cod.Unico5]],",",".")</f>
        <v>215.05</v>
      </c>
      <c r="Q1581" s="12" t="s">
        <v>1181</v>
      </c>
    </row>
    <row r="1582" spans="1:17" x14ac:dyDescent="0.25">
      <c r="A1582" s="3" t="s">
        <v>1439</v>
      </c>
      <c r="B1582" s="4">
        <v>5</v>
      </c>
      <c r="C1582" s="3" t="s">
        <v>71</v>
      </c>
      <c r="D1582" s="4">
        <v>502</v>
      </c>
      <c r="E1582" s="3" t="s">
        <v>72</v>
      </c>
      <c r="F1582" s="3" t="s">
        <v>73</v>
      </c>
      <c r="G1582" s="3" t="s">
        <v>2979</v>
      </c>
      <c r="H1582" s="3" t="s">
        <v>13</v>
      </c>
      <c r="I1582" s="3"/>
      <c r="J1582" s="7" t="str">
        <f>CONCATENATE(tbl_geral[[#This Row],[Máquina]],"_",tbl_geral[[#This Row],[Status]],)</f>
        <v>WEMH_EMPILHADEIRA</v>
      </c>
      <c r="K1582" s="9">
        <f>COUNTIF($J$2:J1582,J1582)</f>
        <v>1</v>
      </c>
      <c r="L1582" s="7" t="str">
        <f>CONCATENATE(tbl_geral[[#This Row],[Cod.Unico]],"_",tbl_geral[[#This Row],[Numerador]])</f>
        <v>WEMH_EMPILHADEIRA_1</v>
      </c>
      <c r="M1582" s="12">
        <f t="shared" si="24"/>
        <v>216</v>
      </c>
      <c r="N1582" s="12">
        <f>COUNTIF(J$2:$J1582,J1582)/100</f>
        <v>0.01</v>
      </c>
      <c r="O1582" s="12">
        <f>SUM(tbl_geral[[#This Row],[Cod.Unico3]]+tbl_geral[[#This Row],[Cod.Unico4]])</f>
        <v>216.01</v>
      </c>
      <c r="P1582" s="12" t="str">
        <f>SUBSTITUTE(tbl_geral[[#This Row],[Cod.Unico5]],",",".")</f>
        <v>216.01</v>
      </c>
      <c r="Q1582" s="12" t="s">
        <v>74</v>
      </c>
    </row>
    <row r="1583" spans="1:17" x14ac:dyDescent="0.25">
      <c r="A1583" s="3" t="s">
        <v>1439</v>
      </c>
      <c r="B1583" s="4">
        <v>5</v>
      </c>
      <c r="C1583" s="3" t="s">
        <v>71</v>
      </c>
      <c r="D1583" s="4">
        <v>501</v>
      </c>
      <c r="E1583" s="3" t="s">
        <v>75</v>
      </c>
      <c r="F1583" s="3" t="s">
        <v>73</v>
      </c>
      <c r="G1583" s="3" t="s">
        <v>2980</v>
      </c>
      <c r="H1583" s="3" t="s">
        <v>13</v>
      </c>
      <c r="I1583" s="3"/>
      <c r="J1583" s="7" t="str">
        <f>CONCATENATE(tbl_geral[[#This Row],[Máquina]],"_",tbl_geral[[#This Row],[Status]],)</f>
        <v>WEMH_EMPILHADEIRA</v>
      </c>
      <c r="K1583" s="9">
        <f>COUNTIF($J$2:J1583,J1583)</f>
        <v>2</v>
      </c>
      <c r="L1583" s="7" t="str">
        <f>CONCATENATE(tbl_geral[[#This Row],[Cod.Unico]],"_",tbl_geral[[#This Row],[Numerador]])</f>
        <v>WEMH_EMPILHADEIRA_2</v>
      </c>
      <c r="M1583" s="12">
        <f t="shared" si="24"/>
        <v>216</v>
      </c>
      <c r="N1583" s="12">
        <f>COUNTIF(J$2:$J1583,J1583)/100</f>
        <v>0.02</v>
      </c>
      <c r="O1583" s="12">
        <f>SUM(tbl_geral[[#This Row],[Cod.Unico3]]+tbl_geral[[#This Row],[Cod.Unico4]])</f>
        <v>216.02</v>
      </c>
      <c r="P1583" s="12" t="str">
        <f>SUBSTITUTE(tbl_geral[[#This Row],[Cod.Unico5]],",",".")</f>
        <v>216.02</v>
      </c>
      <c r="Q1583" s="12" t="s">
        <v>1443</v>
      </c>
    </row>
    <row r="1584" spans="1:17" x14ac:dyDescent="0.25">
      <c r="A1584" s="3" t="s">
        <v>1439</v>
      </c>
      <c r="B1584" s="4">
        <v>8</v>
      </c>
      <c r="C1584" s="3" t="s">
        <v>10</v>
      </c>
      <c r="D1584" s="4">
        <v>808</v>
      </c>
      <c r="E1584" s="3" t="s">
        <v>80</v>
      </c>
      <c r="F1584" s="3" t="s">
        <v>81</v>
      </c>
      <c r="G1584" s="3" t="s">
        <v>2981</v>
      </c>
      <c r="H1584" s="3" t="s">
        <v>13</v>
      </c>
      <c r="I1584" s="3"/>
      <c r="J1584" s="7" t="str">
        <f>CONCATENATE(tbl_geral[[#This Row],[Máquina]],"_",tbl_geral[[#This Row],[Status]],)</f>
        <v>WEMH_SENSOR PCF</v>
      </c>
      <c r="K1584" s="9">
        <f>COUNTIF($J$2:J1584,J1584)</f>
        <v>1</v>
      </c>
      <c r="L1584" s="7" t="str">
        <f>CONCATENATE(tbl_geral[[#This Row],[Cod.Unico]],"_",tbl_geral[[#This Row],[Numerador]])</f>
        <v>WEMH_SENSOR PCF_1</v>
      </c>
      <c r="M1584" s="12">
        <f t="shared" si="24"/>
        <v>217</v>
      </c>
      <c r="N1584" s="12">
        <f>COUNTIF(J$2:$J1584,J1584)/100</f>
        <v>0.01</v>
      </c>
      <c r="O1584" s="12">
        <f>SUM(tbl_geral[[#This Row],[Cod.Unico3]]+tbl_geral[[#This Row],[Cod.Unico4]])</f>
        <v>217.01</v>
      </c>
      <c r="P1584" s="12" t="str">
        <f>SUBSTITUTE(tbl_geral[[#This Row],[Cod.Unico5]],",",".")</f>
        <v>217.01</v>
      </c>
      <c r="Q1584" s="12" t="s">
        <v>82</v>
      </c>
    </row>
    <row r="1585" spans="1:17" x14ac:dyDescent="0.25">
      <c r="A1585" s="3" t="s">
        <v>1439</v>
      </c>
      <c r="B1585" s="4">
        <v>2</v>
      </c>
      <c r="C1585" s="3" t="s">
        <v>84</v>
      </c>
      <c r="D1585" s="4">
        <v>203</v>
      </c>
      <c r="E1585" s="3" t="s">
        <v>85</v>
      </c>
      <c r="F1585" s="3" t="s">
        <v>81</v>
      </c>
      <c r="G1585" s="3" t="s">
        <v>2982</v>
      </c>
      <c r="H1585" s="3" t="s">
        <v>13</v>
      </c>
      <c r="I1585" s="3"/>
      <c r="J1585" s="7" t="str">
        <f>CONCATENATE(tbl_geral[[#This Row],[Máquina]],"_",tbl_geral[[#This Row],[Status]],)</f>
        <v>WEMH_SENSOR PCF</v>
      </c>
      <c r="K1585" s="9">
        <f>COUNTIF($J$2:J1585,J1585)</f>
        <v>2</v>
      </c>
      <c r="L1585" s="7" t="str">
        <f>CONCATENATE(tbl_geral[[#This Row],[Cod.Unico]],"_",tbl_geral[[#This Row],[Numerador]])</f>
        <v>WEMH_SENSOR PCF_2</v>
      </c>
      <c r="M1585" s="12">
        <f t="shared" si="24"/>
        <v>217</v>
      </c>
      <c r="N1585" s="12">
        <f>COUNTIF(J$2:$J1585,J1585)/100</f>
        <v>0.02</v>
      </c>
      <c r="O1585" s="12">
        <f>SUM(tbl_geral[[#This Row],[Cod.Unico3]]+tbl_geral[[#This Row],[Cod.Unico4]])</f>
        <v>217.02</v>
      </c>
      <c r="P1585" s="12" t="str">
        <f>SUBSTITUTE(tbl_geral[[#This Row],[Cod.Unico5]],",",".")</f>
        <v>217.02</v>
      </c>
      <c r="Q1585" s="12" t="s">
        <v>86</v>
      </c>
    </row>
    <row r="1586" spans="1:17" x14ac:dyDescent="0.25">
      <c r="A1586" s="3" t="s">
        <v>1439</v>
      </c>
      <c r="B1586" s="4">
        <v>2</v>
      </c>
      <c r="C1586" s="3" t="s">
        <v>84</v>
      </c>
      <c r="D1586" s="4">
        <v>202</v>
      </c>
      <c r="E1586" s="3" t="s">
        <v>88</v>
      </c>
      <c r="F1586" s="3" t="s">
        <v>81</v>
      </c>
      <c r="G1586" s="3" t="s">
        <v>2983</v>
      </c>
      <c r="H1586" s="3" t="s">
        <v>13</v>
      </c>
      <c r="I1586" s="3"/>
      <c r="J1586" s="7" t="str">
        <f>CONCATENATE(tbl_geral[[#This Row],[Máquina]],"_",tbl_geral[[#This Row],[Status]],)</f>
        <v>WEMH_SENSOR PCF</v>
      </c>
      <c r="K1586" s="9">
        <f>COUNTIF($J$2:J1586,J1586)</f>
        <v>3</v>
      </c>
      <c r="L1586" s="7" t="str">
        <f>CONCATENATE(tbl_geral[[#This Row],[Cod.Unico]],"_",tbl_geral[[#This Row],[Numerador]])</f>
        <v>WEMH_SENSOR PCF_3</v>
      </c>
      <c r="M1586" s="12">
        <f t="shared" si="24"/>
        <v>217</v>
      </c>
      <c r="N1586" s="12">
        <f>COUNTIF(J$2:$J1586,J1586)/100</f>
        <v>0.03</v>
      </c>
      <c r="O1586" s="12">
        <f>SUM(tbl_geral[[#This Row],[Cod.Unico3]]+tbl_geral[[#This Row],[Cod.Unico4]])</f>
        <v>217.03</v>
      </c>
      <c r="P1586" s="12" t="str">
        <f>SUBSTITUTE(tbl_geral[[#This Row],[Cod.Unico5]],",",".")</f>
        <v>217.03</v>
      </c>
      <c r="Q1586" s="12" t="s">
        <v>89</v>
      </c>
    </row>
    <row r="1587" spans="1:17" x14ac:dyDescent="0.25">
      <c r="A1587" s="3" t="s">
        <v>1439</v>
      </c>
      <c r="B1587" s="4">
        <v>8</v>
      </c>
      <c r="C1587" s="3" t="s">
        <v>10</v>
      </c>
      <c r="D1587" s="4">
        <v>808</v>
      </c>
      <c r="E1587" s="3" t="s">
        <v>80</v>
      </c>
      <c r="F1587" s="3" t="s">
        <v>199</v>
      </c>
      <c r="G1587" s="3" t="s">
        <v>2984</v>
      </c>
      <c r="H1587" s="3" t="s">
        <v>13</v>
      </c>
      <c r="I1587" s="3"/>
      <c r="J1587" s="7" t="str">
        <f>CONCATENATE(tbl_geral[[#This Row],[Máquina]],"_",tbl_geral[[#This Row],[Status]],)</f>
        <v>WEMH_SISTEMA PCF</v>
      </c>
      <c r="K1587" s="9">
        <f>COUNTIF($J$2:J1587,J1587)</f>
        <v>1</v>
      </c>
      <c r="L1587" s="7" t="str">
        <f>CONCATENATE(tbl_geral[[#This Row],[Cod.Unico]],"_",tbl_geral[[#This Row],[Numerador]])</f>
        <v>WEMH_SISTEMA PCF_1</v>
      </c>
      <c r="M1587" s="12">
        <f t="shared" si="24"/>
        <v>218</v>
      </c>
      <c r="N1587" s="12">
        <f>COUNTIF(J$2:$J1587,J1587)/100</f>
        <v>0.01</v>
      </c>
      <c r="O1587" s="12">
        <f>SUM(tbl_geral[[#This Row],[Cod.Unico3]]+tbl_geral[[#This Row],[Cod.Unico4]])</f>
        <v>218.01</v>
      </c>
      <c r="P1587" s="12" t="str">
        <f>SUBSTITUTE(tbl_geral[[#This Row],[Cod.Unico5]],",",".")</f>
        <v>218.01</v>
      </c>
      <c r="Q1587" s="12" t="s">
        <v>91</v>
      </c>
    </row>
    <row r="1588" spans="1:17" x14ac:dyDescent="0.25">
      <c r="A1588" s="3" t="s">
        <v>1439</v>
      </c>
      <c r="B1588" s="4">
        <v>6</v>
      </c>
      <c r="C1588" s="3" t="s">
        <v>20</v>
      </c>
      <c r="D1588" s="4">
        <v>601</v>
      </c>
      <c r="E1588" s="3" t="s">
        <v>21</v>
      </c>
      <c r="F1588" s="3" t="s">
        <v>199</v>
      </c>
      <c r="G1588" s="3" t="s">
        <v>2985</v>
      </c>
      <c r="H1588" s="3" t="s">
        <v>13</v>
      </c>
      <c r="I1588" s="3"/>
      <c r="J1588" s="7" t="str">
        <f>CONCATENATE(tbl_geral[[#This Row],[Máquina]],"_",tbl_geral[[#This Row],[Status]],)</f>
        <v>WEMH_SISTEMA PCF</v>
      </c>
      <c r="K1588" s="9">
        <f>COUNTIF($J$2:J1588,J1588)</f>
        <v>2</v>
      </c>
      <c r="L1588" s="7" t="str">
        <f>CONCATENATE(tbl_geral[[#This Row],[Cod.Unico]],"_",tbl_geral[[#This Row],[Numerador]])</f>
        <v>WEMH_SISTEMA PCF_2</v>
      </c>
      <c r="M1588" s="12">
        <f t="shared" si="24"/>
        <v>218</v>
      </c>
      <c r="N1588" s="12">
        <f>COUNTIF(J$2:$J1588,J1588)/100</f>
        <v>0.02</v>
      </c>
      <c r="O1588" s="12">
        <f>SUM(tbl_geral[[#This Row],[Cod.Unico3]]+tbl_geral[[#This Row],[Cod.Unico4]])</f>
        <v>218.02</v>
      </c>
      <c r="P1588" s="12" t="str">
        <f>SUBSTITUTE(tbl_geral[[#This Row],[Cod.Unico5]],",",".")</f>
        <v>218.02</v>
      </c>
      <c r="Q1588" s="12" t="s">
        <v>92</v>
      </c>
    </row>
    <row r="1589" spans="1:17" x14ac:dyDescent="0.25">
      <c r="A1589" s="3" t="s">
        <v>1439</v>
      </c>
      <c r="B1589" s="4">
        <v>8</v>
      </c>
      <c r="C1589" s="3" t="s">
        <v>10</v>
      </c>
      <c r="D1589" s="4">
        <v>829</v>
      </c>
      <c r="E1589" s="3" t="s">
        <v>93</v>
      </c>
      <c r="F1589" s="3" t="s">
        <v>199</v>
      </c>
      <c r="G1589" s="3" t="s">
        <v>2986</v>
      </c>
      <c r="H1589" s="3" t="s">
        <v>13</v>
      </c>
      <c r="I1589" s="3"/>
      <c r="J1589" s="7" t="str">
        <f>CONCATENATE(tbl_geral[[#This Row],[Máquina]],"_",tbl_geral[[#This Row],[Status]],)</f>
        <v>WEMH_SISTEMA PCF</v>
      </c>
      <c r="K1589" s="9">
        <f>COUNTIF($J$2:J1589,J1589)</f>
        <v>3</v>
      </c>
      <c r="L1589" s="7" t="str">
        <f>CONCATENATE(tbl_geral[[#This Row],[Cod.Unico]],"_",tbl_geral[[#This Row],[Numerador]])</f>
        <v>WEMH_SISTEMA PCF_3</v>
      </c>
      <c r="M1589" s="12">
        <f t="shared" si="24"/>
        <v>218</v>
      </c>
      <c r="N1589" s="12">
        <f>COUNTIF(J$2:$J1589,J1589)/100</f>
        <v>0.03</v>
      </c>
      <c r="O1589" s="12">
        <f>SUM(tbl_geral[[#This Row],[Cod.Unico3]]+tbl_geral[[#This Row],[Cod.Unico4]])</f>
        <v>218.03</v>
      </c>
      <c r="P1589" s="12" t="str">
        <f>SUBSTITUTE(tbl_geral[[#This Row],[Cod.Unico5]],",",".")</f>
        <v>218.03</v>
      </c>
      <c r="Q1589" s="12" t="s">
        <v>94</v>
      </c>
    </row>
    <row r="1590" spans="1:17" x14ac:dyDescent="0.25">
      <c r="A1590" s="3" t="s">
        <v>1439</v>
      </c>
      <c r="B1590" s="4">
        <v>14</v>
      </c>
      <c r="C1590" s="3" t="s">
        <v>96</v>
      </c>
      <c r="D1590" s="4">
        <v>1401</v>
      </c>
      <c r="E1590" s="3" t="s">
        <v>97</v>
      </c>
      <c r="F1590" s="3" t="s">
        <v>98</v>
      </c>
      <c r="G1590" s="3" t="s">
        <v>2987</v>
      </c>
      <c r="H1590" s="3" t="s">
        <v>13</v>
      </c>
      <c r="I1590" s="3"/>
      <c r="J1590" s="7" t="str">
        <f>CONCATENATE(tbl_geral[[#This Row],[Máquina]],"_",tbl_geral[[#This Row],[Status]],)</f>
        <v>WEMH_PARADA</v>
      </c>
      <c r="K1590" s="9">
        <f>COUNTIF($J$2:J1590,J1590)</f>
        <v>1</v>
      </c>
      <c r="L1590" s="7" t="str">
        <f>CONCATENATE(tbl_geral[[#This Row],[Cod.Unico]],"_",tbl_geral[[#This Row],[Numerador]])</f>
        <v>WEMH_PARADA_1</v>
      </c>
      <c r="M1590" s="12">
        <f t="shared" si="24"/>
        <v>219</v>
      </c>
      <c r="N1590" s="12">
        <f>COUNTIF(J$2:$J1590,J1590)/100</f>
        <v>0.01</v>
      </c>
      <c r="O1590" s="12">
        <f>SUM(tbl_geral[[#This Row],[Cod.Unico3]]+tbl_geral[[#This Row],[Cod.Unico4]])</f>
        <v>219.01</v>
      </c>
      <c r="P1590" s="12" t="str">
        <f>SUBSTITUTE(tbl_geral[[#This Row],[Cod.Unico5]],",",".")</f>
        <v>219.01</v>
      </c>
      <c r="Q1590" s="12" t="s">
        <v>99</v>
      </c>
    </row>
    <row r="1591" spans="1:17" x14ac:dyDescent="0.25">
      <c r="A1591" s="3" t="s">
        <v>1439</v>
      </c>
      <c r="B1591" s="4">
        <v>2</v>
      </c>
      <c r="C1591" s="3" t="s">
        <v>84</v>
      </c>
      <c r="D1591" s="4">
        <v>201</v>
      </c>
      <c r="E1591" s="3" t="s">
        <v>100</v>
      </c>
      <c r="F1591" s="3" t="s">
        <v>98</v>
      </c>
      <c r="G1591" s="3" t="s">
        <v>2988</v>
      </c>
      <c r="H1591" s="3" t="s">
        <v>13</v>
      </c>
      <c r="I1591" s="3"/>
      <c r="J1591" s="7" t="str">
        <f>CONCATENATE(tbl_geral[[#This Row],[Máquina]],"_",tbl_geral[[#This Row],[Status]],)</f>
        <v>WEMH_PARADA</v>
      </c>
      <c r="K1591" s="9">
        <f>COUNTIF($J$2:J1591,J1591)</f>
        <v>2</v>
      </c>
      <c r="L1591" s="7" t="str">
        <f>CONCATENATE(tbl_geral[[#This Row],[Cod.Unico]],"_",tbl_geral[[#This Row],[Numerador]])</f>
        <v>WEMH_PARADA_2</v>
      </c>
      <c r="M1591" s="12">
        <f t="shared" si="24"/>
        <v>219</v>
      </c>
      <c r="N1591" s="12">
        <f>COUNTIF(J$2:$J1591,J1591)/100</f>
        <v>0.02</v>
      </c>
      <c r="O1591" s="12">
        <f>SUM(tbl_geral[[#This Row],[Cod.Unico3]]+tbl_geral[[#This Row],[Cod.Unico4]])</f>
        <v>219.02</v>
      </c>
      <c r="P1591" s="12" t="str">
        <f>SUBSTITUTE(tbl_geral[[#This Row],[Cod.Unico5]],",",".")</f>
        <v>219.02</v>
      </c>
      <c r="Q1591" s="12" t="s">
        <v>101</v>
      </c>
    </row>
    <row r="1592" spans="1:17" x14ac:dyDescent="0.25">
      <c r="A1592" s="3" t="s">
        <v>1439</v>
      </c>
      <c r="B1592" s="4">
        <v>8</v>
      </c>
      <c r="C1592" s="3" t="s">
        <v>10</v>
      </c>
      <c r="D1592" s="4">
        <v>829</v>
      </c>
      <c r="E1592" s="3" t="s">
        <v>93</v>
      </c>
      <c r="F1592" s="3" t="s">
        <v>266</v>
      </c>
      <c r="G1592" s="3" t="s">
        <v>2989</v>
      </c>
      <c r="H1592" s="3" t="s">
        <v>13</v>
      </c>
      <c r="I1592" s="3"/>
      <c r="J1592" s="7" t="str">
        <f>CONCATENATE(tbl_geral[[#This Row],[Máquina]],"_",tbl_geral[[#This Row],[Status]],)</f>
        <v>WEMH_ESTAÇÃO ALIMENTAÇÃO DE PAINÉIS</v>
      </c>
      <c r="K1592" s="9">
        <f>COUNTIF($J$2:J1592,J1592)</f>
        <v>1</v>
      </c>
      <c r="L1592" s="7" t="str">
        <f>CONCATENATE(tbl_geral[[#This Row],[Cod.Unico]],"_",tbl_geral[[#This Row],[Numerador]])</f>
        <v>WEMH_ESTAÇÃO ALIMENTAÇÃO DE PAINÉIS_1</v>
      </c>
      <c r="M1592" s="12">
        <f t="shared" si="24"/>
        <v>220</v>
      </c>
      <c r="N1592" s="12">
        <f>COUNTIF(J$2:$J1592,J1592)/100</f>
        <v>0.01</v>
      </c>
      <c r="O1592" s="12">
        <f>SUM(tbl_geral[[#This Row],[Cod.Unico3]]+tbl_geral[[#This Row],[Cod.Unico4]])</f>
        <v>220.01</v>
      </c>
      <c r="P1592" s="12" t="str">
        <f>SUBSTITUTE(tbl_geral[[#This Row],[Cod.Unico5]],",",".")</f>
        <v>220.01</v>
      </c>
      <c r="Q1592" s="12" t="s">
        <v>267</v>
      </c>
    </row>
    <row r="1593" spans="1:17" x14ac:dyDescent="0.25">
      <c r="A1593" s="3" t="s">
        <v>1439</v>
      </c>
      <c r="B1593" s="4">
        <v>5</v>
      </c>
      <c r="C1593" s="3" t="s">
        <v>71</v>
      </c>
      <c r="D1593" s="4">
        <v>501</v>
      </c>
      <c r="E1593" s="3" t="s">
        <v>75</v>
      </c>
      <c r="F1593" s="3" t="s">
        <v>266</v>
      </c>
      <c r="G1593" s="3" t="s">
        <v>2990</v>
      </c>
      <c r="H1593" s="3" t="s">
        <v>13</v>
      </c>
      <c r="I1593" s="3"/>
      <c r="J1593" s="7" t="str">
        <f>CONCATENATE(tbl_geral[[#This Row],[Máquina]],"_",tbl_geral[[#This Row],[Status]],)</f>
        <v>WEMH_ESTAÇÃO ALIMENTAÇÃO DE PAINÉIS</v>
      </c>
      <c r="K1593" s="9">
        <f>COUNTIF($J$2:J1593,J1593)</f>
        <v>2</v>
      </c>
      <c r="L1593" s="7" t="str">
        <f>CONCATENATE(tbl_geral[[#This Row],[Cod.Unico]],"_",tbl_geral[[#This Row],[Numerador]])</f>
        <v>WEMH_ESTAÇÃO ALIMENTAÇÃO DE PAINÉIS_2</v>
      </c>
      <c r="M1593" s="12">
        <f t="shared" si="24"/>
        <v>220</v>
      </c>
      <c r="N1593" s="12">
        <f>COUNTIF(J$2:$J1593,J1593)/100</f>
        <v>0.02</v>
      </c>
      <c r="O1593" s="12">
        <f>SUM(tbl_geral[[#This Row],[Cod.Unico3]]+tbl_geral[[#This Row],[Cod.Unico4]])</f>
        <v>220.02</v>
      </c>
      <c r="P1593" s="12" t="str">
        <f>SUBSTITUTE(tbl_geral[[#This Row],[Cod.Unico5]],",",".")</f>
        <v>220.02</v>
      </c>
      <c r="Q1593" s="12" t="s">
        <v>278</v>
      </c>
    </row>
    <row r="1594" spans="1:17" x14ac:dyDescent="0.25">
      <c r="A1594" s="3" t="s">
        <v>1439</v>
      </c>
      <c r="B1594" s="4">
        <v>2</v>
      </c>
      <c r="C1594" s="3" t="s">
        <v>84</v>
      </c>
      <c r="D1594" s="4">
        <v>203</v>
      </c>
      <c r="E1594" s="3" t="s">
        <v>85</v>
      </c>
      <c r="F1594" s="3" t="s">
        <v>266</v>
      </c>
      <c r="G1594" s="3" t="s">
        <v>2991</v>
      </c>
      <c r="H1594" s="3" t="s">
        <v>13</v>
      </c>
      <c r="I1594" s="3"/>
      <c r="J1594" s="7" t="str">
        <f>CONCATENATE(tbl_geral[[#This Row],[Máquina]],"_",tbl_geral[[#This Row],[Status]],)</f>
        <v>WEMH_ESTAÇÃO ALIMENTAÇÃO DE PAINÉIS</v>
      </c>
      <c r="K1594" s="9">
        <f>COUNTIF($J$2:J1594,J1594)</f>
        <v>3</v>
      </c>
      <c r="L1594" s="7" t="str">
        <f>CONCATENATE(tbl_geral[[#This Row],[Cod.Unico]],"_",tbl_geral[[#This Row],[Numerador]])</f>
        <v>WEMH_ESTAÇÃO ALIMENTAÇÃO DE PAINÉIS_3</v>
      </c>
      <c r="M1594" s="12">
        <f t="shared" si="24"/>
        <v>220</v>
      </c>
      <c r="N1594" s="12">
        <f>COUNTIF(J$2:$J1594,J1594)/100</f>
        <v>0.03</v>
      </c>
      <c r="O1594" s="12">
        <f>SUM(tbl_geral[[#This Row],[Cod.Unico3]]+tbl_geral[[#This Row],[Cod.Unico4]])</f>
        <v>220.03</v>
      </c>
      <c r="P1594" s="12" t="str">
        <f>SUBSTITUTE(tbl_geral[[#This Row],[Cod.Unico5]],",",".")</f>
        <v>220.03</v>
      </c>
      <c r="Q1594" s="12" t="s">
        <v>279</v>
      </c>
    </row>
    <row r="1595" spans="1:17" x14ac:dyDescent="0.25">
      <c r="A1595" s="3" t="s">
        <v>1439</v>
      </c>
      <c r="B1595" s="4">
        <v>2</v>
      </c>
      <c r="C1595" s="3" t="s">
        <v>84</v>
      </c>
      <c r="D1595" s="4">
        <v>202</v>
      </c>
      <c r="E1595" s="3" t="s">
        <v>88</v>
      </c>
      <c r="F1595" s="3" t="s">
        <v>266</v>
      </c>
      <c r="G1595" s="3" t="s">
        <v>2992</v>
      </c>
      <c r="H1595" s="3" t="s">
        <v>13</v>
      </c>
      <c r="I1595" s="3"/>
      <c r="J1595" s="7" t="str">
        <f>CONCATENATE(tbl_geral[[#This Row],[Máquina]],"_",tbl_geral[[#This Row],[Status]],)</f>
        <v>WEMH_ESTAÇÃO ALIMENTAÇÃO DE PAINÉIS</v>
      </c>
      <c r="K1595" s="9">
        <f>COUNTIF($J$2:J1595,J1595)</f>
        <v>4</v>
      </c>
      <c r="L1595" s="7" t="str">
        <f>CONCATENATE(tbl_geral[[#This Row],[Cod.Unico]],"_",tbl_geral[[#This Row],[Numerador]])</f>
        <v>WEMH_ESTAÇÃO ALIMENTAÇÃO DE PAINÉIS_4</v>
      </c>
      <c r="M1595" s="12">
        <f t="shared" si="24"/>
        <v>220</v>
      </c>
      <c r="N1595" s="12">
        <f>COUNTIF(J$2:$J1595,J1595)/100</f>
        <v>0.04</v>
      </c>
      <c r="O1595" s="12">
        <f>SUM(tbl_geral[[#This Row],[Cod.Unico3]]+tbl_geral[[#This Row],[Cod.Unico4]])</f>
        <v>220.04</v>
      </c>
      <c r="P1595" s="12" t="str">
        <f>SUBSTITUTE(tbl_geral[[#This Row],[Cod.Unico5]],",",".")</f>
        <v>220.04</v>
      </c>
      <c r="Q1595" s="12" t="s">
        <v>280</v>
      </c>
    </row>
    <row r="1596" spans="1:17" x14ac:dyDescent="0.25">
      <c r="A1596" s="3" t="s">
        <v>1439</v>
      </c>
      <c r="B1596" s="4">
        <v>8</v>
      </c>
      <c r="C1596" s="3" t="s">
        <v>10</v>
      </c>
      <c r="D1596" s="4">
        <v>829</v>
      </c>
      <c r="E1596" s="3" t="s">
        <v>93</v>
      </c>
      <c r="F1596" s="3" t="s">
        <v>266</v>
      </c>
      <c r="G1596" s="3" t="s">
        <v>2993</v>
      </c>
      <c r="H1596" s="3" t="s">
        <v>13</v>
      </c>
      <c r="I1596" s="3"/>
      <c r="J1596" s="7" t="str">
        <f>CONCATENATE(tbl_geral[[#This Row],[Máquina]],"_",tbl_geral[[#This Row],[Status]],)</f>
        <v>WEMH_ESTAÇÃO ALIMENTAÇÃO DE PAINÉIS</v>
      </c>
      <c r="K1596" s="9">
        <f>COUNTIF($J$2:J1596,J1596)</f>
        <v>5</v>
      </c>
      <c r="L1596" s="7" t="str">
        <f>CONCATENATE(tbl_geral[[#This Row],[Cod.Unico]],"_",tbl_geral[[#This Row],[Numerador]])</f>
        <v>WEMH_ESTAÇÃO ALIMENTAÇÃO DE PAINÉIS_5</v>
      </c>
      <c r="M1596" s="12">
        <f t="shared" si="24"/>
        <v>220</v>
      </c>
      <c r="N1596" s="12">
        <f>COUNTIF(J$2:$J1596,J1596)/100</f>
        <v>0.05</v>
      </c>
      <c r="O1596" s="12">
        <f>SUM(tbl_geral[[#This Row],[Cod.Unico3]]+tbl_geral[[#This Row],[Cod.Unico4]])</f>
        <v>220.05</v>
      </c>
      <c r="P1596" s="12" t="str">
        <f>SUBSTITUTE(tbl_geral[[#This Row],[Cod.Unico5]],",",".")</f>
        <v>220.05</v>
      </c>
      <c r="Q1596" s="12" t="s">
        <v>281</v>
      </c>
    </row>
    <row r="1597" spans="1:17" x14ac:dyDescent="0.25">
      <c r="A1597" s="3" t="s">
        <v>1439</v>
      </c>
      <c r="B1597" s="4">
        <v>3</v>
      </c>
      <c r="C1597" s="3" t="s">
        <v>56</v>
      </c>
      <c r="D1597" s="4">
        <v>303</v>
      </c>
      <c r="E1597" s="3" t="s">
        <v>108</v>
      </c>
      <c r="F1597" s="3" t="s">
        <v>266</v>
      </c>
      <c r="G1597" s="3" t="s">
        <v>2994</v>
      </c>
      <c r="H1597" s="3" t="s">
        <v>13</v>
      </c>
      <c r="I1597" s="3"/>
      <c r="J1597" s="7" t="str">
        <f>CONCATENATE(tbl_geral[[#This Row],[Máquina]],"_",tbl_geral[[#This Row],[Status]],)</f>
        <v>WEMH_ESTAÇÃO ALIMENTAÇÃO DE PAINÉIS</v>
      </c>
      <c r="K1597" s="9">
        <f>COUNTIF($J$2:J1597,J1597)</f>
        <v>6</v>
      </c>
      <c r="L1597" s="7" t="str">
        <f>CONCATENATE(tbl_geral[[#This Row],[Cod.Unico]],"_",tbl_geral[[#This Row],[Numerador]])</f>
        <v>WEMH_ESTAÇÃO ALIMENTAÇÃO DE PAINÉIS_6</v>
      </c>
      <c r="M1597" s="12">
        <f t="shared" si="24"/>
        <v>220</v>
      </c>
      <c r="N1597" s="12">
        <f>COUNTIF(J$2:$J1597,J1597)/100</f>
        <v>0.06</v>
      </c>
      <c r="O1597" s="12">
        <f>SUM(tbl_geral[[#This Row],[Cod.Unico3]]+tbl_geral[[#This Row],[Cod.Unico4]])</f>
        <v>220.06</v>
      </c>
      <c r="P1597" s="12" t="str">
        <f>SUBSTITUTE(tbl_geral[[#This Row],[Cod.Unico5]],",",".")</f>
        <v>220.06</v>
      </c>
      <c r="Q1597" s="12" t="s">
        <v>1188</v>
      </c>
    </row>
    <row r="1598" spans="1:17" x14ac:dyDescent="0.25">
      <c r="A1598" s="3" t="s">
        <v>1439</v>
      </c>
      <c r="B1598" s="4">
        <v>6</v>
      </c>
      <c r="C1598" s="3" t="s">
        <v>20</v>
      </c>
      <c r="D1598" s="4">
        <v>601</v>
      </c>
      <c r="E1598" s="3" t="s">
        <v>21</v>
      </c>
      <c r="F1598" s="3" t="s">
        <v>266</v>
      </c>
      <c r="G1598" s="3" t="s">
        <v>2995</v>
      </c>
      <c r="H1598" s="3" t="s">
        <v>13</v>
      </c>
      <c r="I1598" s="3"/>
      <c r="J1598" s="7" t="str">
        <f>CONCATENATE(tbl_geral[[#This Row],[Máquina]],"_",tbl_geral[[#This Row],[Status]],)</f>
        <v>WEMH_ESTAÇÃO ALIMENTAÇÃO DE PAINÉIS</v>
      </c>
      <c r="K1598" s="9">
        <f>COUNTIF($J$2:J1598,J1598)</f>
        <v>7</v>
      </c>
      <c r="L1598" s="7" t="str">
        <f>CONCATENATE(tbl_geral[[#This Row],[Cod.Unico]],"_",tbl_geral[[#This Row],[Numerador]])</f>
        <v>WEMH_ESTAÇÃO ALIMENTAÇÃO DE PAINÉIS_7</v>
      </c>
      <c r="M1598" s="12">
        <f t="shared" si="24"/>
        <v>220</v>
      </c>
      <c r="N1598" s="12">
        <f>COUNTIF(J$2:$J1598,J1598)/100</f>
        <v>7.0000000000000007E-2</v>
      </c>
      <c r="O1598" s="12">
        <f>SUM(tbl_geral[[#This Row],[Cod.Unico3]]+tbl_geral[[#This Row],[Cod.Unico4]])</f>
        <v>220.07</v>
      </c>
      <c r="P1598" s="12" t="str">
        <f>SUBSTITUTE(tbl_geral[[#This Row],[Cod.Unico5]],",",".")</f>
        <v>220.07</v>
      </c>
      <c r="Q1598" s="12" t="s">
        <v>283</v>
      </c>
    </row>
    <row r="1599" spans="1:17" x14ac:dyDescent="0.25">
      <c r="A1599" s="3" t="s">
        <v>1439</v>
      </c>
      <c r="B1599" s="4">
        <v>8</v>
      </c>
      <c r="C1599" s="3" t="s">
        <v>10</v>
      </c>
      <c r="D1599" s="4">
        <v>829</v>
      </c>
      <c r="E1599" s="3" t="s">
        <v>93</v>
      </c>
      <c r="F1599" s="3" t="s">
        <v>266</v>
      </c>
      <c r="G1599" s="3" t="s">
        <v>2996</v>
      </c>
      <c r="H1599" s="3" t="s">
        <v>13</v>
      </c>
      <c r="I1599" s="3"/>
      <c r="J1599" s="7" t="str">
        <f>CONCATENATE(tbl_geral[[#This Row],[Máquina]],"_",tbl_geral[[#This Row],[Status]],)</f>
        <v>WEMH_ESTAÇÃO ALIMENTAÇÃO DE PAINÉIS</v>
      </c>
      <c r="K1599" s="9">
        <f>COUNTIF($J$2:J1599,J1599)</f>
        <v>8</v>
      </c>
      <c r="L1599" s="7" t="str">
        <f>CONCATENATE(tbl_geral[[#This Row],[Cod.Unico]],"_",tbl_geral[[#This Row],[Numerador]])</f>
        <v>WEMH_ESTAÇÃO ALIMENTAÇÃO DE PAINÉIS_8</v>
      </c>
      <c r="M1599" s="12">
        <f t="shared" si="24"/>
        <v>220</v>
      </c>
      <c r="N1599" s="12">
        <f>COUNTIF(J$2:$J1599,J1599)/100</f>
        <v>0.08</v>
      </c>
      <c r="O1599" s="12">
        <f>SUM(tbl_geral[[#This Row],[Cod.Unico3]]+tbl_geral[[#This Row],[Cod.Unico4]])</f>
        <v>220.08</v>
      </c>
      <c r="P1599" s="12" t="str">
        <f>SUBSTITUTE(tbl_geral[[#This Row],[Cod.Unico5]],",",".")</f>
        <v>220.08</v>
      </c>
      <c r="Q1599" s="12" t="s">
        <v>1190</v>
      </c>
    </row>
    <row r="1600" spans="1:17" x14ac:dyDescent="0.25">
      <c r="A1600" s="3" t="s">
        <v>1439</v>
      </c>
      <c r="B1600" s="4">
        <v>8</v>
      </c>
      <c r="C1600" s="3" t="s">
        <v>10</v>
      </c>
      <c r="D1600" s="4">
        <v>829</v>
      </c>
      <c r="E1600" s="3" t="s">
        <v>93</v>
      </c>
      <c r="F1600" s="3" t="s">
        <v>266</v>
      </c>
      <c r="G1600" s="3" t="s">
        <v>2997</v>
      </c>
      <c r="H1600" s="3" t="s">
        <v>13</v>
      </c>
      <c r="I1600" s="3"/>
      <c r="J1600" s="7" t="str">
        <f>CONCATENATE(tbl_geral[[#This Row],[Máquina]],"_",tbl_geral[[#This Row],[Status]],)</f>
        <v>WEMH_ESTAÇÃO ALIMENTAÇÃO DE PAINÉIS</v>
      </c>
      <c r="K1600" s="9">
        <f>COUNTIF($J$2:J1600,J1600)</f>
        <v>9</v>
      </c>
      <c r="L1600" s="7" t="str">
        <f>CONCATENATE(tbl_geral[[#This Row],[Cod.Unico]],"_",tbl_geral[[#This Row],[Numerador]])</f>
        <v>WEMH_ESTAÇÃO ALIMENTAÇÃO DE PAINÉIS_9</v>
      </c>
      <c r="M1600" s="12">
        <f t="shared" si="24"/>
        <v>220</v>
      </c>
      <c r="N1600" s="12">
        <f>COUNTIF(J$2:$J1600,J1600)/100</f>
        <v>0.09</v>
      </c>
      <c r="O1600" s="12">
        <f>SUM(tbl_geral[[#This Row],[Cod.Unico3]]+tbl_geral[[#This Row],[Cod.Unico4]])</f>
        <v>220.09</v>
      </c>
      <c r="P1600" s="12" t="str">
        <f>SUBSTITUTE(tbl_geral[[#This Row],[Cod.Unico5]],",",".")</f>
        <v>220.09</v>
      </c>
      <c r="Q1600" s="12" t="s">
        <v>285</v>
      </c>
    </row>
    <row r="1601" spans="1:17" x14ac:dyDescent="0.25">
      <c r="A1601" s="3" t="s">
        <v>1439</v>
      </c>
      <c r="B1601" s="4">
        <v>8</v>
      </c>
      <c r="C1601" s="3" t="s">
        <v>10</v>
      </c>
      <c r="D1601" s="4">
        <v>829</v>
      </c>
      <c r="E1601" s="3" t="s">
        <v>93</v>
      </c>
      <c r="F1601" s="3" t="s">
        <v>266</v>
      </c>
      <c r="G1601" s="3" t="s">
        <v>3151</v>
      </c>
      <c r="H1601" s="3" t="s">
        <v>13</v>
      </c>
      <c r="I1601" s="3"/>
      <c r="J1601" s="7" t="str">
        <f>CONCATENATE(tbl_geral[[#This Row],[Máquina]],"_",tbl_geral[[#This Row],[Status]],)</f>
        <v>WEMH_ESTAÇÃO ALIMENTAÇÃO DE PAINÉIS</v>
      </c>
      <c r="K1601" s="9">
        <f>COUNTIF($J$2:J1601,J1601)</f>
        <v>10</v>
      </c>
      <c r="L1601" s="7" t="str">
        <f>CONCATENATE(tbl_geral[[#This Row],[Cod.Unico]],"_",tbl_geral[[#This Row],[Numerador]])</f>
        <v>WEMH_ESTAÇÃO ALIMENTAÇÃO DE PAINÉIS_10</v>
      </c>
      <c r="M1601" s="12">
        <f t="shared" si="24"/>
        <v>220</v>
      </c>
      <c r="N1601" s="12">
        <f>COUNTIF(J$2:$J1601,J1601)/100</f>
        <v>0.1</v>
      </c>
      <c r="O1601" s="12">
        <f>SUM(tbl_geral[[#This Row],[Cod.Unico3]]+tbl_geral[[#This Row],[Cod.Unico4]])</f>
        <v>220.1</v>
      </c>
      <c r="P1601" s="12" t="str">
        <f>SUBSTITUTE(tbl_geral[[#This Row],[Cod.Unico5]],",",".")</f>
        <v>220.1</v>
      </c>
      <c r="Q1601" s="12" t="s">
        <v>1193</v>
      </c>
    </row>
    <row r="1602" spans="1:17" x14ac:dyDescent="0.25">
      <c r="A1602" s="3" t="s">
        <v>1439</v>
      </c>
      <c r="B1602" s="4">
        <v>2</v>
      </c>
      <c r="C1602" s="3" t="s">
        <v>84</v>
      </c>
      <c r="D1602" s="4">
        <v>202</v>
      </c>
      <c r="E1602" s="3" t="s">
        <v>88</v>
      </c>
      <c r="F1602" s="3" t="s">
        <v>266</v>
      </c>
      <c r="G1602" s="3" t="s">
        <v>2998</v>
      </c>
      <c r="H1602" s="3" t="s">
        <v>13</v>
      </c>
      <c r="I1602" s="3"/>
      <c r="J1602" s="7" t="str">
        <f>CONCATENATE(tbl_geral[[#This Row],[Máquina]],"_",tbl_geral[[#This Row],[Status]],)</f>
        <v>WEMH_ESTAÇÃO ALIMENTAÇÃO DE PAINÉIS</v>
      </c>
      <c r="K1602" s="9">
        <f>COUNTIF($J$2:J1602,J1602)</f>
        <v>11</v>
      </c>
      <c r="L1602" s="7" t="str">
        <f>CONCATENATE(tbl_geral[[#This Row],[Cod.Unico]],"_",tbl_geral[[#This Row],[Numerador]])</f>
        <v>WEMH_ESTAÇÃO ALIMENTAÇÃO DE PAINÉIS_11</v>
      </c>
      <c r="M1602" s="12">
        <f t="shared" si="24"/>
        <v>220</v>
      </c>
      <c r="N1602" s="12">
        <f>COUNTIF(J$2:$J1602,J1602)/100</f>
        <v>0.11</v>
      </c>
      <c r="O1602" s="12">
        <f>SUM(tbl_geral[[#This Row],[Cod.Unico3]]+tbl_geral[[#This Row],[Cod.Unico4]])</f>
        <v>220.11</v>
      </c>
      <c r="P1602" s="12" t="str">
        <f>SUBSTITUTE(tbl_geral[[#This Row],[Cod.Unico5]],",",".")</f>
        <v>220.11</v>
      </c>
      <c r="Q1602" s="12" t="s">
        <v>270</v>
      </c>
    </row>
    <row r="1603" spans="1:17" x14ac:dyDescent="0.25">
      <c r="A1603" s="3" t="s">
        <v>1439</v>
      </c>
      <c r="B1603" s="4">
        <v>3</v>
      </c>
      <c r="C1603" s="3" t="s">
        <v>56</v>
      </c>
      <c r="D1603" s="4">
        <v>303</v>
      </c>
      <c r="E1603" s="3" t="s">
        <v>108</v>
      </c>
      <c r="F1603" s="3" t="s">
        <v>266</v>
      </c>
      <c r="G1603" s="3" t="s">
        <v>2999</v>
      </c>
      <c r="H1603" s="3" t="s">
        <v>13</v>
      </c>
      <c r="I1603" s="3"/>
      <c r="J1603" s="7" t="str">
        <f>CONCATENATE(tbl_geral[[#This Row],[Máquina]],"_",tbl_geral[[#This Row],[Status]],)</f>
        <v>WEMH_ESTAÇÃO ALIMENTAÇÃO DE PAINÉIS</v>
      </c>
      <c r="K1603" s="9">
        <f>COUNTIF($J$2:J1603,J1603)</f>
        <v>12</v>
      </c>
      <c r="L1603" s="7" t="str">
        <f>CONCATENATE(tbl_geral[[#This Row],[Cod.Unico]],"_",tbl_geral[[#This Row],[Numerador]])</f>
        <v>WEMH_ESTAÇÃO ALIMENTAÇÃO DE PAINÉIS_12</v>
      </c>
      <c r="M1603" s="12">
        <f t="shared" si="24"/>
        <v>220</v>
      </c>
      <c r="N1603" s="12">
        <f>COUNTIF(J$2:$J1603,J1603)/100</f>
        <v>0.12</v>
      </c>
      <c r="O1603" s="12">
        <f>SUM(tbl_geral[[#This Row],[Cod.Unico3]]+tbl_geral[[#This Row],[Cod.Unico4]])</f>
        <v>220.12</v>
      </c>
      <c r="P1603" s="12" t="str">
        <f>SUBSTITUTE(tbl_geral[[#This Row],[Cod.Unico5]],",",".")</f>
        <v>220.12</v>
      </c>
      <c r="Q1603" s="12" t="s">
        <v>272</v>
      </c>
    </row>
    <row r="1604" spans="1:17" x14ac:dyDescent="0.25">
      <c r="A1604" s="3" t="s">
        <v>1439</v>
      </c>
      <c r="B1604" s="4">
        <v>3</v>
      </c>
      <c r="C1604" s="3" t="s">
        <v>56</v>
      </c>
      <c r="D1604" s="4">
        <v>303</v>
      </c>
      <c r="E1604" s="3" t="s">
        <v>108</v>
      </c>
      <c r="F1604" s="3" t="s">
        <v>266</v>
      </c>
      <c r="G1604" s="3" t="s">
        <v>3000</v>
      </c>
      <c r="H1604" s="3" t="s">
        <v>13</v>
      </c>
      <c r="I1604" s="3"/>
      <c r="J1604" s="7" t="str">
        <f>CONCATENATE(tbl_geral[[#This Row],[Máquina]],"_",tbl_geral[[#This Row],[Status]],)</f>
        <v>WEMH_ESTAÇÃO ALIMENTAÇÃO DE PAINÉIS</v>
      </c>
      <c r="K1604" s="9">
        <f>COUNTIF($J$2:J1604,J1604)</f>
        <v>13</v>
      </c>
      <c r="L1604" s="7" t="str">
        <f>CONCATENATE(tbl_geral[[#This Row],[Cod.Unico]],"_",tbl_geral[[#This Row],[Numerador]])</f>
        <v>WEMH_ESTAÇÃO ALIMENTAÇÃO DE PAINÉIS_13</v>
      </c>
      <c r="M1604" s="12">
        <f t="shared" ref="M1604:M1667" si="25">IF(J1604=J1603,M1603,M1603+1)</f>
        <v>220</v>
      </c>
      <c r="N1604" s="12">
        <f>COUNTIF(J$2:$J1604,J1604)/100</f>
        <v>0.13</v>
      </c>
      <c r="O1604" s="12">
        <f>SUM(tbl_geral[[#This Row],[Cod.Unico3]]+tbl_geral[[#This Row],[Cod.Unico4]])</f>
        <v>220.13</v>
      </c>
      <c r="P1604" s="12" t="str">
        <f>SUBSTITUTE(tbl_geral[[#This Row],[Cod.Unico5]],",",".")</f>
        <v>220.13</v>
      </c>
      <c r="Q1604" s="12" t="s">
        <v>273</v>
      </c>
    </row>
    <row r="1605" spans="1:17" x14ac:dyDescent="0.25">
      <c r="A1605" s="3" t="s">
        <v>1439</v>
      </c>
      <c r="B1605" s="4">
        <v>8</v>
      </c>
      <c r="C1605" s="3" t="s">
        <v>10</v>
      </c>
      <c r="D1605" s="4">
        <v>829</v>
      </c>
      <c r="E1605" s="3" t="s">
        <v>93</v>
      </c>
      <c r="F1605" s="3" t="s">
        <v>266</v>
      </c>
      <c r="G1605" s="3" t="s">
        <v>3001</v>
      </c>
      <c r="H1605" s="3" t="s">
        <v>13</v>
      </c>
      <c r="I1605" s="3"/>
      <c r="J1605" s="7" t="str">
        <f>CONCATENATE(tbl_geral[[#This Row],[Máquina]],"_",tbl_geral[[#This Row],[Status]],)</f>
        <v>WEMH_ESTAÇÃO ALIMENTAÇÃO DE PAINÉIS</v>
      </c>
      <c r="K1605" s="9">
        <f>COUNTIF($J$2:J1605,J1605)</f>
        <v>14</v>
      </c>
      <c r="L1605" s="7" t="str">
        <f>CONCATENATE(tbl_geral[[#This Row],[Cod.Unico]],"_",tbl_geral[[#This Row],[Numerador]])</f>
        <v>WEMH_ESTAÇÃO ALIMENTAÇÃO DE PAINÉIS_14</v>
      </c>
      <c r="M1605" s="12">
        <f t="shared" si="25"/>
        <v>220</v>
      </c>
      <c r="N1605" s="12">
        <f>COUNTIF(J$2:$J1605,J1605)/100</f>
        <v>0.14000000000000001</v>
      </c>
      <c r="O1605" s="12">
        <f>SUM(tbl_geral[[#This Row],[Cod.Unico3]]+tbl_geral[[#This Row],[Cod.Unico4]])</f>
        <v>220.14</v>
      </c>
      <c r="P1605" s="12" t="str">
        <f>SUBSTITUTE(tbl_geral[[#This Row],[Cod.Unico5]],",",".")</f>
        <v>220.14</v>
      </c>
      <c r="Q1605" s="12" t="s">
        <v>1444</v>
      </c>
    </row>
    <row r="1606" spans="1:17" x14ac:dyDescent="0.25">
      <c r="A1606" s="3" t="s">
        <v>1439</v>
      </c>
      <c r="B1606" s="4">
        <v>3</v>
      </c>
      <c r="C1606" s="3" t="s">
        <v>56</v>
      </c>
      <c r="D1606" s="4">
        <v>303</v>
      </c>
      <c r="E1606" s="3" t="s">
        <v>108</v>
      </c>
      <c r="F1606" s="3" t="s">
        <v>1196</v>
      </c>
      <c r="G1606" s="3" t="s">
        <v>3002</v>
      </c>
      <c r="H1606" s="3" t="s">
        <v>13</v>
      </c>
      <c r="I1606" s="3"/>
      <c r="J1606" s="7" t="str">
        <f>CONCATENATE(tbl_geral[[#This Row],[Máquina]],"_",tbl_geral[[#This Row],[Status]],)</f>
        <v>WEMH_ESTAÇÃO I</v>
      </c>
      <c r="K1606" s="9">
        <f>COUNTIF($J$2:J1606,J1606)</f>
        <v>1</v>
      </c>
      <c r="L1606" s="7" t="str">
        <f>CONCATENATE(tbl_geral[[#This Row],[Cod.Unico]],"_",tbl_geral[[#This Row],[Numerador]])</f>
        <v>WEMH_ESTAÇÃO I_1</v>
      </c>
      <c r="M1606" s="12">
        <f t="shared" si="25"/>
        <v>221</v>
      </c>
      <c r="N1606" s="12">
        <f>COUNTIF(J$2:$J1606,J1606)/100</f>
        <v>0.01</v>
      </c>
      <c r="O1606" s="12">
        <f>SUM(tbl_geral[[#This Row],[Cod.Unico3]]+tbl_geral[[#This Row],[Cod.Unico4]])</f>
        <v>221.01</v>
      </c>
      <c r="P1606" s="12" t="str">
        <f>SUBSTITUTE(tbl_geral[[#This Row],[Cod.Unico5]],",",".")</f>
        <v>221.01</v>
      </c>
      <c r="Q1606" s="12" t="s">
        <v>1197</v>
      </c>
    </row>
    <row r="1607" spans="1:17" x14ac:dyDescent="0.25">
      <c r="A1607" s="3" t="s">
        <v>1439</v>
      </c>
      <c r="B1607" s="4">
        <v>3</v>
      </c>
      <c r="C1607" s="3" t="s">
        <v>56</v>
      </c>
      <c r="D1607" s="4">
        <v>303</v>
      </c>
      <c r="E1607" s="3" t="s">
        <v>108</v>
      </c>
      <c r="F1607" s="3" t="s">
        <v>1196</v>
      </c>
      <c r="G1607" s="3" t="s">
        <v>3003</v>
      </c>
      <c r="H1607" s="3" t="s">
        <v>13</v>
      </c>
      <c r="I1607" s="3"/>
      <c r="J1607" s="7" t="str">
        <f>CONCATENATE(tbl_geral[[#This Row],[Máquina]],"_",tbl_geral[[#This Row],[Status]],)</f>
        <v>WEMH_ESTAÇÃO I</v>
      </c>
      <c r="K1607" s="9">
        <f>COUNTIF($J$2:J1607,J1607)</f>
        <v>2</v>
      </c>
      <c r="L1607" s="7" t="str">
        <f>CONCATENATE(tbl_geral[[#This Row],[Cod.Unico]],"_",tbl_geral[[#This Row],[Numerador]])</f>
        <v>WEMH_ESTAÇÃO I_2</v>
      </c>
      <c r="M1607" s="12">
        <f t="shared" si="25"/>
        <v>221</v>
      </c>
      <c r="N1607" s="12">
        <f>COUNTIF(J$2:$J1607,J1607)/100</f>
        <v>0.02</v>
      </c>
      <c r="O1607" s="12">
        <f>SUM(tbl_geral[[#This Row],[Cod.Unico3]]+tbl_geral[[#This Row],[Cod.Unico4]])</f>
        <v>221.02</v>
      </c>
      <c r="P1607" s="12" t="str">
        <f>SUBSTITUTE(tbl_geral[[#This Row],[Cod.Unico5]],",",".")</f>
        <v>221.02</v>
      </c>
      <c r="Q1607" s="12" t="s">
        <v>1199</v>
      </c>
    </row>
    <row r="1608" spans="1:17" x14ac:dyDescent="0.25">
      <c r="A1608" s="3" t="s">
        <v>1439</v>
      </c>
      <c r="B1608" s="4">
        <v>8</v>
      </c>
      <c r="C1608" s="3" t="s">
        <v>10</v>
      </c>
      <c r="D1608" s="4">
        <v>829</v>
      </c>
      <c r="E1608" s="3" t="s">
        <v>93</v>
      </c>
      <c r="F1608" s="3" t="s">
        <v>1196</v>
      </c>
      <c r="G1608" s="3" t="s">
        <v>3004</v>
      </c>
      <c r="H1608" s="3" t="s">
        <v>13</v>
      </c>
      <c r="I1608" s="3"/>
      <c r="J1608" s="7" t="str">
        <f>CONCATENATE(tbl_geral[[#This Row],[Máquina]],"_",tbl_geral[[#This Row],[Status]],)</f>
        <v>WEMH_ESTAÇÃO I</v>
      </c>
      <c r="K1608" s="9">
        <f>COUNTIF($J$2:J1608,J1608)</f>
        <v>3</v>
      </c>
      <c r="L1608" s="7" t="str">
        <f>CONCATENATE(tbl_geral[[#This Row],[Cod.Unico]],"_",tbl_geral[[#This Row],[Numerador]])</f>
        <v>WEMH_ESTAÇÃO I_3</v>
      </c>
      <c r="M1608" s="12">
        <f t="shared" si="25"/>
        <v>221</v>
      </c>
      <c r="N1608" s="12">
        <f>COUNTIF(J$2:$J1608,J1608)/100</f>
        <v>0.03</v>
      </c>
      <c r="O1608" s="12">
        <f>SUM(tbl_geral[[#This Row],[Cod.Unico3]]+tbl_geral[[#This Row],[Cod.Unico4]])</f>
        <v>221.03</v>
      </c>
      <c r="P1608" s="12" t="str">
        <f>SUBSTITUTE(tbl_geral[[#This Row],[Cod.Unico5]],",",".")</f>
        <v>221.03</v>
      </c>
      <c r="Q1608" s="12" t="s">
        <v>1445</v>
      </c>
    </row>
    <row r="1609" spans="1:17" x14ac:dyDescent="0.25">
      <c r="A1609" s="3" t="s">
        <v>1439</v>
      </c>
      <c r="B1609" s="4">
        <v>3</v>
      </c>
      <c r="C1609" s="3" t="s">
        <v>56</v>
      </c>
      <c r="D1609" s="4">
        <v>303</v>
      </c>
      <c r="E1609" s="3" t="s">
        <v>108</v>
      </c>
      <c r="F1609" s="3" t="s">
        <v>1196</v>
      </c>
      <c r="G1609" s="3" t="s">
        <v>3005</v>
      </c>
      <c r="H1609" s="3" t="s">
        <v>13</v>
      </c>
      <c r="I1609" s="3"/>
      <c r="J1609" s="7" t="str">
        <f>CONCATENATE(tbl_geral[[#This Row],[Máquina]],"_",tbl_geral[[#This Row],[Status]],)</f>
        <v>WEMH_ESTAÇÃO I</v>
      </c>
      <c r="K1609" s="9">
        <f>COUNTIF($J$2:J1609,J1609)</f>
        <v>4</v>
      </c>
      <c r="L1609" s="7" t="str">
        <f>CONCATENATE(tbl_geral[[#This Row],[Cod.Unico]],"_",tbl_geral[[#This Row],[Numerador]])</f>
        <v>WEMH_ESTAÇÃO I_4</v>
      </c>
      <c r="M1609" s="12">
        <f t="shared" si="25"/>
        <v>221</v>
      </c>
      <c r="N1609" s="12">
        <f>COUNTIF(J$2:$J1609,J1609)/100</f>
        <v>0.04</v>
      </c>
      <c r="O1609" s="12">
        <f>SUM(tbl_geral[[#This Row],[Cod.Unico3]]+tbl_geral[[#This Row],[Cod.Unico4]])</f>
        <v>221.04</v>
      </c>
      <c r="P1609" s="12" t="str">
        <f>SUBSTITUTE(tbl_geral[[#This Row],[Cod.Unico5]],",",".")</f>
        <v>221.04</v>
      </c>
      <c r="Q1609" s="12" t="s">
        <v>1201</v>
      </c>
    </row>
    <row r="1610" spans="1:17" x14ac:dyDescent="0.25">
      <c r="A1610" s="3" t="s">
        <v>1439</v>
      </c>
      <c r="B1610" s="4">
        <v>3</v>
      </c>
      <c r="C1610" s="3" t="s">
        <v>56</v>
      </c>
      <c r="D1610" s="4">
        <v>303</v>
      </c>
      <c r="E1610" s="3" t="s">
        <v>108</v>
      </c>
      <c r="F1610" s="3" t="s">
        <v>1196</v>
      </c>
      <c r="G1610" s="3" t="s">
        <v>3006</v>
      </c>
      <c r="H1610" s="3" t="s">
        <v>13</v>
      </c>
      <c r="I1610" s="3"/>
      <c r="J1610" s="7" t="str">
        <f>CONCATENATE(tbl_geral[[#This Row],[Máquina]],"_",tbl_geral[[#This Row],[Status]],)</f>
        <v>WEMH_ESTAÇÃO I</v>
      </c>
      <c r="K1610" s="9">
        <f>COUNTIF($J$2:J1610,J1610)</f>
        <v>5</v>
      </c>
      <c r="L1610" s="7" t="str">
        <f>CONCATENATE(tbl_geral[[#This Row],[Cod.Unico]],"_",tbl_geral[[#This Row],[Numerador]])</f>
        <v>WEMH_ESTAÇÃO I_5</v>
      </c>
      <c r="M1610" s="12">
        <f t="shared" si="25"/>
        <v>221</v>
      </c>
      <c r="N1610" s="12">
        <f>COUNTIF(J$2:$J1610,J1610)/100</f>
        <v>0.05</v>
      </c>
      <c r="O1610" s="12">
        <f>SUM(tbl_geral[[#This Row],[Cod.Unico3]]+tbl_geral[[#This Row],[Cod.Unico4]])</f>
        <v>221.05</v>
      </c>
      <c r="P1610" s="12" t="str">
        <f>SUBSTITUTE(tbl_geral[[#This Row],[Cod.Unico5]],",",".")</f>
        <v>221.05</v>
      </c>
      <c r="Q1610" s="12" t="s">
        <v>1203</v>
      </c>
    </row>
    <row r="1611" spans="1:17" x14ac:dyDescent="0.25">
      <c r="A1611" s="3" t="s">
        <v>1439</v>
      </c>
      <c r="B1611" s="4">
        <v>8</v>
      </c>
      <c r="C1611" s="3" t="s">
        <v>10</v>
      </c>
      <c r="D1611" s="4">
        <v>829</v>
      </c>
      <c r="E1611" s="3" t="s">
        <v>93</v>
      </c>
      <c r="F1611" s="3" t="s">
        <v>1196</v>
      </c>
      <c r="G1611" s="3" t="s">
        <v>3007</v>
      </c>
      <c r="H1611" s="3" t="s">
        <v>13</v>
      </c>
      <c r="I1611" s="3"/>
      <c r="J1611" s="7" t="str">
        <f>CONCATENATE(tbl_geral[[#This Row],[Máquina]],"_",tbl_geral[[#This Row],[Status]],)</f>
        <v>WEMH_ESTAÇÃO I</v>
      </c>
      <c r="K1611" s="9">
        <f>COUNTIF($J$2:J1611,J1611)</f>
        <v>6</v>
      </c>
      <c r="L1611" s="7" t="str">
        <f>CONCATENATE(tbl_geral[[#This Row],[Cod.Unico]],"_",tbl_geral[[#This Row],[Numerador]])</f>
        <v>WEMH_ESTAÇÃO I_6</v>
      </c>
      <c r="M1611" s="12">
        <f t="shared" si="25"/>
        <v>221</v>
      </c>
      <c r="N1611" s="12">
        <f>COUNTIF(J$2:$J1611,J1611)/100</f>
        <v>0.06</v>
      </c>
      <c r="O1611" s="12">
        <f>SUM(tbl_geral[[#This Row],[Cod.Unico3]]+tbl_geral[[#This Row],[Cod.Unico4]])</f>
        <v>221.06</v>
      </c>
      <c r="P1611" s="12" t="str">
        <f>SUBSTITUTE(tbl_geral[[#This Row],[Cod.Unico5]],",",".")</f>
        <v>221.06</v>
      </c>
      <c r="Q1611" s="12" t="s">
        <v>1446</v>
      </c>
    </row>
    <row r="1612" spans="1:17" x14ac:dyDescent="0.25">
      <c r="A1612" s="3" t="s">
        <v>1439</v>
      </c>
      <c r="B1612" s="4">
        <v>3</v>
      </c>
      <c r="C1612" s="3" t="s">
        <v>56</v>
      </c>
      <c r="D1612" s="4">
        <v>303</v>
      </c>
      <c r="E1612" s="3" t="s">
        <v>108</v>
      </c>
      <c r="F1612" s="3" t="s">
        <v>1196</v>
      </c>
      <c r="G1612" s="3" t="s">
        <v>3008</v>
      </c>
      <c r="H1612" s="3" t="s">
        <v>13</v>
      </c>
      <c r="I1612" s="3"/>
      <c r="J1612" s="7" t="str">
        <f>CONCATENATE(tbl_geral[[#This Row],[Máquina]],"_",tbl_geral[[#This Row],[Status]],)</f>
        <v>WEMH_ESTAÇÃO I</v>
      </c>
      <c r="K1612" s="9">
        <f>COUNTIF($J$2:J1612,J1612)</f>
        <v>7</v>
      </c>
      <c r="L1612" s="7" t="str">
        <f>CONCATENATE(tbl_geral[[#This Row],[Cod.Unico]],"_",tbl_geral[[#This Row],[Numerador]])</f>
        <v>WEMH_ESTAÇÃO I_7</v>
      </c>
      <c r="M1612" s="12">
        <f t="shared" si="25"/>
        <v>221</v>
      </c>
      <c r="N1612" s="12">
        <f>COUNTIF(J$2:$J1612,J1612)/100</f>
        <v>7.0000000000000007E-2</v>
      </c>
      <c r="O1612" s="12">
        <f>SUM(tbl_geral[[#This Row],[Cod.Unico3]]+tbl_geral[[#This Row],[Cod.Unico4]])</f>
        <v>221.07</v>
      </c>
      <c r="P1612" s="12" t="str">
        <f>SUBSTITUTE(tbl_geral[[#This Row],[Cod.Unico5]],",",".")</f>
        <v>221.07</v>
      </c>
      <c r="Q1612" s="12" t="s">
        <v>1206</v>
      </c>
    </row>
    <row r="1613" spans="1:17" x14ac:dyDescent="0.25">
      <c r="A1613" s="3" t="s">
        <v>1439</v>
      </c>
      <c r="B1613" s="4">
        <v>3</v>
      </c>
      <c r="C1613" s="3" t="s">
        <v>56</v>
      </c>
      <c r="D1613" s="4">
        <v>303</v>
      </c>
      <c r="E1613" s="3" t="s">
        <v>108</v>
      </c>
      <c r="F1613" s="3" t="s">
        <v>1196</v>
      </c>
      <c r="G1613" s="3" t="s">
        <v>3009</v>
      </c>
      <c r="H1613" s="3" t="s">
        <v>13</v>
      </c>
      <c r="I1613" s="3"/>
      <c r="J1613" s="7" t="str">
        <f>CONCATENATE(tbl_geral[[#This Row],[Máquina]],"_",tbl_geral[[#This Row],[Status]],)</f>
        <v>WEMH_ESTAÇÃO I</v>
      </c>
      <c r="K1613" s="9">
        <f>COUNTIF($J$2:J1613,J1613)</f>
        <v>8</v>
      </c>
      <c r="L1613" s="7" t="str">
        <f>CONCATENATE(tbl_geral[[#This Row],[Cod.Unico]],"_",tbl_geral[[#This Row],[Numerador]])</f>
        <v>WEMH_ESTAÇÃO I_8</v>
      </c>
      <c r="M1613" s="12">
        <f t="shared" si="25"/>
        <v>221</v>
      </c>
      <c r="N1613" s="12">
        <f>COUNTIF(J$2:$J1613,J1613)/100</f>
        <v>0.08</v>
      </c>
      <c r="O1613" s="12">
        <f>SUM(tbl_geral[[#This Row],[Cod.Unico3]]+tbl_geral[[#This Row],[Cod.Unico4]])</f>
        <v>221.08</v>
      </c>
      <c r="P1613" s="12" t="str">
        <f>SUBSTITUTE(tbl_geral[[#This Row],[Cod.Unico5]],",",".")</f>
        <v>221.08</v>
      </c>
      <c r="Q1613" s="12" t="s">
        <v>1207</v>
      </c>
    </row>
    <row r="1614" spans="1:17" x14ac:dyDescent="0.25">
      <c r="A1614" s="3" t="s">
        <v>1439</v>
      </c>
      <c r="B1614" s="4">
        <v>16</v>
      </c>
      <c r="C1614" s="3" t="s">
        <v>286</v>
      </c>
      <c r="D1614" s="4">
        <v>1601</v>
      </c>
      <c r="E1614" s="3" t="s">
        <v>461</v>
      </c>
      <c r="F1614" s="3" t="s">
        <v>1196</v>
      </c>
      <c r="G1614" s="3" t="s">
        <v>3010</v>
      </c>
      <c r="H1614" s="3" t="s">
        <v>13</v>
      </c>
      <c r="I1614" s="3"/>
      <c r="J1614" s="7" t="str">
        <f>CONCATENATE(tbl_geral[[#This Row],[Máquina]],"_",tbl_geral[[#This Row],[Status]],)</f>
        <v>WEMH_ESTAÇÃO I</v>
      </c>
      <c r="K1614" s="9">
        <f>COUNTIF($J$2:J1614,J1614)</f>
        <v>9</v>
      </c>
      <c r="L1614" s="7" t="str">
        <f>CONCATENATE(tbl_geral[[#This Row],[Cod.Unico]],"_",tbl_geral[[#This Row],[Numerador]])</f>
        <v>WEMH_ESTAÇÃO I_9</v>
      </c>
      <c r="M1614" s="12">
        <f t="shared" si="25"/>
        <v>221</v>
      </c>
      <c r="N1614" s="12">
        <f>COUNTIF(J$2:$J1614,J1614)/100</f>
        <v>0.09</v>
      </c>
      <c r="O1614" s="12">
        <f>SUM(tbl_geral[[#This Row],[Cod.Unico3]]+tbl_geral[[#This Row],[Cod.Unico4]])</f>
        <v>221.09</v>
      </c>
      <c r="P1614" s="12" t="str">
        <f>SUBSTITUTE(tbl_geral[[#This Row],[Cod.Unico5]],",",".")</f>
        <v>221.09</v>
      </c>
      <c r="Q1614" s="12" t="s">
        <v>1209</v>
      </c>
    </row>
    <row r="1615" spans="1:17" x14ac:dyDescent="0.25">
      <c r="A1615" s="3" t="s">
        <v>1439</v>
      </c>
      <c r="B1615" s="4">
        <v>2</v>
      </c>
      <c r="C1615" s="3" t="s">
        <v>84</v>
      </c>
      <c r="D1615" s="4">
        <v>203</v>
      </c>
      <c r="E1615" s="3" t="s">
        <v>85</v>
      </c>
      <c r="F1615" s="3" t="s">
        <v>1196</v>
      </c>
      <c r="G1615" s="3" t="s">
        <v>3152</v>
      </c>
      <c r="H1615" s="3" t="s">
        <v>13</v>
      </c>
      <c r="I1615" s="3"/>
      <c r="J1615" s="7" t="str">
        <f>CONCATENATE(tbl_geral[[#This Row],[Máquina]],"_",tbl_geral[[#This Row],[Status]],)</f>
        <v>WEMH_ESTAÇÃO I</v>
      </c>
      <c r="K1615" s="9">
        <f>COUNTIF($J$2:J1615,J1615)</f>
        <v>10</v>
      </c>
      <c r="L1615" s="7" t="str">
        <f>CONCATENATE(tbl_geral[[#This Row],[Cod.Unico]],"_",tbl_geral[[#This Row],[Numerador]])</f>
        <v>WEMH_ESTAÇÃO I_10</v>
      </c>
      <c r="M1615" s="12">
        <f t="shared" si="25"/>
        <v>221</v>
      </c>
      <c r="N1615" s="12">
        <f>COUNTIF(J$2:$J1615,J1615)/100</f>
        <v>0.1</v>
      </c>
      <c r="O1615" s="12">
        <f>SUM(tbl_geral[[#This Row],[Cod.Unico3]]+tbl_geral[[#This Row],[Cod.Unico4]])</f>
        <v>221.1</v>
      </c>
      <c r="P1615" s="12" t="str">
        <f>SUBSTITUTE(tbl_geral[[#This Row],[Cod.Unico5]],",",".")</f>
        <v>221.1</v>
      </c>
      <c r="Q1615" s="12" t="s">
        <v>1211</v>
      </c>
    </row>
    <row r="1616" spans="1:17" x14ac:dyDescent="0.25">
      <c r="A1616" s="3" t="s">
        <v>1439</v>
      </c>
      <c r="B1616" s="4">
        <v>2</v>
      </c>
      <c r="C1616" s="3" t="s">
        <v>84</v>
      </c>
      <c r="D1616" s="4">
        <v>202</v>
      </c>
      <c r="E1616" s="3" t="s">
        <v>88</v>
      </c>
      <c r="F1616" s="3" t="s">
        <v>1196</v>
      </c>
      <c r="G1616" s="3" t="s">
        <v>3011</v>
      </c>
      <c r="H1616" s="3" t="s">
        <v>13</v>
      </c>
      <c r="I1616" s="3"/>
      <c r="J1616" s="7" t="str">
        <f>CONCATENATE(tbl_geral[[#This Row],[Máquina]],"_",tbl_geral[[#This Row],[Status]],)</f>
        <v>WEMH_ESTAÇÃO I</v>
      </c>
      <c r="K1616" s="9">
        <f>COUNTIF($J$2:J1616,J1616)</f>
        <v>11</v>
      </c>
      <c r="L1616" s="7" t="str">
        <f>CONCATENATE(tbl_geral[[#This Row],[Cod.Unico]],"_",tbl_geral[[#This Row],[Numerador]])</f>
        <v>WEMH_ESTAÇÃO I_11</v>
      </c>
      <c r="M1616" s="12">
        <f t="shared" si="25"/>
        <v>221</v>
      </c>
      <c r="N1616" s="12">
        <f>COUNTIF(J$2:$J1616,J1616)/100</f>
        <v>0.11</v>
      </c>
      <c r="O1616" s="12">
        <f>SUM(tbl_geral[[#This Row],[Cod.Unico3]]+tbl_geral[[#This Row],[Cod.Unico4]])</f>
        <v>221.11</v>
      </c>
      <c r="P1616" s="12" t="str">
        <f>SUBSTITUTE(tbl_geral[[#This Row],[Cod.Unico5]],",",".")</f>
        <v>221.11</v>
      </c>
      <c r="Q1616" s="12" t="s">
        <v>1212</v>
      </c>
    </row>
    <row r="1617" spans="1:17" x14ac:dyDescent="0.25">
      <c r="A1617" s="3" t="s">
        <v>1439</v>
      </c>
      <c r="B1617" s="4">
        <v>8</v>
      </c>
      <c r="C1617" s="3" t="s">
        <v>10</v>
      </c>
      <c r="D1617" s="4">
        <v>829</v>
      </c>
      <c r="E1617" s="3" t="s">
        <v>93</v>
      </c>
      <c r="F1617" s="3" t="s">
        <v>1196</v>
      </c>
      <c r="G1617" s="3" t="s">
        <v>3012</v>
      </c>
      <c r="H1617" s="3" t="s">
        <v>13</v>
      </c>
      <c r="I1617" s="3"/>
      <c r="J1617" s="7" t="str">
        <f>CONCATENATE(tbl_geral[[#This Row],[Máquina]],"_",tbl_geral[[#This Row],[Status]],)</f>
        <v>WEMH_ESTAÇÃO I</v>
      </c>
      <c r="K1617" s="9">
        <f>COUNTIF($J$2:J1617,J1617)</f>
        <v>12</v>
      </c>
      <c r="L1617" s="7" t="str">
        <f>CONCATENATE(tbl_geral[[#This Row],[Cod.Unico]],"_",tbl_geral[[#This Row],[Numerador]])</f>
        <v>WEMH_ESTAÇÃO I_12</v>
      </c>
      <c r="M1617" s="12">
        <f t="shared" si="25"/>
        <v>221</v>
      </c>
      <c r="N1617" s="12">
        <f>COUNTIF(J$2:$J1617,J1617)/100</f>
        <v>0.12</v>
      </c>
      <c r="O1617" s="12">
        <f>SUM(tbl_geral[[#This Row],[Cod.Unico3]]+tbl_geral[[#This Row],[Cod.Unico4]])</f>
        <v>221.12</v>
      </c>
      <c r="P1617" s="12" t="str">
        <f>SUBSTITUTE(tbl_geral[[#This Row],[Cod.Unico5]],",",".")</f>
        <v>221.12</v>
      </c>
      <c r="Q1617" s="12" t="s">
        <v>1213</v>
      </c>
    </row>
    <row r="1618" spans="1:17" x14ac:dyDescent="0.25">
      <c r="A1618" s="3" t="s">
        <v>1439</v>
      </c>
      <c r="B1618" s="4">
        <v>2</v>
      </c>
      <c r="C1618" s="3" t="s">
        <v>84</v>
      </c>
      <c r="D1618" s="4">
        <v>202</v>
      </c>
      <c r="E1618" s="3" t="s">
        <v>88</v>
      </c>
      <c r="F1618" s="3" t="s">
        <v>1196</v>
      </c>
      <c r="G1618" s="3" t="s">
        <v>3013</v>
      </c>
      <c r="H1618" s="3" t="s">
        <v>13</v>
      </c>
      <c r="I1618" s="3"/>
      <c r="J1618" s="7" t="str">
        <f>CONCATENATE(tbl_geral[[#This Row],[Máquina]],"_",tbl_geral[[#This Row],[Status]],)</f>
        <v>WEMH_ESTAÇÃO I</v>
      </c>
      <c r="K1618" s="9">
        <f>COUNTIF($J$2:J1618,J1618)</f>
        <v>13</v>
      </c>
      <c r="L1618" s="7" t="str">
        <f>CONCATENATE(tbl_geral[[#This Row],[Cod.Unico]],"_",tbl_geral[[#This Row],[Numerador]])</f>
        <v>WEMH_ESTAÇÃO I_13</v>
      </c>
      <c r="M1618" s="12">
        <f t="shared" si="25"/>
        <v>221</v>
      </c>
      <c r="N1618" s="12">
        <f>COUNTIF(J$2:$J1618,J1618)/100</f>
        <v>0.13</v>
      </c>
      <c r="O1618" s="12">
        <f>SUM(tbl_geral[[#This Row],[Cod.Unico3]]+tbl_geral[[#This Row],[Cod.Unico4]])</f>
        <v>221.13</v>
      </c>
      <c r="P1618" s="12" t="str">
        <f>SUBSTITUTE(tbl_geral[[#This Row],[Cod.Unico5]],",",".")</f>
        <v>221.13</v>
      </c>
      <c r="Q1618" s="12" t="s">
        <v>1215</v>
      </c>
    </row>
    <row r="1619" spans="1:17" x14ac:dyDescent="0.25">
      <c r="A1619" s="3" t="s">
        <v>1439</v>
      </c>
      <c r="B1619" s="4">
        <v>3</v>
      </c>
      <c r="C1619" s="3" t="s">
        <v>56</v>
      </c>
      <c r="D1619" s="4">
        <v>303</v>
      </c>
      <c r="E1619" s="3" t="s">
        <v>108</v>
      </c>
      <c r="F1619" s="3" t="s">
        <v>1196</v>
      </c>
      <c r="G1619" s="3" t="s">
        <v>3014</v>
      </c>
      <c r="H1619" s="3" t="s">
        <v>13</v>
      </c>
      <c r="I1619" s="3"/>
      <c r="J1619" s="7" t="str">
        <f>CONCATENATE(tbl_geral[[#This Row],[Máquina]],"_",tbl_geral[[#This Row],[Status]],)</f>
        <v>WEMH_ESTAÇÃO I</v>
      </c>
      <c r="K1619" s="9">
        <f>COUNTIF($J$2:J1619,J1619)</f>
        <v>14</v>
      </c>
      <c r="L1619" s="7" t="str">
        <f>CONCATENATE(tbl_geral[[#This Row],[Cod.Unico]],"_",tbl_geral[[#This Row],[Numerador]])</f>
        <v>WEMH_ESTAÇÃO I_14</v>
      </c>
      <c r="M1619" s="12">
        <f t="shared" si="25"/>
        <v>221</v>
      </c>
      <c r="N1619" s="12">
        <f>COUNTIF(J$2:$J1619,J1619)/100</f>
        <v>0.14000000000000001</v>
      </c>
      <c r="O1619" s="12">
        <f>SUM(tbl_geral[[#This Row],[Cod.Unico3]]+tbl_geral[[#This Row],[Cod.Unico4]])</f>
        <v>221.14</v>
      </c>
      <c r="P1619" s="12" t="str">
        <f>SUBSTITUTE(tbl_geral[[#This Row],[Cod.Unico5]],",",".")</f>
        <v>221.14</v>
      </c>
      <c r="Q1619" s="12" t="s">
        <v>1216</v>
      </c>
    </row>
    <row r="1620" spans="1:17" x14ac:dyDescent="0.25">
      <c r="A1620" s="3" t="s">
        <v>1439</v>
      </c>
      <c r="B1620" s="4">
        <v>3</v>
      </c>
      <c r="C1620" s="3" t="s">
        <v>56</v>
      </c>
      <c r="D1620" s="4">
        <v>303</v>
      </c>
      <c r="E1620" s="3" t="s">
        <v>108</v>
      </c>
      <c r="F1620" s="3" t="s">
        <v>1218</v>
      </c>
      <c r="G1620" s="3" t="s">
        <v>3015</v>
      </c>
      <c r="H1620" s="3" t="s">
        <v>13</v>
      </c>
      <c r="I1620" s="3"/>
      <c r="J1620" s="7" t="str">
        <f>CONCATENATE(tbl_geral[[#This Row],[Máquina]],"_",tbl_geral[[#This Row],[Status]],)</f>
        <v>WEMH_ESTAÇÃO II</v>
      </c>
      <c r="K1620" s="9">
        <f>COUNTIF($J$2:J1620,J1620)</f>
        <v>1</v>
      </c>
      <c r="L1620" s="7" t="str">
        <f>CONCATENATE(tbl_geral[[#This Row],[Cod.Unico]],"_",tbl_geral[[#This Row],[Numerador]])</f>
        <v>WEMH_ESTAÇÃO II_1</v>
      </c>
      <c r="M1620" s="12">
        <f t="shared" si="25"/>
        <v>222</v>
      </c>
      <c r="N1620" s="12">
        <f>COUNTIF(J$2:$J1620,J1620)/100</f>
        <v>0.01</v>
      </c>
      <c r="O1620" s="12">
        <f>SUM(tbl_geral[[#This Row],[Cod.Unico3]]+tbl_geral[[#This Row],[Cod.Unico4]])</f>
        <v>222.01</v>
      </c>
      <c r="P1620" s="12" t="str">
        <f>SUBSTITUTE(tbl_geral[[#This Row],[Cod.Unico5]],",",".")</f>
        <v>222.01</v>
      </c>
      <c r="Q1620" s="12" t="s">
        <v>1219</v>
      </c>
    </row>
    <row r="1621" spans="1:17" x14ac:dyDescent="0.25">
      <c r="A1621" s="3" t="s">
        <v>1439</v>
      </c>
      <c r="B1621" s="4">
        <v>3</v>
      </c>
      <c r="C1621" s="3" t="s">
        <v>56</v>
      </c>
      <c r="D1621" s="4">
        <v>303</v>
      </c>
      <c r="E1621" s="3" t="s">
        <v>108</v>
      </c>
      <c r="F1621" s="3" t="s">
        <v>1218</v>
      </c>
      <c r="G1621" s="3" t="s">
        <v>3016</v>
      </c>
      <c r="H1621" s="3" t="s">
        <v>13</v>
      </c>
      <c r="I1621" s="3"/>
      <c r="J1621" s="7" t="str">
        <f>CONCATENATE(tbl_geral[[#This Row],[Máquina]],"_",tbl_geral[[#This Row],[Status]],)</f>
        <v>WEMH_ESTAÇÃO II</v>
      </c>
      <c r="K1621" s="9">
        <f>COUNTIF($J$2:J1621,J1621)</f>
        <v>2</v>
      </c>
      <c r="L1621" s="7" t="str">
        <f>CONCATENATE(tbl_geral[[#This Row],[Cod.Unico]],"_",tbl_geral[[#This Row],[Numerador]])</f>
        <v>WEMH_ESTAÇÃO II_2</v>
      </c>
      <c r="M1621" s="12">
        <f t="shared" si="25"/>
        <v>222</v>
      </c>
      <c r="N1621" s="12">
        <f>COUNTIF(J$2:$J1621,J1621)/100</f>
        <v>0.02</v>
      </c>
      <c r="O1621" s="12">
        <f>SUM(tbl_geral[[#This Row],[Cod.Unico3]]+tbl_geral[[#This Row],[Cod.Unico4]])</f>
        <v>222.02</v>
      </c>
      <c r="P1621" s="12" t="str">
        <f>SUBSTITUTE(tbl_geral[[#This Row],[Cod.Unico5]],",",".")</f>
        <v>222.02</v>
      </c>
      <c r="Q1621" s="12" t="s">
        <v>1220</v>
      </c>
    </row>
    <row r="1622" spans="1:17" x14ac:dyDescent="0.25">
      <c r="A1622" s="3" t="s">
        <v>1439</v>
      </c>
      <c r="B1622" s="4">
        <v>8</v>
      </c>
      <c r="C1622" s="3" t="s">
        <v>10</v>
      </c>
      <c r="D1622" s="4">
        <v>829</v>
      </c>
      <c r="E1622" s="3" t="s">
        <v>93</v>
      </c>
      <c r="F1622" s="3" t="s">
        <v>1218</v>
      </c>
      <c r="G1622" s="3" t="s">
        <v>3017</v>
      </c>
      <c r="H1622" s="3" t="s">
        <v>13</v>
      </c>
      <c r="I1622" s="3"/>
      <c r="J1622" s="7" t="str">
        <f>CONCATENATE(tbl_geral[[#This Row],[Máquina]],"_",tbl_geral[[#This Row],[Status]],)</f>
        <v>WEMH_ESTAÇÃO II</v>
      </c>
      <c r="K1622" s="9">
        <f>COUNTIF($J$2:J1622,J1622)</f>
        <v>3</v>
      </c>
      <c r="L1622" s="7" t="str">
        <f>CONCATENATE(tbl_geral[[#This Row],[Cod.Unico]],"_",tbl_geral[[#This Row],[Numerador]])</f>
        <v>WEMH_ESTAÇÃO II_3</v>
      </c>
      <c r="M1622" s="12">
        <f t="shared" si="25"/>
        <v>222</v>
      </c>
      <c r="N1622" s="12">
        <f>COUNTIF(J$2:$J1622,J1622)/100</f>
        <v>0.03</v>
      </c>
      <c r="O1622" s="12">
        <f>SUM(tbl_geral[[#This Row],[Cod.Unico3]]+tbl_geral[[#This Row],[Cod.Unico4]])</f>
        <v>222.03</v>
      </c>
      <c r="P1622" s="12" t="str">
        <f>SUBSTITUTE(tbl_geral[[#This Row],[Cod.Unico5]],",",".")</f>
        <v>222.03</v>
      </c>
      <c r="Q1622" s="12" t="s">
        <v>1447</v>
      </c>
    </row>
    <row r="1623" spans="1:17" x14ac:dyDescent="0.25">
      <c r="A1623" s="3" t="s">
        <v>1439</v>
      </c>
      <c r="B1623" s="4">
        <v>3</v>
      </c>
      <c r="C1623" s="3" t="s">
        <v>56</v>
      </c>
      <c r="D1623" s="4">
        <v>303</v>
      </c>
      <c r="E1623" s="3" t="s">
        <v>108</v>
      </c>
      <c r="F1623" s="3" t="s">
        <v>1218</v>
      </c>
      <c r="G1623" s="3" t="s">
        <v>3018</v>
      </c>
      <c r="H1623" s="3" t="s">
        <v>13</v>
      </c>
      <c r="I1623" s="3"/>
      <c r="J1623" s="7" t="str">
        <f>CONCATENATE(tbl_geral[[#This Row],[Máquina]],"_",tbl_geral[[#This Row],[Status]],)</f>
        <v>WEMH_ESTAÇÃO II</v>
      </c>
      <c r="K1623" s="9">
        <f>COUNTIF($J$2:J1623,J1623)</f>
        <v>4</v>
      </c>
      <c r="L1623" s="7" t="str">
        <f>CONCATENATE(tbl_geral[[#This Row],[Cod.Unico]],"_",tbl_geral[[#This Row],[Numerador]])</f>
        <v>WEMH_ESTAÇÃO II_4</v>
      </c>
      <c r="M1623" s="12">
        <f t="shared" si="25"/>
        <v>222</v>
      </c>
      <c r="N1623" s="12">
        <f>COUNTIF(J$2:$J1623,J1623)/100</f>
        <v>0.04</v>
      </c>
      <c r="O1623" s="12">
        <f>SUM(tbl_geral[[#This Row],[Cod.Unico3]]+tbl_geral[[#This Row],[Cod.Unico4]])</f>
        <v>222.04</v>
      </c>
      <c r="P1623" s="12" t="str">
        <f>SUBSTITUTE(tbl_geral[[#This Row],[Cod.Unico5]],",",".")</f>
        <v>222.04</v>
      </c>
      <c r="Q1623" s="12" t="s">
        <v>1222</v>
      </c>
    </row>
    <row r="1624" spans="1:17" x14ac:dyDescent="0.25">
      <c r="A1624" s="3" t="s">
        <v>1439</v>
      </c>
      <c r="B1624" s="4">
        <v>3</v>
      </c>
      <c r="C1624" s="3" t="s">
        <v>56</v>
      </c>
      <c r="D1624" s="4">
        <v>303</v>
      </c>
      <c r="E1624" s="3" t="s">
        <v>108</v>
      </c>
      <c r="F1624" s="3" t="s">
        <v>1218</v>
      </c>
      <c r="G1624" s="3" t="s">
        <v>3019</v>
      </c>
      <c r="H1624" s="3" t="s">
        <v>13</v>
      </c>
      <c r="I1624" s="3"/>
      <c r="J1624" s="7" t="str">
        <f>CONCATENATE(tbl_geral[[#This Row],[Máquina]],"_",tbl_geral[[#This Row],[Status]],)</f>
        <v>WEMH_ESTAÇÃO II</v>
      </c>
      <c r="K1624" s="9">
        <f>COUNTIF($J$2:J1624,J1624)</f>
        <v>5</v>
      </c>
      <c r="L1624" s="7" t="str">
        <f>CONCATENATE(tbl_geral[[#This Row],[Cod.Unico]],"_",tbl_geral[[#This Row],[Numerador]])</f>
        <v>WEMH_ESTAÇÃO II_5</v>
      </c>
      <c r="M1624" s="12">
        <f t="shared" si="25"/>
        <v>222</v>
      </c>
      <c r="N1624" s="12">
        <f>COUNTIF(J$2:$J1624,J1624)/100</f>
        <v>0.05</v>
      </c>
      <c r="O1624" s="12">
        <f>SUM(tbl_geral[[#This Row],[Cod.Unico3]]+tbl_geral[[#This Row],[Cod.Unico4]])</f>
        <v>222.05</v>
      </c>
      <c r="P1624" s="12" t="str">
        <f>SUBSTITUTE(tbl_geral[[#This Row],[Cod.Unico5]],",",".")</f>
        <v>222.05</v>
      </c>
      <c r="Q1624" s="12" t="s">
        <v>1223</v>
      </c>
    </row>
    <row r="1625" spans="1:17" x14ac:dyDescent="0.25">
      <c r="A1625" s="3" t="s">
        <v>1439</v>
      </c>
      <c r="B1625" s="4">
        <v>8</v>
      </c>
      <c r="C1625" s="3" t="s">
        <v>10</v>
      </c>
      <c r="D1625" s="4">
        <v>829</v>
      </c>
      <c r="E1625" s="3" t="s">
        <v>93</v>
      </c>
      <c r="F1625" s="3" t="s">
        <v>1218</v>
      </c>
      <c r="G1625" s="3" t="s">
        <v>3020</v>
      </c>
      <c r="H1625" s="3" t="s">
        <v>13</v>
      </c>
      <c r="I1625" s="3"/>
      <c r="J1625" s="7" t="str">
        <f>CONCATENATE(tbl_geral[[#This Row],[Máquina]],"_",tbl_geral[[#This Row],[Status]],)</f>
        <v>WEMH_ESTAÇÃO II</v>
      </c>
      <c r="K1625" s="9">
        <f>COUNTIF($J$2:J1625,J1625)</f>
        <v>6</v>
      </c>
      <c r="L1625" s="7" t="str">
        <f>CONCATENATE(tbl_geral[[#This Row],[Cod.Unico]],"_",tbl_geral[[#This Row],[Numerador]])</f>
        <v>WEMH_ESTAÇÃO II_6</v>
      </c>
      <c r="M1625" s="12">
        <f t="shared" si="25"/>
        <v>222</v>
      </c>
      <c r="N1625" s="12">
        <f>COUNTIF(J$2:$J1625,J1625)/100</f>
        <v>0.06</v>
      </c>
      <c r="O1625" s="12">
        <f>SUM(tbl_geral[[#This Row],[Cod.Unico3]]+tbl_geral[[#This Row],[Cod.Unico4]])</f>
        <v>222.06</v>
      </c>
      <c r="P1625" s="12" t="str">
        <f>SUBSTITUTE(tbl_geral[[#This Row],[Cod.Unico5]],",",".")</f>
        <v>222.06</v>
      </c>
      <c r="Q1625" s="12" t="s">
        <v>1448</v>
      </c>
    </row>
    <row r="1626" spans="1:17" x14ac:dyDescent="0.25">
      <c r="A1626" s="3" t="s">
        <v>1439</v>
      </c>
      <c r="B1626" s="4">
        <v>3</v>
      </c>
      <c r="C1626" s="3" t="s">
        <v>56</v>
      </c>
      <c r="D1626" s="4">
        <v>303</v>
      </c>
      <c r="E1626" s="3" t="s">
        <v>108</v>
      </c>
      <c r="F1626" s="3" t="s">
        <v>1218</v>
      </c>
      <c r="G1626" s="3" t="s">
        <v>3021</v>
      </c>
      <c r="H1626" s="3" t="s">
        <v>13</v>
      </c>
      <c r="I1626" s="3"/>
      <c r="J1626" s="7" t="str">
        <f>CONCATENATE(tbl_geral[[#This Row],[Máquina]],"_",tbl_geral[[#This Row],[Status]],)</f>
        <v>WEMH_ESTAÇÃO II</v>
      </c>
      <c r="K1626" s="9">
        <f>COUNTIF($J$2:J1626,J1626)</f>
        <v>7</v>
      </c>
      <c r="L1626" s="7" t="str">
        <f>CONCATENATE(tbl_geral[[#This Row],[Cod.Unico]],"_",tbl_geral[[#This Row],[Numerador]])</f>
        <v>WEMH_ESTAÇÃO II_7</v>
      </c>
      <c r="M1626" s="12">
        <f t="shared" si="25"/>
        <v>222</v>
      </c>
      <c r="N1626" s="12">
        <f>COUNTIF(J$2:$J1626,J1626)/100</f>
        <v>7.0000000000000007E-2</v>
      </c>
      <c r="O1626" s="12">
        <f>SUM(tbl_geral[[#This Row],[Cod.Unico3]]+tbl_geral[[#This Row],[Cod.Unico4]])</f>
        <v>222.07</v>
      </c>
      <c r="P1626" s="12" t="str">
        <f>SUBSTITUTE(tbl_geral[[#This Row],[Cod.Unico5]],",",".")</f>
        <v>222.07</v>
      </c>
      <c r="Q1626" s="12" t="s">
        <v>1225</v>
      </c>
    </row>
    <row r="1627" spans="1:17" x14ac:dyDescent="0.25">
      <c r="A1627" s="3" t="s">
        <v>1439</v>
      </c>
      <c r="B1627" s="4">
        <v>3</v>
      </c>
      <c r="C1627" s="3" t="s">
        <v>56</v>
      </c>
      <c r="D1627" s="4">
        <v>303</v>
      </c>
      <c r="E1627" s="3" t="s">
        <v>108</v>
      </c>
      <c r="F1627" s="3" t="s">
        <v>1218</v>
      </c>
      <c r="G1627" s="3" t="s">
        <v>3022</v>
      </c>
      <c r="H1627" s="3" t="s">
        <v>13</v>
      </c>
      <c r="I1627" s="3"/>
      <c r="J1627" s="7" t="str">
        <f>CONCATENATE(tbl_geral[[#This Row],[Máquina]],"_",tbl_geral[[#This Row],[Status]],)</f>
        <v>WEMH_ESTAÇÃO II</v>
      </c>
      <c r="K1627" s="9">
        <f>COUNTIF($J$2:J1627,J1627)</f>
        <v>8</v>
      </c>
      <c r="L1627" s="7" t="str">
        <f>CONCATENATE(tbl_geral[[#This Row],[Cod.Unico]],"_",tbl_geral[[#This Row],[Numerador]])</f>
        <v>WEMH_ESTAÇÃO II_8</v>
      </c>
      <c r="M1627" s="12">
        <f t="shared" si="25"/>
        <v>222</v>
      </c>
      <c r="N1627" s="12">
        <f>COUNTIF(J$2:$J1627,J1627)/100</f>
        <v>0.08</v>
      </c>
      <c r="O1627" s="12">
        <f>SUM(tbl_geral[[#This Row],[Cod.Unico3]]+tbl_geral[[#This Row],[Cod.Unico4]])</f>
        <v>222.08</v>
      </c>
      <c r="P1627" s="12" t="str">
        <f>SUBSTITUTE(tbl_geral[[#This Row],[Cod.Unico5]],",",".")</f>
        <v>222.08</v>
      </c>
      <c r="Q1627" s="12" t="s">
        <v>1226</v>
      </c>
    </row>
    <row r="1628" spans="1:17" x14ac:dyDescent="0.25">
      <c r="A1628" s="3" t="s">
        <v>1439</v>
      </c>
      <c r="B1628" s="4">
        <v>16</v>
      </c>
      <c r="C1628" s="3" t="s">
        <v>286</v>
      </c>
      <c r="D1628" s="4">
        <v>1601</v>
      </c>
      <c r="E1628" s="3" t="s">
        <v>461</v>
      </c>
      <c r="F1628" s="3" t="s">
        <v>1218</v>
      </c>
      <c r="G1628" s="3" t="s">
        <v>3023</v>
      </c>
      <c r="H1628" s="3" t="s">
        <v>13</v>
      </c>
      <c r="I1628" s="3"/>
      <c r="J1628" s="7" t="str">
        <f>CONCATENATE(tbl_geral[[#This Row],[Máquina]],"_",tbl_geral[[#This Row],[Status]],)</f>
        <v>WEMH_ESTAÇÃO II</v>
      </c>
      <c r="K1628" s="9">
        <f>COUNTIF($J$2:J1628,J1628)</f>
        <v>9</v>
      </c>
      <c r="L1628" s="7" t="str">
        <f>CONCATENATE(tbl_geral[[#This Row],[Cod.Unico]],"_",tbl_geral[[#This Row],[Numerador]])</f>
        <v>WEMH_ESTAÇÃO II_9</v>
      </c>
      <c r="M1628" s="12">
        <f t="shared" si="25"/>
        <v>222</v>
      </c>
      <c r="N1628" s="12">
        <f>COUNTIF(J$2:$J1628,J1628)/100</f>
        <v>0.09</v>
      </c>
      <c r="O1628" s="12">
        <f>SUM(tbl_geral[[#This Row],[Cod.Unico3]]+tbl_geral[[#This Row],[Cod.Unico4]])</f>
        <v>222.09</v>
      </c>
      <c r="P1628" s="12" t="str">
        <f>SUBSTITUTE(tbl_geral[[#This Row],[Cod.Unico5]],",",".")</f>
        <v>222.09</v>
      </c>
      <c r="Q1628" s="12" t="s">
        <v>1227</v>
      </c>
    </row>
    <row r="1629" spans="1:17" x14ac:dyDescent="0.25">
      <c r="A1629" s="3" t="s">
        <v>1439</v>
      </c>
      <c r="B1629" s="4">
        <v>2</v>
      </c>
      <c r="C1629" s="3" t="s">
        <v>84</v>
      </c>
      <c r="D1629" s="4">
        <v>203</v>
      </c>
      <c r="E1629" s="3" t="s">
        <v>85</v>
      </c>
      <c r="F1629" s="3" t="s">
        <v>1218</v>
      </c>
      <c r="G1629" s="3" t="s">
        <v>3153</v>
      </c>
      <c r="H1629" s="3" t="s">
        <v>13</v>
      </c>
      <c r="I1629" s="3"/>
      <c r="J1629" s="7" t="str">
        <f>CONCATENATE(tbl_geral[[#This Row],[Máquina]],"_",tbl_geral[[#This Row],[Status]],)</f>
        <v>WEMH_ESTAÇÃO II</v>
      </c>
      <c r="K1629" s="9">
        <f>COUNTIF($J$2:J1629,J1629)</f>
        <v>10</v>
      </c>
      <c r="L1629" s="7" t="str">
        <f>CONCATENATE(tbl_geral[[#This Row],[Cod.Unico]],"_",tbl_geral[[#This Row],[Numerador]])</f>
        <v>WEMH_ESTAÇÃO II_10</v>
      </c>
      <c r="M1629" s="12">
        <f t="shared" si="25"/>
        <v>222</v>
      </c>
      <c r="N1629" s="12">
        <f>COUNTIF(J$2:$J1629,J1629)/100</f>
        <v>0.1</v>
      </c>
      <c r="O1629" s="12">
        <f>SUM(tbl_geral[[#This Row],[Cod.Unico3]]+tbl_geral[[#This Row],[Cod.Unico4]])</f>
        <v>222.1</v>
      </c>
      <c r="P1629" s="12" t="str">
        <f>SUBSTITUTE(tbl_geral[[#This Row],[Cod.Unico5]],",",".")</f>
        <v>222.1</v>
      </c>
      <c r="Q1629" s="12" t="s">
        <v>1228</v>
      </c>
    </row>
    <row r="1630" spans="1:17" x14ac:dyDescent="0.25">
      <c r="A1630" s="3" t="s">
        <v>1439</v>
      </c>
      <c r="B1630" s="4">
        <v>2</v>
      </c>
      <c r="C1630" s="3" t="s">
        <v>84</v>
      </c>
      <c r="D1630" s="4">
        <v>202</v>
      </c>
      <c r="E1630" s="3" t="s">
        <v>88</v>
      </c>
      <c r="F1630" s="3" t="s">
        <v>1218</v>
      </c>
      <c r="G1630" s="3" t="s">
        <v>3024</v>
      </c>
      <c r="H1630" s="3" t="s">
        <v>13</v>
      </c>
      <c r="I1630" s="3"/>
      <c r="J1630" s="7" t="str">
        <f>CONCATENATE(tbl_geral[[#This Row],[Máquina]],"_",tbl_geral[[#This Row],[Status]],)</f>
        <v>WEMH_ESTAÇÃO II</v>
      </c>
      <c r="K1630" s="9">
        <f>COUNTIF($J$2:J1630,J1630)</f>
        <v>11</v>
      </c>
      <c r="L1630" s="7" t="str">
        <f>CONCATENATE(tbl_geral[[#This Row],[Cod.Unico]],"_",tbl_geral[[#This Row],[Numerador]])</f>
        <v>WEMH_ESTAÇÃO II_11</v>
      </c>
      <c r="M1630" s="12">
        <f t="shared" si="25"/>
        <v>222</v>
      </c>
      <c r="N1630" s="12">
        <f>COUNTIF(J$2:$J1630,J1630)/100</f>
        <v>0.11</v>
      </c>
      <c r="O1630" s="12">
        <f>SUM(tbl_geral[[#This Row],[Cod.Unico3]]+tbl_geral[[#This Row],[Cod.Unico4]])</f>
        <v>222.11</v>
      </c>
      <c r="P1630" s="12" t="str">
        <f>SUBSTITUTE(tbl_geral[[#This Row],[Cod.Unico5]],",",".")</f>
        <v>222.11</v>
      </c>
      <c r="Q1630" s="12" t="s">
        <v>1229</v>
      </c>
    </row>
    <row r="1631" spans="1:17" x14ac:dyDescent="0.25">
      <c r="A1631" s="3" t="s">
        <v>1439</v>
      </c>
      <c r="B1631" s="4">
        <v>8</v>
      </c>
      <c r="C1631" s="3" t="s">
        <v>10</v>
      </c>
      <c r="D1631" s="4">
        <v>829</v>
      </c>
      <c r="E1631" s="3" t="s">
        <v>93</v>
      </c>
      <c r="F1631" s="3" t="s">
        <v>1218</v>
      </c>
      <c r="G1631" s="3" t="s">
        <v>3025</v>
      </c>
      <c r="H1631" s="3" t="s">
        <v>13</v>
      </c>
      <c r="I1631" s="3"/>
      <c r="J1631" s="7" t="str">
        <f>CONCATENATE(tbl_geral[[#This Row],[Máquina]],"_",tbl_geral[[#This Row],[Status]],)</f>
        <v>WEMH_ESTAÇÃO II</v>
      </c>
      <c r="K1631" s="9">
        <f>COUNTIF($J$2:J1631,J1631)</f>
        <v>12</v>
      </c>
      <c r="L1631" s="7" t="str">
        <f>CONCATENATE(tbl_geral[[#This Row],[Cod.Unico]],"_",tbl_geral[[#This Row],[Numerador]])</f>
        <v>WEMH_ESTAÇÃO II_12</v>
      </c>
      <c r="M1631" s="12">
        <f t="shared" si="25"/>
        <v>222</v>
      </c>
      <c r="N1631" s="12">
        <f>COUNTIF(J$2:$J1631,J1631)/100</f>
        <v>0.12</v>
      </c>
      <c r="O1631" s="12">
        <f>SUM(tbl_geral[[#This Row],[Cod.Unico3]]+tbl_geral[[#This Row],[Cod.Unico4]])</f>
        <v>222.12</v>
      </c>
      <c r="P1631" s="12" t="str">
        <f>SUBSTITUTE(tbl_geral[[#This Row],[Cod.Unico5]],",",".")</f>
        <v>222.12</v>
      </c>
      <c r="Q1631" s="12" t="s">
        <v>1230</v>
      </c>
    </row>
    <row r="1632" spans="1:17" x14ac:dyDescent="0.25">
      <c r="A1632" s="3" t="s">
        <v>1439</v>
      </c>
      <c r="B1632" s="4">
        <v>2</v>
      </c>
      <c r="C1632" s="3" t="s">
        <v>84</v>
      </c>
      <c r="D1632" s="4">
        <v>202</v>
      </c>
      <c r="E1632" s="3" t="s">
        <v>88</v>
      </c>
      <c r="F1632" s="3" t="s">
        <v>1218</v>
      </c>
      <c r="G1632" s="3" t="s">
        <v>3026</v>
      </c>
      <c r="H1632" s="3" t="s">
        <v>13</v>
      </c>
      <c r="I1632" s="3"/>
      <c r="J1632" s="7" t="str">
        <f>CONCATENATE(tbl_geral[[#This Row],[Máquina]],"_",tbl_geral[[#This Row],[Status]],)</f>
        <v>WEMH_ESTAÇÃO II</v>
      </c>
      <c r="K1632" s="9">
        <f>COUNTIF($J$2:J1632,J1632)</f>
        <v>13</v>
      </c>
      <c r="L1632" s="7" t="str">
        <f>CONCATENATE(tbl_geral[[#This Row],[Cod.Unico]],"_",tbl_geral[[#This Row],[Numerador]])</f>
        <v>WEMH_ESTAÇÃO II_13</v>
      </c>
      <c r="M1632" s="12">
        <f t="shared" si="25"/>
        <v>222</v>
      </c>
      <c r="N1632" s="12">
        <f>COUNTIF(J$2:$J1632,J1632)/100</f>
        <v>0.13</v>
      </c>
      <c r="O1632" s="12">
        <f>SUM(tbl_geral[[#This Row],[Cod.Unico3]]+tbl_geral[[#This Row],[Cod.Unico4]])</f>
        <v>222.13</v>
      </c>
      <c r="P1632" s="12" t="str">
        <f>SUBSTITUTE(tbl_geral[[#This Row],[Cod.Unico5]],",",".")</f>
        <v>222.13</v>
      </c>
      <c r="Q1632" s="12" t="s">
        <v>1231</v>
      </c>
    </row>
    <row r="1633" spans="1:17" x14ac:dyDescent="0.25">
      <c r="A1633" s="3" t="s">
        <v>1439</v>
      </c>
      <c r="B1633" s="4">
        <v>3</v>
      </c>
      <c r="C1633" s="3" t="s">
        <v>56</v>
      </c>
      <c r="D1633" s="4">
        <v>303</v>
      </c>
      <c r="E1633" s="3" t="s">
        <v>108</v>
      </c>
      <c r="F1633" s="3" t="s">
        <v>1218</v>
      </c>
      <c r="G1633" s="3" t="s">
        <v>3027</v>
      </c>
      <c r="H1633" s="3" t="s">
        <v>13</v>
      </c>
      <c r="I1633" s="3"/>
      <c r="J1633" s="7" t="str">
        <f>CONCATENATE(tbl_geral[[#This Row],[Máquina]],"_",tbl_geral[[#This Row],[Status]],)</f>
        <v>WEMH_ESTAÇÃO II</v>
      </c>
      <c r="K1633" s="9">
        <f>COUNTIF($J$2:J1633,J1633)</f>
        <v>14</v>
      </c>
      <c r="L1633" s="7" t="str">
        <f>CONCATENATE(tbl_geral[[#This Row],[Cod.Unico]],"_",tbl_geral[[#This Row],[Numerador]])</f>
        <v>WEMH_ESTAÇÃO II_14</v>
      </c>
      <c r="M1633" s="12">
        <f t="shared" si="25"/>
        <v>222</v>
      </c>
      <c r="N1633" s="12">
        <f>COUNTIF(J$2:$J1633,J1633)/100</f>
        <v>0.14000000000000001</v>
      </c>
      <c r="O1633" s="12">
        <f>SUM(tbl_geral[[#This Row],[Cod.Unico3]]+tbl_geral[[#This Row],[Cod.Unico4]])</f>
        <v>222.14</v>
      </c>
      <c r="P1633" s="12" t="str">
        <f>SUBSTITUTE(tbl_geral[[#This Row],[Cod.Unico5]],",",".")</f>
        <v>222.14</v>
      </c>
      <c r="Q1633" s="12" t="s">
        <v>1232</v>
      </c>
    </row>
    <row r="1634" spans="1:17" x14ac:dyDescent="0.25">
      <c r="A1634" s="3" t="s">
        <v>1439</v>
      </c>
      <c r="B1634" s="4">
        <v>3</v>
      </c>
      <c r="C1634" s="3" t="s">
        <v>56</v>
      </c>
      <c r="D1634" s="4">
        <v>303</v>
      </c>
      <c r="E1634" s="3" t="s">
        <v>108</v>
      </c>
      <c r="F1634" s="3" t="s">
        <v>1233</v>
      </c>
      <c r="G1634" s="3" t="s">
        <v>3028</v>
      </c>
      <c r="H1634" s="3" t="s">
        <v>13</v>
      </c>
      <c r="I1634" s="3"/>
      <c r="J1634" s="7" t="str">
        <f>CONCATENATE(tbl_geral[[#This Row],[Máquina]],"_",tbl_geral[[#This Row],[Status]],)</f>
        <v>WEMH_ESTAÇÃO III</v>
      </c>
      <c r="K1634" s="9">
        <f>COUNTIF($J$2:J1634,J1634)</f>
        <v>1</v>
      </c>
      <c r="L1634" s="7" t="str">
        <f>CONCATENATE(tbl_geral[[#This Row],[Cod.Unico]],"_",tbl_geral[[#This Row],[Numerador]])</f>
        <v>WEMH_ESTAÇÃO III_1</v>
      </c>
      <c r="M1634" s="12">
        <f t="shared" si="25"/>
        <v>223</v>
      </c>
      <c r="N1634" s="12">
        <f>COUNTIF(J$2:$J1634,J1634)/100</f>
        <v>0.01</v>
      </c>
      <c r="O1634" s="12">
        <f>SUM(tbl_geral[[#This Row],[Cod.Unico3]]+tbl_geral[[#This Row],[Cod.Unico4]])</f>
        <v>223.01</v>
      </c>
      <c r="P1634" s="12" t="str">
        <f>SUBSTITUTE(tbl_geral[[#This Row],[Cod.Unico5]],",",".")</f>
        <v>223.01</v>
      </c>
      <c r="Q1634" s="12" t="s">
        <v>1234</v>
      </c>
    </row>
    <row r="1635" spans="1:17" x14ac:dyDescent="0.25">
      <c r="A1635" s="3" t="s">
        <v>1439</v>
      </c>
      <c r="B1635" s="4">
        <v>3</v>
      </c>
      <c r="C1635" s="3" t="s">
        <v>56</v>
      </c>
      <c r="D1635" s="4">
        <v>303</v>
      </c>
      <c r="E1635" s="3" t="s">
        <v>108</v>
      </c>
      <c r="F1635" s="3" t="s">
        <v>1233</v>
      </c>
      <c r="G1635" s="3" t="s">
        <v>3029</v>
      </c>
      <c r="H1635" s="3" t="s">
        <v>13</v>
      </c>
      <c r="I1635" s="3"/>
      <c r="J1635" s="7" t="str">
        <f>CONCATENATE(tbl_geral[[#This Row],[Máquina]],"_",tbl_geral[[#This Row],[Status]],)</f>
        <v>WEMH_ESTAÇÃO III</v>
      </c>
      <c r="K1635" s="9">
        <f>COUNTIF($J$2:J1635,J1635)</f>
        <v>2</v>
      </c>
      <c r="L1635" s="7" t="str">
        <f>CONCATENATE(tbl_geral[[#This Row],[Cod.Unico]],"_",tbl_geral[[#This Row],[Numerador]])</f>
        <v>WEMH_ESTAÇÃO III_2</v>
      </c>
      <c r="M1635" s="12">
        <f t="shared" si="25"/>
        <v>223</v>
      </c>
      <c r="N1635" s="12">
        <f>COUNTIF(J$2:$J1635,J1635)/100</f>
        <v>0.02</v>
      </c>
      <c r="O1635" s="12">
        <f>SUM(tbl_geral[[#This Row],[Cod.Unico3]]+tbl_geral[[#This Row],[Cod.Unico4]])</f>
        <v>223.02</v>
      </c>
      <c r="P1635" s="12" t="str">
        <f>SUBSTITUTE(tbl_geral[[#This Row],[Cod.Unico5]],",",".")</f>
        <v>223.02</v>
      </c>
      <c r="Q1635" s="12" t="s">
        <v>1235</v>
      </c>
    </row>
    <row r="1636" spans="1:17" x14ac:dyDescent="0.25">
      <c r="A1636" s="3" t="s">
        <v>1439</v>
      </c>
      <c r="B1636" s="4">
        <v>8</v>
      </c>
      <c r="C1636" s="3" t="s">
        <v>10</v>
      </c>
      <c r="D1636" s="4">
        <v>829</v>
      </c>
      <c r="E1636" s="3" t="s">
        <v>93</v>
      </c>
      <c r="F1636" s="3" t="s">
        <v>1233</v>
      </c>
      <c r="G1636" s="3" t="s">
        <v>3030</v>
      </c>
      <c r="H1636" s="3" t="s">
        <v>13</v>
      </c>
      <c r="I1636" s="3"/>
      <c r="J1636" s="7" t="str">
        <f>CONCATENATE(tbl_geral[[#This Row],[Máquina]],"_",tbl_geral[[#This Row],[Status]],)</f>
        <v>WEMH_ESTAÇÃO III</v>
      </c>
      <c r="K1636" s="9">
        <f>COUNTIF($J$2:J1636,J1636)</f>
        <v>3</v>
      </c>
      <c r="L1636" s="7" t="str">
        <f>CONCATENATE(tbl_geral[[#This Row],[Cod.Unico]],"_",tbl_geral[[#This Row],[Numerador]])</f>
        <v>WEMH_ESTAÇÃO III_3</v>
      </c>
      <c r="M1636" s="12">
        <f t="shared" si="25"/>
        <v>223</v>
      </c>
      <c r="N1636" s="12">
        <f>COUNTIF(J$2:$J1636,J1636)/100</f>
        <v>0.03</v>
      </c>
      <c r="O1636" s="12">
        <f>SUM(tbl_geral[[#This Row],[Cod.Unico3]]+tbl_geral[[#This Row],[Cod.Unico4]])</f>
        <v>223.03</v>
      </c>
      <c r="P1636" s="12" t="str">
        <f>SUBSTITUTE(tbl_geral[[#This Row],[Cod.Unico5]],",",".")</f>
        <v>223.03</v>
      </c>
      <c r="Q1636" s="12" t="s">
        <v>1449</v>
      </c>
    </row>
    <row r="1637" spans="1:17" x14ac:dyDescent="0.25">
      <c r="A1637" s="3" t="s">
        <v>1439</v>
      </c>
      <c r="B1637" s="4">
        <v>3</v>
      </c>
      <c r="C1637" s="3" t="s">
        <v>56</v>
      </c>
      <c r="D1637" s="4">
        <v>303</v>
      </c>
      <c r="E1637" s="3" t="s">
        <v>108</v>
      </c>
      <c r="F1637" s="3" t="s">
        <v>1233</v>
      </c>
      <c r="G1637" s="3" t="s">
        <v>3031</v>
      </c>
      <c r="H1637" s="3" t="s">
        <v>13</v>
      </c>
      <c r="I1637" s="3"/>
      <c r="J1637" s="7" t="str">
        <f>CONCATENATE(tbl_geral[[#This Row],[Máquina]],"_",tbl_geral[[#This Row],[Status]],)</f>
        <v>WEMH_ESTAÇÃO III</v>
      </c>
      <c r="K1637" s="9">
        <f>COUNTIF($J$2:J1637,J1637)</f>
        <v>4</v>
      </c>
      <c r="L1637" s="7" t="str">
        <f>CONCATENATE(tbl_geral[[#This Row],[Cod.Unico]],"_",tbl_geral[[#This Row],[Numerador]])</f>
        <v>WEMH_ESTAÇÃO III_4</v>
      </c>
      <c r="M1637" s="12">
        <f t="shared" si="25"/>
        <v>223</v>
      </c>
      <c r="N1637" s="12">
        <f>COUNTIF(J$2:$J1637,J1637)/100</f>
        <v>0.04</v>
      </c>
      <c r="O1637" s="12">
        <f>SUM(tbl_geral[[#This Row],[Cod.Unico3]]+tbl_geral[[#This Row],[Cod.Unico4]])</f>
        <v>223.04</v>
      </c>
      <c r="P1637" s="12" t="str">
        <f>SUBSTITUTE(tbl_geral[[#This Row],[Cod.Unico5]],",",".")</f>
        <v>223.04</v>
      </c>
      <c r="Q1637" s="12" t="s">
        <v>1237</v>
      </c>
    </row>
    <row r="1638" spans="1:17" x14ac:dyDescent="0.25">
      <c r="A1638" s="3" t="s">
        <v>1439</v>
      </c>
      <c r="B1638" s="4">
        <v>3</v>
      </c>
      <c r="C1638" s="3" t="s">
        <v>56</v>
      </c>
      <c r="D1638" s="4">
        <v>303</v>
      </c>
      <c r="E1638" s="3" t="s">
        <v>108</v>
      </c>
      <c r="F1638" s="3" t="s">
        <v>1233</v>
      </c>
      <c r="G1638" s="3" t="s">
        <v>3032</v>
      </c>
      <c r="H1638" s="3" t="s">
        <v>13</v>
      </c>
      <c r="I1638" s="3"/>
      <c r="J1638" s="7" t="str">
        <f>CONCATENATE(tbl_geral[[#This Row],[Máquina]],"_",tbl_geral[[#This Row],[Status]],)</f>
        <v>WEMH_ESTAÇÃO III</v>
      </c>
      <c r="K1638" s="9">
        <f>COUNTIF($J$2:J1638,J1638)</f>
        <v>5</v>
      </c>
      <c r="L1638" s="7" t="str">
        <f>CONCATENATE(tbl_geral[[#This Row],[Cod.Unico]],"_",tbl_geral[[#This Row],[Numerador]])</f>
        <v>WEMH_ESTAÇÃO III_5</v>
      </c>
      <c r="M1638" s="12">
        <f t="shared" si="25"/>
        <v>223</v>
      </c>
      <c r="N1638" s="12">
        <f>COUNTIF(J$2:$J1638,J1638)/100</f>
        <v>0.05</v>
      </c>
      <c r="O1638" s="12">
        <f>SUM(tbl_geral[[#This Row],[Cod.Unico3]]+tbl_geral[[#This Row],[Cod.Unico4]])</f>
        <v>223.05</v>
      </c>
      <c r="P1638" s="12" t="str">
        <f>SUBSTITUTE(tbl_geral[[#This Row],[Cod.Unico5]],",",".")</f>
        <v>223.05</v>
      </c>
      <c r="Q1638" s="12" t="s">
        <v>1238</v>
      </c>
    </row>
    <row r="1639" spans="1:17" x14ac:dyDescent="0.25">
      <c r="A1639" s="3" t="s">
        <v>1439</v>
      </c>
      <c r="B1639" s="4">
        <v>8</v>
      </c>
      <c r="C1639" s="3" t="s">
        <v>10</v>
      </c>
      <c r="D1639" s="4">
        <v>829</v>
      </c>
      <c r="E1639" s="3" t="s">
        <v>93</v>
      </c>
      <c r="F1639" s="3" t="s">
        <v>1233</v>
      </c>
      <c r="G1639" s="3" t="s">
        <v>3033</v>
      </c>
      <c r="H1639" s="3" t="s">
        <v>13</v>
      </c>
      <c r="I1639" s="3"/>
      <c r="J1639" s="7" t="str">
        <f>CONCATENATE(tbl_geral[[#This Row],[Máquina]],"_",tbl_geral[[#This Row],[Status]],)</f>
        <v>WEMH_ESTAÇÃO III</v>
      </c>
      <c r="K1639" s="9">
        <f>COUNTIF($J$2:J1639,J1639)</f>
        <v>6</v>
      </c>
      <c r="L1639" s="7" t="str">
        <f>CONCATENATE(tbl_geral[[#This Row],[Cod.Unico]],"_",tbl_geral[[#This Row],[Numerador]])</f>
        <v>WEMH_ESTAÇÃO III_6</v>
      </c>
      <c r="M1639" s="12">
        <f t="shared" si="25"/>
        <v>223</v>
      </c>
      <c r="N1639" s="12">
        <f>COUNTIF(J$2:$J1639,J1639)/100</f>
        <v>0.06</v>
      </c>
      <c r="O1639" s="12">
        <f>SUM(tbl_geral[[#This Row],[Cod.Unico3]]+tbl_geral[[#This Row],[Cod.Unico4]])</f>
        <v>223.06</v>
      </c>
      <c r="P1639" s="12" t="str">
        <f>SUBSTITUTE(tbl_geral[[#This Row],[Cod.Unico5]],",",".")</f>
        <v>223.06</v>
      </c>
      <c r="Q1639" s="12" t="s">
        <v>1450</v>
      </c>
    </row>
    <row r="1640" spans="1:17" x14ac:dyDescent="0.25">
      <c r="A1640" s="3" t="s">
        <v>1439</v>
      </c>
      <c r="B1640" s="4">
        <v>3</v>
      </c>
      <c r="C1640" s="3" t="s">
        <v>56</v>
      </c>
      <c r="D1640" s="4">
        <v>303</v>
      </c>
      <c r="E1640" s="3" t="s">
        <v>108</v>
      </c>
      <c r="F1640" s="3" t="s">
        <v>1233</v>
      </c>
      <c r="G1640" s="3" t="s">
        <v>3034</v>
      </c>
      <c r="H1640" s="3" t="s">
        <v>13</v>
      </c>
      <c r="I1640" s="3"/>
      <c r="J1640" s="7" t="str">
        <f>CONCATENATE(tbl_geral[[#This Row],[Máquina]],"_",tbl_geral[[#This Row],[Status]],)</f>
        <v>WEMH_ESTAÇÃO III</v>
      </c>
      <c r="K1640" s="9">
        <f>COUNTIF($J$2:J1640,J1640)</f>
        <v>7</v>
      </c>
      <c r="L1640" s="7" t="str">
        <f>CONCATENATE(tbl_geral[[#This Row],[Cod.Unico]],"_",tbl_geral[[#This Row],[Numerador]])</f>
        <v>WEMH_ESTAÇÃO III_7</v>
      </c>
      <c r="M1640" s="12">
        <f t="shared" si="25"/>
        <v>223</v>
      </c>
      <c r="N1640" s="12">
        <f>COUNTIF(J$2:$J1640,J1640)/100</f>
        <v>7.0000000000000007E-2</v>
      </c>
      <c r="O1640" s="12">
        <f>SUM(tbl_geral[[#This Row],[Cod.Unico3]]+tbl_geral[[#This Row],[Cod.Unico4]])</f>
        <v>223.07</v>
      </c>
      <c r="P1640" s="12" t="str">
        <f>SUBSTITUTE(tbl_geral[[#This Row],[Cod.Unico5]],",",".")</f>
        <v>223.07</v>
      </c>
      <c r="Q1640" s="12" t="s">
        <v>1240</v>
      </c>
    </row>
    <row r="1641" spans="1:17" x14ac:dyDescent="0.25">
      <c r="A1641" s="3" t="s">
        <v>1439</v>
      </c>
      <c r="B1641" s="4">
        <v>3</v>
      </c>
      <c r="C1641" s="3" t="s">
        <v>56</v>
      </c>
      <c r="D1641" s="4">
        <v>303</v>
      </c>
      <c r="E1641" s="3" t="s">
        <v>108</v>
      </c>
      <c r="F1641" s="3" t="s">
        <v>1233</v>
      </c>
      <c r="G1641" s="3" t="s">
        <v>3035</v>
      </c>
      <c r="H1641" s="3" t="s">
        <v>13</v>
      </c>
      <c r="I1641" s="3"/>
      <c r="J1641" s="7" t="str">
        <f>CONCATENATE(tbl_geral[[#This Row],[Máquina]],"_",tbl_geral[[#This Row],[Status]],)</f>
        <v>WEMH_ESTAÇÃO III</v>
      </c>
      <c r="K1641" s="9">
        <f>COUNTIF($J$2:J1641,J1641)</f>
        <v>8</v>
      </c>
      <c r="L1641" s="7" t="str">
        <f>CONCATENATE(tbl_geral[[#This Row],[Cod.Unico]],"_",tbl_geral[[#This Row],[Numerador]])</f>
        <v>WEMH_ESTAÇÃO III_8</v>
      </c>
      <c r="M1641" s="12">
        <f t="shared" si="25"/>
        <v>223</v>
      </c>
      <c r="N1641" s="12">
        <f>COUNTIF(J$2:$J1641,J1641)/100</f>
        <v>0.08</v>
      </c>
      <c r="O1641" s="12">
        <f>SUM(tbl_geral[[#This Row],[Cod.Unico3]]+tbl_geral[[#This Row],[Cod.Unico4]])</f>
        <v>223.08</v>
      </c>
      <c r="P1641" s="12" t="str">
        <f>SUBSTITUTE(tbl_geral[[#This Row],[Cod.Unico5]],",",".")</f>
        <v>223.08</v>
      </c>
      <c r="Q1641" s="12" t="s">
        <v>1241</v>
      </c>
    </row>
    <row r="1642" spans="1:17" x14ac:dyDescent="0.25">
      <c r="A1642" s="3" t="s">
        <v>1439</v>
      </c>
      <c r="B1642" s="4">
        <v>16</v>
      </c>
      <c r="C1642" s="3" t="s">
        <v>286</v>
      </c>
      <c r="D1642" s="4">
        <v>1601</v>
      </c>
      <c r="E1642" s="3" t="s">
        <v>461</v>
      </c>
      <c r="F1642" s="3" t="s">
        <v>1233</v>
      </c>
      <c r="G1642" s="3" t="s">
        <v>3036</v>
      </c>
      <c r="H1642" s="3" t="s">
        <v>13</v>
      </c>
      <c r="I1642" s="3"/>
      <c r="J1642" s="7" t="str">
        <f>CONCATENATE(tbl_geral[[#This Row],[Máquina]],"_",tbl_geral[[#This Row],[Status]],)</f>
        <v>WEMH_ESTAÇÃO III</v>
      </c>
      <c r="K1642" s="9">
        <f>COUNTIF($J$2:J1642,J1642)</f>
        <v>9</v>
      </c>
      <c r="L1642" s="7" t="str">
        <f>CONCATENATE(tbl_geral[[#This Row],[Cod.Unico]],"_",tbl_geral[[#This Row],[Numerador]])</f>
        <v>WEMH_ESTAÇÃO III_9</v>
      </c>
      <c r="M1642" s="12">
        <f t="shared" si="25"/>
        <v>223</v>
      </c>
      <c r="N1642" s="12">
        <f>COUNTIF(J$2:$J1642,J1642)/100</f>
        <v>0.09</v>
      </c>
      <c r="O1642" s="12">
        <f>SUM(tbl_geral[[#This Row],[Cod.Unico3]]+tbl_geral[[#This Row],[Cod.Unico4]])</f>
        <v>223.09</v>
      </c>
      <c r="P1642" s="12" t="str">
        <f>SUBSTITUTE(tbl_geral[[#This Row],[Cod.Unico5]],",",".")</f>
        <v>223.09</v>
      </c>
      <c r="Q1642" s="12" t="s">
        <v>1242</v>
      </c>
    </row>
    <row r="1643" spans="1:17" x14ac:dyDescent="0.25">
      <c r="A1643" s="3" t="s">
        <v>1439</v>
      </c>
      <c r="B1643" s="4">
        <v>2</v>
      </c>
      <c r="C1643" s="3" t="s">
        <v>84</v>
      </c>
      <c r="D1643" s="4">
        <v>203</v>
      </c>
      <c r="E1643" s="3" t="s">
        <v>85</v>
      </c>
      <c r="F1643" s="3" t="s">
        <v>1233</v>
      </c>
      <c r="G1643" s="3" t="s">
        <v>3154</v>
      </c>
      <c r="H1643" s="3" t="s">
        <v>13</v>
      </c>
      <c r="I1643" s="3"/>
      <c r="J1643" s="7" t="str">
        <f>CONCATENATE(tbl_geral[[#This Row],[Máquina]],"_",tbl_geral[[#This Row],[Status]],)</f>
        <v>WEMH_ESTAÇÃO III</v>
      </c>
      <c r="K1643" s="9">
        <f>COUNTIF($J$2:J1643,J1643)</f>
        <v>10</v>
      </c>
      <c r="L1643" s="7" t="str">
        <f>CONCATENATE(tbl_geral[[#This Row],[Cod.Unico]],"_",tbl_geral[[#This Row],[Numerador]])</f>
        <v>WEMH_ESTAÇÃO III_10</v>
      </c>
      <c r="M1643" s="12">
        <f t="shared" si="25"/>
        <v>223</v>
      </c>
      <c r="N1643" s="12">
        <f>COUNTIF(J$2:$J1643,J1643)/100</f>
        <v>0.1</v>
      </c>
      <c r="O1643" s="12">
        <f>SUM(tbl_geral[[#This Row],[Cod.Unico3]]+tbl_geral[[#This Row],[Cod.Unico4]])</f>
        <v>223.1</v>
      </c>
      <c r="P1643" s="12" t="str">
        <f>SUBSTITUTE(tbl_geral[[#This Row],[Cod.Unico5]],",",".")</f>
        <v>223.1</v>
      </c>
      <c r="Q1643" s="12" t="s">
        <v>1243</v>
      </c>
    </row>
    <row r="1644" spans="1:17" x14ac:dyDescent="0.25">
      <c r="A1644" s="3" t="s">
        <v>1439</v>
      </c>
      <c r="B1644" s="4">
        <v>2</v>
      </c>
      <c r="C1644" s="3" t="s">
        <v>84</v>
      </c>
      <c r="D1644" s="4">
        <v>202</v>
      </c>
      <c r="E1644" s="3" t="s">
        <v>88</v>
      </c>
      <c r="F1644" s="3" t="s">
        <v>1233</v>
      </c>
      <c r="G1644" s="3" t="s">
        <v>3037</v>
      </c>
      <c r="H1644" s="3" t="s">
        <v>13</v>
      </c>
      <c r="I1644" s="3"/>
      <c r="J1644" s="7" t="str">
        <f>CONCATENATE(tbl_geral[[#This Row],[Máquina]],"_",tbl_geral[[#This Row],[Status]],)</f>
        <v>WEMH_ESTAÇÃO III</v>
      </c>
      <c r="K1644" s="9">
        <f>COUNTIF($J$2:J1644,J1644)</f>
        <v>11</v>
      </c>
      <c r="L1644" s="7" t="str">
        <f>CONCATENATE(tbl_geral[[#This Row],[Cod.Unico]],"_",tbl_geral[[#This Row],[Numerador]])</f>
        <v>WEMH_ESTAÇÃO III_11</v>
      </c>
      <c r="M1644" s="12">
        <f t="shared" si="25"/>
        <v>223</v>
      </c>
      <c r="N1644" s="12">
        <f>COUNTIF(J$2:$J1644,J1644)/100</f>
        <v>0.11</v>
      </c>
      <c r="O1644" s="12">
        <f>SUM(tbl_geral[[#This Row],[Cod.Unico3]]+tbl_geral[[#This Row],[Cod.Unico4]])</f>
        <v>223.11</v>
      </c>
      <c r="P1644" s="12" t="str">
        <f>SUBSTITUTE(tbl_geral[[#This Row],[Cod.Unico5]],",",".")</f>
        <v>223.11</v>
      </c>
      <c r="Q1644" s="12" t="s">
        <v>1244</v>
      </c>
    </row>
    <row r="1645" spans="1:17" x14ac:dyDescent="0.25">
      <c r="A1645" s="3" t="s">
        <v>1439</v>
      </c>
      <c r="B1645" s="4">
        <v>8</v>
      </c>
      <c r="C1645" s="3" t="s">
        <v>10</v>
      </c>
      <c r="D1645" s="4">
        <v>829</v>
      </c>
      <c r="E1645" s="3" t="s">
        <v>93</v>
      </c>
      <c r="F1645" s="3" t="s">
        <v>1233</v>
      </c>
      <c r="G1645" s="3" t="s">
        <v>3038</v>
      </c>
      <c r="H1645" s="3" t="s">
        <v>13</v>
      </c>
      <c r="I1645" s="3"/>
      <c r="J1645" s="7" t="str">
        <f>CONCATENATE(tbl_geral[[#This Row],[Máquina]],"_",tbl_geral[[#This Row],[Status]],)</f>
        <v>WEMH_ESTAÇÃO III</v>
      </c>
      <c r="K1645" s="9">
        <f>COUNTIF($J$2:J1645,J1645)</f>
        <v>12</v>
      </c>
      <c r="L1645" s="7" t="str">
        <f>CONCATENATE(tbl_geral[[#This Row],[Cod.Unico]],"_",tbl_geral[[#This Row],[Numerador]])</f>
        <v>WEMH_ESTAÇÃO III_12</v>
      </c>
      <c r="M1645" s="12">
        <f t="shared" si="25"/>
        <v>223</v>
      </c>
      <c r="N1645" s="12">
        <f>COUNTIF(J$2:$J1645,J1645)/100</f>
        <v>0.12</v>
      </c>
      <c r="O1645" s="12">
        <f>SUM(tbl_geral[[#This Row],[Cod.Unico3]]+tbl_geral[[#This Row],[Cod.Unico4]])</f>
        <v>223.12</v>
      </c>
      <c r="P1645" s="12" t="str">
        <f>SUBSTITUTE(tbl_geral[[#This Row],[Cod.Unico5]],",",".")</f>
        <v>223.12</v>
      </c>
      <c r="Q1645" s="12" t="s">
        <v>1245</v>
      </c>
    </row>
    <row r="1646" spans="1:17" x14ac:dyDescent="0.25">
      <c r="A1646" s="3" t="s">
        <v>1439</v>
      </c>
      <c r="B1646" s="4">
        <v>2</v>
      </c>
      <c r="C1646" s="3" t="s">
        <v>84</v>
      </c>
      <c r="D1646" s="4">
        <v>202</v>
      </c>
      <c r="E1646" s="3" t="s">
        <v>88</v>
      </c>
      <c r="F1646" s="3" t="s">
        <v>1233</v>
      </c>
      <c r="G1646" s="3" t="s">
        <v>3039</v>
      </c>
      <c r="H1646" s="3" t="s">
        <v>13</v>
      </c>
      <c r="I1646" s="3"/>
      <c r="J1646" s="7" t="str">
        <f>CONCATENATE(tbl_geral[[#This Row],[Máquina]],"_",tbl_geral[[#This Row],[Status]],)</f>
        <v>WEMH_ESTAÇÃO III</v>
      </c>
      <c r="K1646" s="9">
        <f>COUNTIF($J$2:J1646,J1646)</f>
        <v>13</v>
      </c>
      <c r="L1646" s="7" t="str">
        <f>CONCATENATE(tbl_geral[[#This Row],[Cod.Unico]],"_",tbl_geral[[#This Row],[Numerador]])</f>
        <v>WEMH_ESTAÇÃO III_13</v>
      </c>
      <c r="M1646" s="12">
        <f t="shared" si="25"/>
        <v>223</v>
      </c>
      <c r="N1646" s="12">
        <f>COUNTIF(J$2:$J1646,J1646)/100</f>
        <v>0.13</v>
      </c>
      <c r="O1646" s="12">
        <f>SUM(tbl_geral[[#This Row],[Cod.Unico3]]+tbl_geral[[#This Row],[Cod.Unico4]])</f>
        <v>223.13</v>
      </c>
      <c r="P1646" s="12" t="str">
        <f>SUBSTITUTE(tbl_geral[[#This Row],[Cod.Unico5]],",",".")</f>
        <v>223.13</v>
      </c>
      <c r="Q1646" s="12" t="s">
        <v>1246</v>
      </c>
    </row>
    <row r="1647" spans="1:17" x14ac:dyDescent="0.25">
      <c r="A1647" s="3" t="s">
        <v>1439</v>
      </c>
      <c r="B1647" s="4">
        <v>3</v>
      </c>
      <c r="C1647" s="3" t="s">
        <v>56</v>
      </c>
      <c r="D1647" s="4">
        <v>303</v>
      </c>
      <c r="E1647" s="3" t="s">
        <v>108</v>
      </c>
      <c r="F1647" s="3" t="s">
        <v>1233</v>
      </c>
      <c r="G1647" s="3" t="s">
        <v>3040</v>
      </c>
      <c r="H1647" s="3" t="s">
        <v>13</v>
      </c>
      <c r="I1647" s="3"/>
      <c r="J1647" s="7" t="str">
        <f>CONCATENATE(tbl_geral[[#This Row],[Máquina]],"_",tbl_geral[[#This Row],[Status]],)</f>
        <v>WEMH_ESTAÇÃO III</v>
      </c>
      <c r="K1647" s="9">
        <f>COUNTIF($J$2:J1647,J1647)</f>
        <v>14</v>
      </c>
      <c r="L1647" s="7" t="str">
        <f>CONCATENATE(tbl_geral[[#This Row],[Cod.Unico]],"_",tbl_geral[[#This Row],[Numerador]])</f>
        <v>WEMH_ESTAÇÃO III_14</v>
      </c>
      <c r="M1647" s="12">
        <f t="shared" si="25"/>
        <v>223</v>
      </c>
      <c r="N1647" s="12">
        <f>COUNTIF(J$2:$J1647,J1647)/100</f>
        <v>0.14000000000000001</v>
      </c>
      <c r="O1647" s="12">
        <f>SUM(tbl_geral[[#This Row],[Cod.Unico3]]+tbl_geral[[#This Row],[Cod.Unico4]])</f>
        <v>223.14</v>
      </c>
      <c r="P1647" s="12" t="str">
        <f>SUBSTITUTE(tbl_geral[[#This Row],[Cod.Unico5]],",",".")</f>
        <v>223.14</v>
      </c>
      <c r="Q1647" s="12" t="s">
        <v>1247</v>
      </c>
    </row>
    <row r="1648" spans="1:17" x14ac:dyDescent="0.25">
      <c r="A1648" s="3" t="s">
        <v>1439</v>
      </c>
      <c r="B1648" s="4">
        <v>2</v>
      </c>
      <c r="C1648" s="3" t="s">
        <v>84</v>
      </c>
      <c r="D1648" s="4">
        <v>203</v>
      </c>
      <c r="E1648" s="3" t="s">
        <v>85</v>
      </c>
      <c r="F1648" s="3" t="s">
        <v>1248</v>
      </c>
      <c r="G1648" s="3" t="s">
        <v>3041</v>
      </c>
      <c r="H1648" s="3" t="s">
        <v>13</v>
      </c>
      <c r="I1648" s="3"/>
      <c r="J1648" s="7" t="str">
        <f>CONCATENATE(tbl_geral[[#This Row],[Máquina]],"_",tbl_geral[[#This Row],[Status]],)</f>
        <v>WEMH_CARRO DE ALIMENTAÇÃO</v>
      </c>
      <c r="K1648" s="9">
        <f>COUNTIF($J$2:J1648,J1648)</f>
        <v>1</v>
      </c>
      <c r="L1648" s="7" t="str">
        <f>CONCATENATE(tbl_geral[[#This Row],[Cod.Unico]],"_",tbl_geral[[#This Row],[Numerador]])</f>
        <v>WEMH_CARRO DE ALIMENTAÇÃO_1</v>
      </c>
      <c r="M1648" s="12">
        <f t="shared" si="25"/>
        <v>224</v>
      </c>
      <c r="N1648" s="12">
        <f>COUNTIF(J$2:$J1648,J1648)/100</f>
        <v>0.01</v>
      </c>
      <c r="O1648" s="12">
        <f>SUM(tbl_geral[[#This Row],[Cod.Unico3]]+tbl_geral[[#This Row],[Cod.Unico4]])</f>
        <v>224.01</v>
      </c>
      <c r="P1648" s="12" t="str">
        <f>SUBSTITUTE(tbl_geral[[#This Row],[Cod.Unico5]],",",".")</f>
        <v>224.01</v>
      </c>
      <c r="Q1648" s="12" t="s">
        <v>1249</v>
      </c>
    </row>
    <row r="1649" spans="1:17" x14ac:dyDescent="0.25">
      <c r="A1649" s="3" t="s">
        <v>1439</v>
      </c>
      <c r="B1649" s="4">
        <v>2</v>
      </c>
      <c r="C1649" s="3" t="s">
        <v>84</v>
      </c>
      <c r="D1649" s="4">
        <v>202</v>
      </c>
      <c r="E1649" s="3" t="s">
        <v>88</v>
      </c>
      <c r="F1649" s="3" t="s">
        <v>1248</v>
      </c>
      <c r="G1649" s="3" t="s">
        <v>3042</v>
      </c>
      <c r="H1649" s="3" t="s">
        <v>13</v>
      </c>
      <c r="I1649" s="3"/>
      <c r="J1649" s="7" t="str">
        <f>CONCATENATE(tbl_geral[[#This Row],[Máquina]],"_",tbl_geral[[#This Row],[Status]],)</f>
        <v>WEMH_CARRO DE ALIMENTAÇÃO</v>
      </c>
      <c r="K1649" s="9">
        <f>COUNTIF($J$2:J1649,J1649)</f>
        <v>2</v>
      </c>
      <c r="L1649" s="7" t="str">
        <f>CONCATENATE(tbl_geral[[#This Row],[Cod.Unico]],"_",tbl_geral[[#This Row],[Numerador]])</f>
        <v>WEMH_CARRO DE ALIMENTAÇÃO_2</v>
      </c>
      <c r="M1649" s="12">
        <f t="shared" si="25"/>
        <v>224</v>
      </c>
      <c r="N1649" s="12">
        <f>COUNTIF(J$2:$J1649,J1649)/100</f>
        <v>0.02</v>
      </c>
      <c r="O1649" s="12">
        <f>SUM(tbl_geral[[#This Row],[Cod.Unico3]]+tbl_geral[[#This Row],[Cod.Unico4]])</f>
        <v>224.02</v>
      </c>
      <c r="P1649" s="12" t="str">
        <f>SUBSTITUTE(tbl_geral[[#This Row],[Cod.Unico5]],",",".")</f>
        <v>224.02</v>
      </c>
      <c r="Q1649" s="12" t="s">
        <v>1250</v>
      </c>
    </row>
    <row r="1650" spans="1:17" x14ac:dyDescent="0.25">
      <c r="A1650" s="3" t="s">
        <v>1439</v>
      </c>
      <c r="B1650" s="4">
        <v>8</v>
      </c>
      <c r="C1650" s="3" t="s">
        <v>10</v>
      </c>
      <c r="D1650" s="4">
        <v>829</v>
      </c>
      <c r="E1650" s="3" t="s">
        <v>93</v>
      </c>
      <c r="F1650" s="3" t="s">
        <v>1248</v>
      </c>
      <c r="G1650" s="3" t="s">
        <v>3043</v>
      </c>
      <c r="H1650" s="3" t="s">
        <v>13</v>
      </c>
      <c r="I1650" s="3"/>
      <c r="J1650" s="7" t="str">
        <f>CONCATENATE(tbl_geral[[#This Row],[Máquina]],"_",tbl_geral[[#This Row],[Status]],)</f>
        <v>WEMH_CARRO DE ALIMENTAÇÃO</v>
      </c>
      <c r="K1650" s="9">
        <f>COUNTIF($J$2:J1650,J1650)</f>
        <v>3</v>
      </c>
      <c r="L1650" s="7" t="str">
        <f>CONCATENATE(tbl_geral[[#This Row],[Cod.Unico]],"_",tbl_geral[[#This Row],[Numerador]])</f>
        <v>WEMH_CARRO DE ALIMENTAÇÃO_3</v>
      </c>
      <c r="M1650" s="12">
        <f t="shared" si="25"/>
        <v>224</v>
      </c>
      <c r="N1650" s="12">
        <f>COUNTIF(J$2:$J1650,J1650)/100</f>
        <v>0.03</v>
      </c>
      <c r="O1650" s="12">
        <f>SUM(tbl_geral[[#This Row],[Cod.Unico3]]+tbl_geral[[#This Row],[Cod.Unico4]])</f>
        <v>224.03</v>
      </c>
      <c r="P1650" s="12" t="str">
        <f>SUBSTITUTE(tbl_geral[[#This Row],[Cod.Unico5]],",",".")</f>
        <v>224.03</v>
      </c>
      <c r="Q1650" s="12" t="s">
        <v>1251</v>
      </c>
    </row>
    <row r="1651" spans="1:17" x14ac:dyDescent="0.25">
      <c r="A1651" s="3" t="s">
        <v>1439</v>
      </c>
      <c r="B1651" s="4">
        <v>8</v>
      </c>
      <c r="C1651" s="3" t="s">
        <v>10</v>
      </c>
      <c r="D1651" s="4">
        <v>829</v>
      </c>
      <c r="E1651" s="3" t="s">
        <v>93</v>
      </c>
      <c r="F1651" s="3" t="s">
        <v>1248</v>
      </c>
      <c r="G1651" s="3" t="s">
        <v>3044</v>
      </c>
      <c r="H1651" s="3" t="s">
        <v>13</v>
      </c>
      <c r="I1651" s="3"/>
      <c r="J1651" s="7" t="str">
        <f>CONCATENATE(tbl_geral[[#This Row],[Máquina]],"_",tbl_geral[[#This Row],[Status]],)</f>
        <v>WEMH_CARRO DE ALIMENTAÇÃO</v>
      </c>
      <c r="K1651" s="9">
        <f>COUNTIF($J$2:J1651,J1651)</f>
        <v>4</v>
      </c>
      <c r="L1651" s="7" t="str">
        <f>CONCATENATE(tbl_geral[[#This Row],[Cod.Unico]],"_",tbl_geral[[#This Row],[Numerador]])</f>
        <v>WEMH_CARRO DE ALIMENTAÇÃO_4</v>
      </c>
      <c r="M1651" s="12">
        <f t="shared" si="25"/>
        <v>224</v>
      </c>
      <c r="N1651" s="12">
        <f>COUNTIF(J$2:$J1651,J1651)/100</f>
        <v>0.04</v>
      </c>
      <c r="O1651" s="12">
        <f>SUM(tbl_geral[[#This Row],[Cod.Unico3]]+tbl_geral[[#This Row],[Cod.Unico4]])</f>
        <v>224.04</v>
      </c>
      <c r="P1651" s="12" t="str">
        <f>SUBSTITUTE(tbl_geral[[#This Row],[Cod.Unico5]],",",".")</f>
        <v>224.04</v>
      </c>
      <c r="Q1651" s="12" t="s">
        <v>1253</v>
      </c>
    </row>
    <row r="1652" spans="1:17" x14ac:dyDescent="0.25">
      <c r="A1652" s="3" t="s">
        <v>1439</v>
      </c>
      <c r="B1652" s="4">
        <v>2</v>
      </c>
      <c r="C1652" s="3" t="s">
        <v>84</v>
      </c>
      <c r="D1652" s="4">
        <v>202</v>
      </c>
      <c r="E1652" s="3" t="s">
        <v>88</v>
      </c>
      <c r="F1652" s="3" t="s">
        <v>1248</v>
      </c>
      <c r="G1652" s="3" t="s">
        <v>3045</v>
      </c>
      <c r="H1652" s="3" t="s">
        <v>13</v>
      </c>
      <c r="I1652" s="3"/>
      <c r="J1652" s="7" t="str">
        <f>CONCATENATE(tbl_geral[[#This Row],[Máquina]],"_",tbl_geral[[#This Row],[Status]],)</f>
        <v>WEMH_CARRO DE ALIMENTAÇÃO</v>
      </c>
      <c r="K1652" s="9">
        <f>COUNTIF($J$2:J1652,J1652)</f>
        <v>5</v>
      </c>
      <c r="L1652" s="7" t="str">
        <f>CONCATENATE(tbl_geral[[#This Row],[Cod.Unico]],"_",tbl_geral[[#This Row],[Numerador]])</f>
        <v>WEMH_CARRO DE ALIMENTAÇÃO_5</v>
      </c>
      <c r="M1652" s="12">
        <f t="shared" si="25"/>
        <v>224</v>
      </c>
      <c r="N1652" s="12">
        <f>COUNTIF(J$2:$J1652,J1652)/100</f>
        <v>0.05</v>
      </c>
      <c r="O1652" s="12">
        <f>SUM(tbl_geral[[#This Row],[Cod.Unico3]]+tbl_geral[[#This Row],[Cod.Unico4]])</f>
        <v>224.05</v>
      </c>
      <c r="P1652" s="12" t="str">
        <f>SUBSTITUTE(tbl_geral[[#This Row],[Cod.Unico5]],",",".")</f>
        <v>224.05</v>
      </c>
      <c r="Q1652" s="12" t="s">
        <v>1254</v>
      </c>
    </row>
    <row r="1653" spans="1:17" x14ac:dyDescent="0.25">
      <c r="A1653" s="3" t="s">
        <v>1439</v>
      </c>
      <c r="B1653" s="4">
        <v>8</v>
      </c>
      <c r="C1653" s="3" t="s">
        <v>10</v>
      </c>
      <c r="D1653" s="4">
        <v>829</v>
      </c>
      <c r="E1653" s="3" t="s">
        <v>93</v>
      </c>
      <c r="F1653" s="3" t="s">
        <v>421</v>
      </c>
      <c r="G1653" s="3" t="s">
        <v>3046</v>
      </c>
      <c r="H1653" s="3" t="s">
        <v>13</v>
      </c>
      <c r="I1653" s="3"/>
      <c r="J1653" s="7" t="str">
        <f>CONCATENATE(tbl_geral[[#This Row],[Máquina]],"_",tbl_geral[[#This Row],[Status]],)</f>
        <v>WEMH_PRENSA</v>
      </c>
      <c r="K1653" s="9">
        <f>COUNTIF($J$2:J1653,J1653)</f>
        <v>1</v>
      </c>
      <c r="L1653" s="7" t="str">
        <f>CONCATENATE(tbl_geral[[#This Row],[Cod.Unico]],"_",tbl_geral[[#This Row],[Numerador]])</f>
        <v>WEMH_PRENSA_1</v>
      </c>
      <c r="M1653" s="12">
        <f t="shared" si="25"/>
        <v>225</v>
      </c>
      <c r="N1653" s="12">
        <f>COUNTIF(J$2:$J1653,J1653)/100</f>
        <v>0.01</v>
      </c>
      <c r="O1653" s="12">
        <f>SUM(tbl_geral[[#This Row],[Cod.Unico3]]+tbl_geral[[#This Row],[Cod.Unico4]])</f>
        <v>225.01</v>
      </c>
      <c r="P1653" s="12" t="str">
        <f>SUBSTITUTE(tbl_geral[[#This Row],[Cod.Unico5]],",",".")</f>
        <v>225.01</v>
      </c>
      <c r="Q1653" s="12" t="s">
        <v>1255</v>
      </c>
    </row>
    <row r="1654" spans="1:17" x14ac:dyDescent="0.25">
      <c r="A1654" s="3" t="s">
        <v>1439</v>
      </c>
      <c r="B1654" s="4">
        <v>2</v>
      </c>
      <c r="C1654" s="3" t="s">
        <v>84</v>
      </c>
      <c r="D1654" s="4">
        <v>203</v>
      </c>
      <c r="E1654" s="3" t="s">
        <v>85</v>
      </c>
      <c r="F1654" s="3" t="s">
        <v>421</v>
      </c>
      <c r="G1654" s="3" t="s">
        <v>3047</v>
      </c>
      <c r="H1654" s="3" t="s">
        <v>13</v>
      </c>
      <c r="I1654" s="3"/>
      <c r="J1654" s="7" t="str">
        <f>CONCATENATE(tbl_geral[[#This Row],[Máquina]],"_",tbl_geral[[#This Row],[Status]],)</f>
        <v>WEMH_PRENSA</v>
      </c>
      <c r="K1654" s="9">
        <f>COUNTIF($J$2:J1654,J1654)</f>
        <v>2</v>
      </c>
      <c r="L1654" s="7" t="str">
        <f>CONCATENATE(tbl_geral[[#This Row],[Cod.Unico]],"_",tbl_geral[[#This Row],[Numerador]])</f>
        <v>WEMH_PRENSA_2</v>
      </c>
      <c r="M1654" s="12">
        <f t="shared" si="25"/>
        <v>225</v>
      </c>
      <c r="N1654" s="12">
        <f>COUNTIF(J$2:$J1654,J1654)/100</f>
        <v>0.02</v>
      </c>
      <c r="O1654" s="12">
        <f>SUM(tbl_geral[[#This Row],[Cod.Unico3]]+tbl_geral[[#This Row],[Cod.Unico4]])</f>
        <v>225.02</v>
      </c>
      <c r="P1654" s="12" t="str">
        <f>SUBSTITUTE(tbl_geral[[#This Row],[Cod.Unico5]],",",".")</f>
        <v>225.02</v>
      </c>
      <c r="Q1654" s="12" t="s">
        <v>1257</v>
      </c>
    </row>
    <row r="1655" spans="1:17" x14ac:dyDescent="0.25">
      <c r="A1655" s="3" t="s">
        <v>1439</v>
      </c>
      <c r="B1655" s="4">
        <v>2</v>
      </c>
      <c r="C1655" s="3" t="s">
        <v>84</v>
      </c>
      <c r="D1655" s="4">
        <v>202</v>
      </c>
      <c r="E1655" s="3" t="s">
        <v>88</v>
      </c>
      <c r="F1655" s="3" t="s">
        <v>421</v>
      </c>
      <c r="G1655" s="3" t="s">
        <v>3048</v>
      </c>
      <c r="H1655" s="3" t="s">
        <v>13</v>
      </c>
      <c r="I1655" s="3"/>
      <c r="J1655" s="7" t="str">
        <f>CONCATENATE(tbl_geral[[#This Row],[Máquina]],"_",tbl_geral[[#This Row],[Status]],)</f>
        <v>WEMH_PRENSA</v>
      </c>
      <c r="K1655" s="9">
        <f>COUNTIF($J$2:J1655,J1655)</f>
        <v>3</v>
      </c>
      <c r="L1655" s="7" t="str">
        <f>CONCATENATE(tbl_geral[[#This Row],[Cod.Unico]],"_",tbl_geral[[#This Row],[Numerador]])</f>
        <v>WEMH_PRENSA_3</v>
      </c>
      <c r="M1655" s="12">
        <f t="shared" si="25"/>
        <v>225</v>
      </c>
      <c r="N1655" s="12">
        <f>COUNTIF(J$2:$J1655,J1655)/100</f>
        <v>0.03</v>
      </c>
      <c r="O1655" s="12">
        <f>SUM(tbl_geral[[#This Row],[Cod.Unico3]]+tbl_geral[[#This Row],[Cod.Unico4]])</f>
        <v>225.03</v>
      </c>
      <c r="P1655" s="12" t="str">
        <f>SUBSTITUTE(tbl_geral[[#This Row],[Cod.Unico5]],",",".")</f>
        <v>225.03</v>
      </c>
      <c r="Q1655" s="12" t="s">
        <v>429</v>
      </c>
    </row>
    <row r="1656" spans="1:17" x14ac:dyDescent="0.25">
      <c r="A1656" s="3" t="s">
        <v>1439</v>
      </c>
      <c r="B1656" s="4">
        <v>3</v>
      </c>
      <c r="C1656" s="3" t="s">
        <v>56</v>
      </c>
      <c r="D1656" s="4">
        <v>303</v>
      </c>
      <c r="E1656" s="3" t="s">
        <v>108</v>
      </c>
      <c r="F1656" s="3" t="s">
        <v>421</v>
      </c>
      <c r="G1656" s="3" t="s">
        <v>3049</v>
      </c>
      <c r="H1656" s="3" t="s">
        <v>13</v>
      </c>
      <c r="I1656" s="3"/>
      <c r="J1656" s="7" t="str">
        <f>CONCATENATE(tbl_geral[[#This Row],[Máquina]],"_",tbl_geral[[#This Row],[Status]],)</f>
        <v>WEMH_PRENSA</v>
      </c>
      <c r="K1656" s="9">
        <f>COUNTIF($J$2:J1656,J1656)</f>
        <v>4</v>
      </c>
      <c r="L1656" s="7" t="str">
        <f>CONCATENATE(tbl_geral[[#This Row],[Cod.Unico]],"_",tbl_geral[[#This Row],[Numerador]])</f>
        <v>WEMH_PRENSA_4</v>
      </c>
      <c r="M1656" s="12">
        <f t="shared" si="25"/>
        <v>225</v>
      </c>
      <c r="N1656" s="12">
        <f>COUNTIF(J$2:$J1656,J1656)/100</f>
        <v>0.04</v>
      </c>
      <c r="O1656" s="12">
        <f>SUM(tbl_geral[[#This Row],[Cod.Unico3]]+tbl_geral[[#This Row],[Cod.Unico4]])</f>
        <v>225.04</v>
      </c>
      <c r="P1656" s="12" t="str">
        <f>SUBSTITUTE(tbl_geral[[#This Row],[Cod.Unico5]],",",".")</f>
        <v>225.04</v>
      </c>
      <c r="Q1656" s="12" t="s">
        <v>1258</v>
      </c>
    </row>
    <row r="1657" spans="1:17" x14ac:dyDescent="0.25">
      <c r="A1657" s="3" t="s">
        <v>1439</v>
      </c>
      <c r="B1657" s="4">
        <v>3</v>
      </c>
      <c r="C1657" s="3" t="s">
        <v>56</v>
      </c>
      <c r="D1657" s="4">
        <v>303</v>
      </c>
      <c r="E1657" s="3" t="s">
        <v>108</v>
      </c>
      <c r="F1657" s="3" t="s">
        <v>421</v>
      </c>
      <c r="G1657" s="3" t="s">
        <v>3050</v>
      </c>
      <c r="H1657" s="3" t="s">
        <v>13</v>
      </c>
      <c r="I1657" s="3"/>
      <c r="J1657" s="7" t="str">
        <f>CONCATENATE(tbl_geral[[#This Row],[Máquina]],"_",tbl_geral[[#This Row],[Status]],)</f>
        <v>WEMH_PRENSA</v>
      </c>
      <c r="K1657" s="9">
        <f>COUNTIF($J$2:J1657,J1657)</f>
        <v>5</v>
      </c>
      <c r="L1657" s="7" t="str">
        <f>CONCATENATE(tbl_geral[[#This Row],[Cod.Unico]],"_",tbl_geral[[#This Row],[Numerador]])</f>
        <v>WEMH_PRENSA_5</v>
      </c>
      <c r="M1657" s="12">
        <f t="shared" si="25"/>
        <v>225</v>
      </c>
      <c r="N1657" s="12">
        <f>COUNTIF(J$2:$J1657,J1657)/100</f>
        <v>0.05</v>
      </c>
      <c r="O1657" s="12">
        <f>SUM(tbl_geral[[#This Row],[Cod.Unico3]]+tbl_geral[[#This Row],[Cod.Unico4]])</f>
        <v>225.05</v>
      </c>
      <c r="P1657" s="12" t="str">
        <f>SUBSTITUTE(tbl_geral[[#This Row],[Cod.Unico5]],",",".")</f>
        <v>225.05</v>
      </c>
      <c r="Q1657" s="12" t="s">
        <v>1260</v>
      </c>
    </row>
    <row r="1658" spans="1:17" x14ac:dyDescent="0.25">
      <c r="A1658" s="3" t="s">
        <v>1439</v>
      </c>
      <c r="B1658" s="4">
        <v>3</v>
      </c>
      <c r="C1658" s="3" t="s">
        <v>56</v>
      </c>
      <c r="D1658" s="4">
        <v>303</v>
      </c>
      <c r="E1658" s="3" t="s">
        <v>108</v>
      </c>
      <c r="F1658" s="3" t="s">
        <v>421</v>
      </c>
      <c r="G1658" s="3" t="s">
        <v>3051</v>
      </c>
      <c r="H1658" s="3" t="s">
        <v>13</v>
      </c>
      <c r="I1658" s="3"/>
      <c r="J1658" s="7" t="str">
        <f>CONCATENATE(tbl_geral[[#This Row],[Máquina]],"_",tbl_geral[[#This Row],[Status]],)</f>
        <v>WEMH_PRENSA</v>
      </c>
      <c r="K1658" s="9">
        <f>COUNTIF($J$2:J1658,J1658)</f>
        <v>6</v>
      </c>
      <c r="L1658" s="7" t="str">
        <f>CONCATENATE(tbl_geral[[#This Row],[Cod.Unico]],"_",tbl_geral[[#This Row],[Numerador]])</f>
        <v>WEMH_PRENSA_6</v>
      </c>
      <c r="M1658" s="12">
        <f t="shared" si="25"/>
        <v>225</v>
      </c>
      <c r="N1658" s="12">
        <f>COUNTIF(J$2:$J1658,J1658)/100</f>
        <v>0.06</v>
      </c>
      <c r="O1658" s="12">
        <f>SUM(tbl_geral[[#This Row],[Cod.Unico3]]+tbl_geral[[#This Row],[Cod.Unico4]])</f>
        <v>225.06</v>
      </c>
      <c r="P1658" s="12" t="str">
        <f>SUBSTITUTE(tbl_geral[[#This Row],[Cod.Unico5]],",",".")</f>
        <v>225.06</v>
      </c>
      <c r="Q1658" s="12" t="s">
        <v>1261</v>
      </c>
    </row>
    <row r="1659" spans="1:17" x14ac:dyDescent="0.25">
      <c r="A1659" s="3" t="s">
        <v>1439</v>
      </c>
      <c r="B1659" s="4">
        <v>3</v>
      </c>
      <c r="C1659" s="3" t="s">
        <v>56</v>
      </c>
      <c r="D1659" s="4">
        <v>303</v>
      </c>
      <c r="E1659" s="3" t="s">
        <v>108</v>
      </c>
      <c r="F1659" s="3" t="s">
        <v>421</v>
      </c>
      <c r="G1659" s="3" t="s">
        <v>3052</v>
      </c>
      <c r="H1659" s="3" t="s">
        <v>13</v>
      </c>
      <c r="I1659" s="3"/>
      <c r="J1659" s="7" t="str">
        <f>CONCATENATE(tbl_geral[[#This Row],[Máquina]],"_",tbl_geral[[#This Row],[Status]],)</f>
        <v>WEMH_PRENSA</v>
      </c>
      <c r="K1659" s="9">
        <f>COUNTIF($J$2:J1659,J1659)</f>
        <v>7</v>
      </c>
      <c r="L1659" s="7" t="str">
        <f>CONCATENATE(tbl_geral[[#This Row],[Cod.Unico]],"_",tbl_geral[[#This Row],[Numerador]])</f>
        <v>WEMH_PRENSA_7</v>
      </c>
      <c r="M1659" s="12">
        <f t="shared" si="25"/>
        <v>225</v>
      </c>
      <c r="N1659" s="12">
        <f>COUNTIF(J$2:$J1659,J1659)/100</f>
        <v>7.0000000000000007E-2</v>
      </c>
      <c r="O1659" s="12">
        <f>SUM(tbl_geral[[#This Row],[Cod.Unico3]]+tbl_geral[[#This Row],[Cod.Unico4]])</f>
        <v>225.07</v>
      </c>
      <c r="P1659" s="12" t="str">
        <f>SUBSTITUTE(tbl_geral[[#This Row],[Cod.Unico5]],",",".")</f>
        <v>225.07</v>
      </c>
      <c r="Q1659" s="12" t="s">
        <v>1262</v>
      </c>
    </row>
    <row r="1660" spans="1:17" x14ac:dyDescent="0.25">
      <c r="A1660" s="3" t="s">
        <v>1439</v>
      </c>
      <c r="B1660" s="4">
        <v>7</v>
      </c>
      <c r="C1660" s="3" t="s">
        <v>431</v>
      </c>
      <c r="D1660" s="4">
        <v>701</v>
      </c>
      <c r="E1660" s="3" t="s">
        <v>1045</v>
      </c>
      <c r="F1660" s="3" t="s">
        <v>421</v>
      </c>
      <c r="G1660" s="3" t="s">
        <v>3053</v>
      </c>
      <c r="H1660" s="3" t="s">
        <v>13</v>
      </c>
      <c r="I1660" s="3"/>
      <c r="J1660" s="7" t="str">
        <f>CONCATENATE(tbl_geral[[#This Row],[Máquina]],"_",tbl_geral[[#This Row],[Status]],)</f>
        <v>WEMH_PRENSA</v>
      </c>
      <c r="K1660" s="9">
        <f>COUNTIF($J$2:J1660,J1660)</f>
        <v>8</v>
      </c>
      <c r="L1660" s="7" t="str">
        <f>CONCATENATE(tbl_geral[[#This Row],[Cod.Unico]],"_",tbl_geral[[#This Row],[Numerador]])</f>
        <v>WEMH_PRENSA_8</v>
      </c>
      <c r="M1660" s="12">
        <f t="shared" si="25"/>
        <v>225</v>
      </c>
      <c r="N1660" s="12">
        <f>COUNTIF(J$2:$J1660,J1660)/100</f>
        <v>0.08</v>
      </c>
      <c r="O1660" s="12">
        <f>SUM(tbl_geral[[#This Row],[Cod.Unico3]]+tbl_geral[[#This Row],[Cod.Unico4]])</f>
        <v>225.08</v>
      </c>
      <c r="P1660" s="12" t="str">
        <f>SUBSTITUTE(tbl_geral[[#This Row],[Cod.Unico5]],",",".")</f>
        <v>225.08</v>
      </c>
      <c r="Q1660" s="12" t="s">
        <v>433</v>
      </c>
    </row>
    <row r="1661" spans="1:17" x14ac:dyDescent="0.25">
      <c r="A1661" s="3" t="s">
        <v>1439</v>
      </c>
      <c r="B1661" s="4">
        <v>3</v>
      </c>
      <c r="C1661" s="3" t="s">
        <v>56</v>
      </c>
      <c r="D1661" s="4">
        <v>303</v>
      </c>
      <c r="E1661" s="3" t="s">
        <v>108</v>
      </c>
      <c r="F1661" s="3" t="s">
        <v>421</v>
      </c>
      <c r="G1661" s="3" t="s">
        <v>3054</v>
      </c>
      <c r="H1661" s="3" t="s">
        <v>13</v>
      </c>
      <c r="I1661" s="3"/>
      <c r="J1661" s="7" t="str">
        <f>CONCATENATE(tbl_geral[[#This Row],[Máquina]],"_",tbl_geral[[#This Row],[Status]],)</f>
        <v>WEMH_PRENSA</v>
      </c>
      <c r="K1661" s="9">
        <f>COUNTIF($J$2:J1661,J1661)</f>
        <v>9</v>
      </c>
      <c r="L1661" s="7" t="str">
        <f>CONCATENATE(tbl_geral[[#This Row],[Cod.Unico]],"_",tbl_geral[[#This Row],[Numerador]])</f>
        <v>WEMH_PRENSA_9</v>
      </c>
      <c r="M1661" s="12">
        <f t="shared" si="25"/>
        <v>225</v>
      </c>
      <c r="N1661" s="12">
        <f>COUNTIF(J$2:$J1661,J1661)/100</f>
        <v>0.09</v>
      </c>
      <c r="O1661" s="12">
        <f>SUM(tbl_geral[[#This Row],[Cod.Unico3]]+tbl_geral[[#This Row],[Cod.Unico4]])</f>
        <v>225.09</v>
      </c>
      <c r="P1661" s="12" t="str">
        <f>SUBSTITUTE(tbl_geral[[#This Row],[Cod.Unico5]],",",".")</f>
        <v>225.09</v>
      </c>
      <c r="Q1661" s="12" t="s">
        <v>1264</v>
      </c>
    </row>
    <row r="1662" spans="1:17" x14ac:dyDescent="0.25">
      <c r="A1662" s="3" t="s">
        <v>1439</v>
      </c>
      <c r="B1662" s="4">
        <v>8</v>
      </c>
      <c r="C1662" s="3" t="s">
        <v>10</v>
      </c>
      <c r="D1662" s="4">
        <v>829</v>
      </c>
      <c r="E1662" s="3" t="s">
        <v>93</v>
      </c>
      <c r="F1662" s="3" t="s">
        <v>421</v>
      </c>
      <c r="G1662" s="3" t="s">
        <v>3155</v>
      </c>
      <c r="H1662" s="3" t="s">
        <v>13</v>
      </c>
      <c r="I1662" s="3"/>
      <c r="J1662" s="7" t="str">
        <f>CONCATENATE(tbl_geral[[#This Row],[Máquina]],"_",tbl_geral[[#This Row],[Status]],)</f>
        <v>WEMH_PRENSA</v>
      </c>
      <c r="K1662" s="9">
        <f>COUNTIF($J$2:J1662,J1662)</f>
        <v>10</v>
      </c>
      <c r="L1662" s="7" t="str">
        <f>CONCATENATE(tbl_geral[[#This Row],[Cod.Unico]],"_",tbl_geral[[#This Row],[Numerador]])</f>
        <v>WEMH_PRENSA_10</v>
      </c>
      <c r="M1662" s="12">
        <f t="shared" si="25"/>
        <v>225</v>
      </c>
      <c r="N1662" s="12">
        <f>COUNTIF(J$2:$J1662,J1662)/100</f>
        <v>0.1</v>
      </c>
      <c r="O1662" s="12">
        <f>SUM(tbl_geral[[#This Row],[Cod.Unico3]]+tbl_geral[[#This Row],[Cod.Unico4]])</f>
        <v>225.1</v>
      </c>
      <c r="P1662" s="12" t="str">
        <f>SUBSTITUTE(tbl_geral[[#This Row],[Cod.Unico5]],",",".")</f>
        <v>225.1</v>
      </c>
      <c r="Q1662" s="12" t="s">
        <v>1266</v>
      </c>
    </row>
    <row r="1663" spans="1:17" x14ac:dyDescent="0.25">
      <c r="A1663" s="3" t="s">
        <v>1439</v>
      </c>
      <c r="B1663" s="4">
        <v>2</v>
      </c>
      <c r="C1663" s="3" t="s">
        <v>84</v>
      </c>
      <c r="D1663" s="4">
        <v>202</v>
      </c>
      <c r="E1663" s="3" t="s">
        <v>88</v>
      </c>
      <c r="F1663" s="3" t="s">
        <v>421</v>
      </c>
      <c r="G1663" s="3" t="s">
        <v>3055</v>
      </c>
      <c r="H1663" s="3" t="s">
        <v>13</v>
      </c>
      <c r="I1663" s="3"/>
      <c r="J1663" s="7" t="str">
        <f>CONCATENATE(tbl_geral[[#This Row],[Máquina]],"_",tbl_geral[[#This Row],[Status]],)</f>
        <v>WEMH_PRENSA</v>
      </c>
      <c r="K1663" s="9">
        <f>COUNTIF($J$2:J1663,J1663)</f>
        <v>11</v>
      </c>
      <c r="L1663" s="7" t="str">
        <f>CONCATENATE(tbl_geral[[#This Row],[Cod.Unico]],"_",tbl_geral[[#This Row],[Numerador]])</f>
        <v>WEMH_PRENSA_11</v>
      </c>
      <c r="M1663" s="12">
        <f t="shared" si="25"/>
        <v>225</v>
      </c>
      <c r="N1663" s="12">
        <f>COUNTIF(J$2:$J1663,J1663)/100</f>
        <v>0.11</v>
      </c>
      <c r="O1663" s="12">
        <f>SUM(tbl_geral[[#This Row],[Cod.Unico3]]+tbl_geral[[#This Row],[Cod.Unico4]])</f>
        <v>225.11</v>
      </c>
      <c r="P1663" s="12" t="str">
        <f>SUBSTITUTE(tbl_geral[[#This Row],[Cod.Unico5]],",",".")</f>
        <v>225.11</v>
      </c>
      <c r="Q1663" s="12" t="s">
        <v>1268</v>
      </c>
    </row>
    <row r="1664" spans="1:17" x14ac:dyDescent="0.25">
      <c r="A1664" s="3" t="s">
        <v>1439</v>
      </c>
      <c r="B1664" s="4">
        <v>8</v>
      </c>
      <c r="C1664" s="3" t="s">
        <v>10</v>
      </c>
      <c r="D1664" s="4">
        <v>829</v>
      </c>
      <c r="E1664" s="3" t="s">
        <v>93</v>
      </c>
      <c r="F1664" s="3" t="s">
        <v>421</v>
      </c>
      <c r="G1664" s="3" t="s">
        <v>3056</v>
      </c>
      <c r="H1664" s="3" t="s">
        <v>13</v>
      </c>
      <c r="I1664" s="3"/>
      <c r="J1664" s="7" t="str">
        <f>CONCATENATE(tbl_geral[[#This Row],[Máquina]],"_",tbl_geral[[#This Row],[Status]],)</f>
        <v>WEMH_PRENSA</v>
      </c>
      <c r="K1664" s="9">
        <f>COUNTIF($J$2:J1664,J1664)</f>
        <v>12</v>
      </c>
      <c r="L1664" s="7" t="str">
        <f>CONCATENATE(tbl_geral[[#This Row],[Cod.Unico]],"_",tbl_geral[[#This Row],[Numerador]])</f>
        <v>WEMH_PRENSA_12</v>
      </c>
      <c r="M1664" s="12">
        <f t="shared" si="25"/>
        <v>225</v>
      </c>
      <c r="N1664" s="12">
        <f>COUNTIF(J$2:$J1664,J1664)/100</f>
        <v>0.12</v>
      </c>
      <c r="O1664" s="12">
        <f>SUM(tbl_geral[[#This Row],[Cod.Unico3]]+tbl_geral[[#This Row],[Cod.Unico4]])</f>
        <v>225.12</v>
      </c>
      <c r="P1664" s="12" t="str">
        <f>SUBSTITUTE(tbl_geral[[#This Row],[Cod.Unico5]],",",".")</f>
        <v>225.12</v>
      </c>
      <c r="Q1664" s="12" t="s">
        <v>1269</v>
      </c>
    </row>
    <row r="1665" spans="1:17" x14ac:dyDescent="0.25">
      <c r="A1665" s="3" t="s">
        <v>1439</v>
      </c>
      <c r="B1665" s="4">
        <v>3</v>
      </c>
      <c r="C1665" s="3" t="s">
        <v>56</v>
      </c>
      <c r="D1665" s="4">
        <v>303</v>
      </c>
      <c r="E1665" s="3" t="s">
        <v>108</v>
      </c>
      <c r="F1665" s="3" t="s">
        <v>421</v>
      </c>
      <c r="G1665" s="3" t="s">
        <v>3057</v>
      </c>
      <c r="H1665" s="3" t="s">
        <v>13</v>
      </c>
      <c r="I1665" s="3"/>
      <c r="J1665" s="7" t="str">
        <f>CONCATENATE(tbl_geral[[#This Row],[Máquina]],"_",tbl_geral[[#This Row],[Status]],)</f>
        <v>WEMH_PRENSA</v>
      </c>
      <c r="K1665" s="9">
        <f>COUNTIF($J$2:J1665,J1665)</f>
        <v>13</v>
      </c>
      <c r="L1665" s="7" t="str">
        <f>CONCATENATE(tbl_geral[[#This Row],[Cod.Unico]],"_",tbl_geral[[#This Row],[Numerador]])</f>
        <v>WEMH_PRENSA_13</v>
      </c>
      <c r="M1665" s="12">
        <f t="shared" si="25"/>
        <v>225</v>
      </c>
      <c r="N1665" s="12">
        <f>COUNTIF(J$2:$J1665,J1665)/100</f>
        <v>0.13</v>
      </c>
      <c r="O1665" s="12">
        <f>SUM(tbl_geral[[#This Row],[Cod.Unico3]]+tbl_geral[[#This Row],[Cod.Unico4]])</f>
        <v>225.13</v>
      </c>
      <c r="P1665" s="12" t="str">
        <f>SUBSTITUTE(tbl_geral[[#This Row],[Cod.Unico5]],",",".")</f>
        <v>225.13</v>
      </c>
      <c r="Q1665" s="12" t="s">
        <v>1271</v>
      </c>
    </row>
    <row r="1666" spans="1:17" x14ac:dyDescent="0.25">
      <c r="A1666" s="3" t="s">
        <v>1439</v>
      </c>
      <c r="B1666" s="4">
        <v>8</v>
      </c>
      <c r="C1666" s="3" t="s">
        <v>10</v>
      </c>
      <c r="D1666" s="4">
        <v>837</v>
      </c>
      <c r="E1666" s="3" t="s">
        <v>11</v>
      </c>
      <c r="F1666" s="3" t="s">
        <v>421</v>
      </c>
      <c r="G1666" s="3" t="s">
        <v>3058</v>
      </c>
      <c r="H1666" s="3" t="s">
        <v>13</v>
      </c>
      <c r="I1666" s="3"/>
      <c r="J1666" s="7" t="str">
        <f>CONCATENATE(tbl_geral[[#This Row],[Máquina]],"_",tbl_geral[[#This Row],[Status]],)</f>
        <v>WEMH_PRENSA</v>
      </c>
      <c r="K1666" s="9">
        <f>COUNTIF($J$2:J1666,J1666)</f>
        <v>14</v>
      </c>
      <c r="L1666" s="7" t="str">
        <f>CONCATENATE(tbl_geral[[#This Row],[Cod.Unico]],"_",tbl_geral[[#This Row],[Numerador]])</f>
        <v>WEMH_PRENSA_14</v>
      </c>
      <c r="M1666" s="12">
        <f t="shared" si="25"/>
        <v>225</v>
      </c>
      <c r="N1666" s="12">
        <f>COUNTIF(J$2:$J1666,J1666)/100</f>
        <v>0.14000000000000001</v>
      </c>
      <c r="O1666" s="12">
        <f>SUM(tbl_geral[[#This Row],[Cod.Unico3]]+tbl_geral[[#This Row],[Cod.Unico4]])</f>
        <v>225.14</v>
      </c>
      <c r="P1666" s="12" t="str">
        <f>SUBSTITUTE(tbl_geral[[#This Row],[Cod.Unico5]],",",".")</f>
        <v>225.14</v>
      </c>
      <c r="Q1666" s="12" t="s">
        <v>1273</v>
      </c>
    </row>
    <row r="1667" spans="1:17" x14ac:dyDescent="0.25">
      <c r="A1667" s="3" t="s">
        <v>1439</v>
      </c>
      <c r="B1667" s="4">
        <v>8</v>
      </c>
      <c r="C1667" s="3" t="s">
        <v>10</v>
      </c>
      <c r="D1667" s="4">
        <v>837</v>
      </c>
      <c r="E1667" s="3" t="s">
        <v>11</v>
      </c>
      <c r="F1667" s="3" t="s">
        <v>421</v>
      </c>
      <c r="G1667" s="3" t="s">
        <v>3059</v>
      </c>
      <c r="H1667" s="3" t="s">
        <v>13</v>
      </c>
      <c r="I1667" s="3"/>
      <c r="J1667" s="7" t="str">
        <f>CONCATENATE(tbl_geral[[#This Row],[Máquina]],"_",tbl_geral[[#This Row],[Status]],)</f>
        <v>WEMH_PRENSA</v>
      </c>
      <c r="K1667" s="9">
        <f>COUNTIF($J$2:J1667,J1667)</f>
        <v>15</v>
      </c>
      <c r="L1667" s="7" t="str">
        <f>CONCATENATE(tbl_geral[[#This Row],[Cod.Unico]],"_",tbl_geral[[#This Row],[Numerador]])</f>
        <v>WEMH_PRENSA_15</v>
      </c>
      <c r="M1667" s="12">
        <f t="shared" si="25"/>
        <v>225</v>
      </c>
      <c r="N1667" s="12">
        <f>COUNTIF(J$2:$J1667,J1667)/100</f>
        <v>0.15</v>
      </c>
      <c r="O1667" s="12">
        <f>SUM(tbl_geral[[#This Row],[Cod.Unico3]]+tbl_geral[[#This Row],[Cod.Unico4]])</f>
        <v>225.15</v>
      </c>
      <c r="P1667" s="12" t="str">
        <f>SUBSTITUTE(tbl_geral[[#This Row],[Cod.Unico5]],",",".")</f>
        <v>225.15</v>
      </c>
      <c r="Q1667" s="12" t="s">
        <v>1274</v>
      </c>
    </row>
    <row r="1668" spans="1:17" x14ac:dyDescent="0.25">
      <c r="A1668" s="3" t="s">
        <v>1439</v>
      </c>
      <c r="B1668" s="4">
        <v>8</v>
      </c>
      <c r="C1668" s="3" t="s">
        <v>10</v>
      </c>
      <c r="D1668" s="4">
        <v>837</v>
      </c>
      <c r="E1668" s="3" t="s">
        <v>11</v>
      </c>
      <c r="F1668" s="3" t="s">
        <v>421</v>
      </c>
      <c r="G1668" s="3" t="s">
        <v>3060</v>
      </c>
      <c r="H1668" s="3" t="s">
        <v>13</v>
      </c>
      <c r="I1668" s="3"/>
      <c r="J1668" s="7" t="str">
        <f>CONCATENATE(tbl_geral[[#This Row],[Máquina]],"_",tbl_geral[[#This Row],[Status]],)</f>
        <v>WEMH_PRENSA</v>
      </c>
      <c r="K1668" s="9">
        <f>COUNTIF($J$2:J1668,J1668)</f>
        <v>16</v>
      </c>
      <c r="L1668" s="7" t="str">
        <f>CONCATENATE(tbl_geral[[#This Row],[Cod.Unico]],"_",tbl_geral[[#This Row],[Numerador]])</f>
        <v>WEMH_PRENSA_16</v>
      </c>
      <c r="M1668" s="12">
        <f t="shared" ref="M1668:M1696" si="26">IF(J1668=J1667,M1667,M1667+1)</f>
        <v>225</v>
      </c>
      <c r="N1668" s="12">
        <f>COUNTIF(J$2:$J1668,J1668)/100</f>
        <v>0.16</v>
      </c>
      <c r="O1668" s="12">
        <f>SUM(tbl_geral[[#This Row],[Cod.Unico3]]+tbl_geral[[#This Row],[Cod.Unico4]])</f>
        <v>225.16</v>
      </c>
      <c r="P1668" s="12" t="str">
        <f>SUBSTITUTE(tbl_geral[[#This Row],[Cod.Unico5]],",",".")</f>
        <v>225.16</v>
      </c>
      <c r="Q1668" s="12" t="s">
        <v>1275</v>
      </c>
    </row>
    <row r="1669" spans="1:17" x14ac:dyDescent="0.25">
      <c r="A1669" s="3" t="s">
        <v>1439</v>
      </c>
      <c r="B1669" s="4">
        <v>2</v>
      </c>
      <c r="C1669" s="3" t="s">
        <v>84</v>
      </c>
      <c r="D1669" s="4">
        <v>203</v>
      </c>
      <c r="E1669" s="3" t="s">
        <v>85</v>
      </c>
      <c r="F1669" s="3" t="s">
        <v>1276</v>
      </c>
      <c r="G1669" s="3" t="s">
        <v>3061</v>
      </c>
      <c r="H1669" s="3" t="s">
        <v>13</v>
      </c>
      <c r="I1669" s="3"/>
      <c r="J1669" s="7" t="str">
        <f>CONCATENATE(tbl_geral[[#This Row],[Máquina]],"_",tbl_geral[[#This Row],[Status]],)</f>
        <v>WEMH_CARRO DE SAÍDA</v>
      </c>
      <c r="K1669" s="9">
        <f>COUNTIF($J$2:J1669,J1669)</f>
        <v>1</v>
      </c>
      <c r="L1669" s="7" t="str">
        <f>CONCATENATE(tbl_geral[[#This Row],[Cod.Unico]],"_",tbl_geral[[#This Row],[Numerador]])</f>
        <v>WEMH_CARRO DE SAÍDA_1</v>
      </c>
      <c r="M1669" s="12">
        <f t="shared" si="26"/>
        <v>226</v>
      </c>
      <c r="N1669" s="12">
        <f>COUNTIF(J$2:$J1669,J1669)/100</f>
        <v>0.01</v>
      </c>
      <c r="O1669" s="12">
        <f>SUM(tbl_geral[[#This Row],[Cod.Unico3]]+tbl_geral[[#This Row],[Cod.Unico4]])</f>
        <v>226.01</v>
      </c>
      <c r="P1669" s="12" t="str">
        <f>SUBSTITUTE(tbl_geral[[#This Row],[Cod.Unico5]],",",".")</f>
        <v>226.01</v>
      </c>
      <c r="Q1669" s="12" t="s">
        <v>1277</v>
      </c>
    </row>
    <row r="1670" spans="1:17" x14ac:dyDescent="0.25">
      <c r="A1670" s="3" t="s">
        <v>1439</v>
      </c>
      <c r="B1670" s="4">
        <v>2</v>
      </c>
      <c r="C1670" s="3" t="s">
        <v>84</v>
      </c>
      <c r="D1670" s="4">
        <v>202</v>
      </c>
      <c r="E1670" s="3" t="s">
        <v>88</v>
      </c>
      <c r="F1670" s="3" t="s">
        <v>1276</v>
      </c>
      <c r="G1670" s="3" t="s">
        <v>3062</v>
      </c>
      <c r="H1670" s="3" t="s">
        <v>13</v>
      </c>
      <c r="I1670" s="3"/>
      <c r="J1670" s="7" t="str">
        <f>CONCATENATE(tbl_geral[[#This Row],[Máquina]],"_",tbl_geral[[#This Row],[Status]],)</f>
        <v>WEMH_CARRO DE SAÍDA</v>
      </c>
      <c r="K1670" s="9">
        <f>COUNTIF($J$2:J1670,J1670)</f>
        <v>2</v>
      </c>
      <c r="L1670" s="7" t="str">
        <f>CONCATENATE(tbl_geral[[#This Row],[Cod.Unico]],"_",tbl_geral[[#This Row],[Numerador]])</f>
        <v>WEMH_CARRO DE SAÍDA_2</v>
      </c>
      <c r="M1670" s="12">
        <f t="shared" si="26"/>
        <v>226</v>
      </c>
      <c r="N1670" s="12">
        <f>COUNTIF(J$2:$J1670,J1670)/100</f>
        <v>0.02</v>
      </c>
      <c r="O1670" s="12">
        <f>SUM(tbl_geral[[#This Row],[Cod.Unico3]]+tbl_geral[[#This Row],[Cod.Unico4]])</f>
        <v>226.02</v>
      </c>
      <c r="P1670" s="12" t="str">
        <f>SUBSTITUTE(tbl_geral[[#This Row],[Cod.Unico5]],",",".")</f>
        <v>226.02</v>
      </c>
      <c r="Q1670" s="12" t="s">
        <v>1278</v>
      </c>
    </row>
    <row r="1671" spans="1:17" x14ac:dyDescent="0.25">
      <c r="A1671" s="3" t="s">
        <v>1439</v>
      </c>
      <c r="B1671" s="4">
        <v>8</v>
      </c>
      <c r="C1671" s="3" t="s">
        <v>10</v>
      </c>
      <c r="D1671" s="4">
        <v>829</v>
      </c>
      <c r="E1671" s="3" t="s">
        <v>93</v>
      </c>
      <c r="F1671" s="3" t="s">
        <v>1276</v>
      </c>
      <c r="G1671" s="3" t="s">
        <v>3063</v>
      </c>
      <c r="H1671" s="3" t="s">
        <v>13</v>
      </c>
      <c r="I1671" s="3"/>
      <c r="J1671" s="7" t="str">
        <f>CONCATENATE(tbl_geral[[#This Row],[Máquina]],"_",tbl_geral[[#This Row],[Status]],)</f>
        <v>WEMH_CARRO DE SAÍDA</v>
      </c>
      <c r="K1671" s="9">
        <f>COUNTIF($J$2:J1671,J1671)</f>
        <v>3</v>
      </c>
      <c r="L1671" s="7" t="str">
        <f>CONCATENATE(tbl_geral[[#This Row],[Cod.Unico]],"_",tbl_geral[[#This Row],[Numerador]])</f>
        <v>WEMH_CARRO DE SAÍDA_3</v>
      </c>
      <c r="M1671" s="12">
        <f t="shared" si="26"/>
        <v>226</v>
      </c>
      <c r="N1671" s="12">
        <f>COUNTIF(J$2:$J1671,J1671)/100</f>
        <v>0.03</v>
      </c>
      <c r="O1671" s="12">
        <f>SUM(tbl_geral[[#This Row],[Cod.Unico3]]+tbl_geral[[#This Row],[Cod.Unico4]])</f>
        <v>226.03</v>
      </c>
      <c r="P1671" s="12" t="str">
        <f>SUBSTITUTE(tbl_geral[[#This Row],[Cod.Unico5]],",",".")</f>
        <v>226.03</v>
      </c>
      <c r="Q1671" s="12" t="s">
        <v>1279</v>
      </c>
    </row>
    <row r="1672" spans="1:17" x14ac:dyDescent="0.25">
      <c r="A1672" s="3" t="s">
        <v>1439</v>
      </c>
      <c r="B1672" s="4">
        <v>8</v>
      </c>
      <c r="C1672" s="3" t="s">
        <v>10</v>
      </c>
      <c r="D1672" s="4">
        <v>829</v>
      </c>
      <c r="E1672" s="3" t="s">
        <v>93</v>
      </c>
      <c r="F1672" s="3" t="s">
        <v>1276</v>
      </c>
      <c r="G1672" s="3" t="s">
        <v>3064</v>
      </c>
      <c r="H1672" s="3" t="s">
        <v>13</v>
      </c>
      <c r="I1672" s="3"/>
      <c r="J1672" s="7" t="str">
        <f>CONCATENATE(tbl_geral[[#This Row],[Máquina]],"_",tbl_geral[[#This Row],[Status]],)</f>
        <v>WEMH_CARRO DE SAÍDA</v>
      </c>
      <c r="K1672" s="9">
        <f>COUNTIF($J$2:J1672,J1672)</f>
        <v>4</v>
      </c>
      <c r="L1672" s="7" t="str">
        <f>CONCATENATE(tbl_geral[[#This Row],[Cod.Unico]],"_",tbl_geral[[#This Row],[Numerador]])</f>
        <v>WEMH_CARRO DE SAÍDA_4</v>
      </c>
      <c r="M1672" s="12">
        <f t="shared" si="26"/>
        <v>226</v>
      </c>
      <c r="N1672" s="12">
        <f>COUNTIF(J$2:$J1672,J1672)/100</f>
        <v>0.04</v>
      </c>
      <c r="O1672" s="12">
        <f>SUM(tbl_geral[[#This Row],[Cod.Unico3]]+tbl_geral[[#This Row],[Cod.Unico4]])</f>
        <v>226.04</v>
      </c>
      <c r="P1672" s="12" t="str">
        <f>SUBSTITUTE(tbl_geral[[#This Row],[Cod.Unico5]],",",".")</f>
        <v>226.04</v>
      </c>
      <c r="Q1672" s="12" t="s">
        <v>1280</v>
      </c>
    </row>
    <row r="1673" spans="1:17" x14ac:dyDescent="0.25">
      <c r="A1673" s="3" t="s">
        <v>1439</v>
      </c>
      <c r="B1673" s="4">
        <v>2</v>
      </c>
      <c r="C1673" s="3" t="s">
        <v>84</v>
      </c>
      <c r="D1673" s="4">
        <v>202</v>
      </c>
      <c r="E1673" s="3" t="s">
        <v>88</v>
      </c>
      <c r="F1673" s="3" t="s">
        <v>1276</v>
      </c>
      <c r="G1673" s="3" t="s">
        <v>3065</v>
      </c>
      <c r="H1673" s="3" t="s">
        <v>13</v>
      </c>
      <c r="I1673" s="3"/>
      <c r="J1673" s="7" t="str">
        <f>CONCATENATE(tbl_geral[[#This Row],[Máquina]],"_",tbl_geral[[#This Row],[Status]],)</f>
        <v>WEMH_CARRO DE SAÍDA</v>
      </c>
      <c r="K1673" s="9">
        <f>COUNTIF($J$2:J1673,J1673)</f>
        <v>5</v>
      </c>
      <c r="L1673" s="7" t="str">
        <f>CONCATENATE(tbl_geral[[#This Row],[Cod.Unico]],"_",tbl_geral[[#This Row],[Numerador]])</f>
        <v>WEMH_CARRO DE SAÍDA_5</v>
      </c>
      <c r="M1673" s="12">
        <f t="shared" si="26"/>
        <v>226</v>
      </c>
      <c r="N1673" s="12">
        <f>COUNTIF(J$2:$J1673,J1673)/100</f>
        <v>0.05</v>
      </c>
      <c r="O1673" s="12">
        <f>SUM(tbl_geral[[#This Row],[Cod.Unico3]]+tbl_geral[[#This Row],[Cod.Unico4]])</f>
        <v>226.05</v>
      </c>
      <c r="P1673" s="12" t="str">
        <f>SUBSTITUTE(tbl_geral[[#This Row],[Cod.Unico5]],",",".")</f>
        <v>226.05</v>
      </c>
      <c r="Q1673" s="12" t="s">
        <v>1281</v>
      </c>
    </row>
    <row r="1674" spans="1:17" x14ac:dyDescent="0.25">
      <c r="A1674" s="3" t="s">
        <v>1439</v>
      </c>
      <c r="B1674" s="4">
        <v>8</v>
      </c>
      <c r="C1674" s="3" t="s">
        <v>10</v>
      </c>
      <c r="D1674" s="4">
        <v>829</v>
      </c>
      <c r="E1674" s="3" t="s">
        <v>93</v>
      </c>
      <c r="F1674" s="3" t="s">
        <v>1283</v>
      </c>
      <c r="G1674" s="3" t="s">
        <v>3066</v>
      </c>
      <c r="H1674" s="3" t="s">
        <v>13</v>
      </c>
      <c r="I1674" s="3"/>
      <c r="J1674" s="7" t="str">
        <f>CONCATENATE(tbl_geral[[#This Row],[Máquina]],"_",tbl_geral[[#This Row],[Status]],)</f>
        <v>WEMH_REBARBADOR</v>
      </c>
      <c r="K1674" s="9">
        <f>COUNTIF($J$2:J1674,J1674)</f>
        <v>1</v>
      </c>
      <c r="L1674" s="7" t="str">
        <f>CONCATENATE(tbl_geral[[#This Row],[Cod.Unico]],"_",tbl_geral[[#This Row],[Numerador]])</f>
        <v>WEMH_REBARBADOR_1</v>
      </c>
      <c r="M1674" s="12">
        <f t="shared" si="26"/>
        <v>227</v>
      </c>
      <c r="N1674" s="12">
        <f>COUNTIF(J$2:$J1674,J1674)/100</f>
        <v>0.01</v>
      </c>
      <c r="O1674" s="12">
        <f>SUM(tbl_geral[[#This Row],[Cod.Unico3]]+tbl_geral[[#This Row],[Cod.Unico4]])</f>
        <v>227.01</v>
      </c>
      <c r="P1674" s="12" t="str">
        <f>SUBSTITUTE(tbl_geral[[#This Row],[Cod.Unico5]],",",".")</f>
        <v>227.01</v>
      </c>
      <c r="Q1674" s="12" t="s">
        <v>1284</v>
      </c>
    </row>
    <row r="1675" spans="1:17" x14ac:dyDescent="0.25">
      <c r="A1675" s="3" t="s">
        <v>1439</v>
      </c>
      <c r="B1675" s="4">
        <v>8</v>
      </c>
      <c r="C1675" s="3" t="s">
        <v>10</v>
      </c>
      <c r="D1675" s="4">
        <v>829</v>
      </c>
      <c r="E1675" s="3" t="s">
        <v>93</v>
      </c>
      <c r="F1675" s="3" t="s">
        <v>1283</v>
      </c>
      <c r="G1675" s="3" t="s">
        <v>3067</v>
      </c>
      <c r="H1675" s="3" t="s">
        <v>13</v>
      </c>
      <c r="I1675" s="3"/>
      <c r="J1675" s="7" t="str">
        <f>CONCATENATE(tbl_geral[[#This Row],[Máquina]],"_",tbl_geral[[#This Row],[Status]],)</f>
        <v>WEMH_REBARBADOR</v>
      </c>
      <c r="K1675" s="9">
        <f>COUNTIF($J$2:J1675,J1675)</f>
        <v>2</v>
      </c>
      <c r="L1675" s="7" t="str">
        <f>CONCATENATE(tbl_geral[[#This Row],[Cod.Unico]],"_",tbl_geral[[#This Row],[Numerador]])</f>
        <v>WEMH_REBARBADOR_2</v>
      </c>
      <c r="M1675" s="12">
        <f t="shared" si="26"/>
        <v>227</v>
      </c>
      <c r="N1675" s="12">
        <f>COUNTIF(J$2:$J1675,J1675)/100</f>
        <v>0.02</v>
      </c>
      <c r="O1675" s="12">
        <f>SUM(tbl_geral[[#This Row],[Cod.Unico3]]+tbl_geral[[#This Row],[Cod.Unico4]])</f>
        <v>227.02</v>
      </c>
      <c r="P1675" s="12" t="str">
        <f>SUBSTITUTE(tbl_geral[[#This Row],[Cod.Unico5]],",",".")</f>
        <v>227.02</v>
      </c>
      <c r="Q1675" s="12" t="s">
        <v>1285</v>
      </c>
    </row>
    <row r="1676" spans="1:17" x14ac:dyDescent="0.25">
      <c r="A1676" s="3" t="s">
        <v>1439</v>
      </c>
      <c r="B1676" s="4">
        <v>8</v>
      </c>
      <c r="C1676" s="3" t="s">
        <v>10</v>
      </c>
      <c r="D1676" s="4">
        <v>829</v>
      </c>
      <c r="E1676" s="3" t="s">
        <v>93</v>
      </c>
      <c r="F1676" s="3" t="s">
        <v>1283</v>
      </c>
      <c r="G1676" s="3" t="s">
        <v>3068</v>
      </c>
      <c r="H1676" s="3" t="s">
        <v>13</v>
      </c>
      <c r="I1676" s="3"/>
      <c r="J1676" s="7" t="str">
        <f>CONCATENATE(tbl_geral[[#This Row],[Máquina]],"_",tbl_geral[[#This Row],[Status]],)</f>
        <v>WEMH_REBARBADOR</v>
      </c>
      <c r="K1676" s="9">
        <f>COUNTIF($J$2:J1676,J1676)</f>
        <v>3</v>
      </c>
      <c r="L1676" s="7" t="str">
        <f>CONCATENATE(tbl_geral[[#This Row],[Cod.Unico]],"_",tbl_geral[[#This Row],[Numerador]])</f>
        <v>WEMH_REBARBADOR_3</v>
      </c>
      <c r="M1676" s="12">
        <f t="shared" si="26"/>
        <v>227</v>
      </c>
      <c r="N1676" s="12">
        <f>COUNTIF(J$2:$J1676,J1676)/100</f>
        <v>0.03</v>
      </c>
      <c r="O1676" s="12">
        <f>SUM(tbl_geral[[#This Row],[Cod.Unico3]]+tbl_geral[[#This Row],[Cod.Unico4]])</f>
        <v>227.03</v>
      </c>
      <c r="P1676" s="12" t="str">
        <f>SUBSTITUTE(tbl_geral[[#This Row],[Cod.Unico5]],",",".")</f>
        <v>227.03</v>
      </c>
      <c r="Q1676" s="12" t="s">
        <v>1286</v>
      </c>
    </row>
    <row r="1677" spans="1:17" x14ac:dyDescent="0.25">
      <c r="A1677" s="3" t="s">
        <v>1439</v>
      </c>
      <c r="B1677" s="4">
        <v>8</v>
      </c>
      <c r="C1677" s="3" t="s">
        <v>10</v>
      </c>
      <c r="D1677" s="4">
        <v>829</v>
      </c>
      <c r="E1677" s="3" t="s">
        <v>93</v>
      </c>
      <c r="F1677" s="3" t="s">
        <v>1283</v>
      </c>
      <c r="G1677" s="3" t="s">
        <v>3069</v>
      </c>
      <c r="H1677" s="3" t="s">
        <v>13</v>
      </c>
      <c r="I1677" s="3"/>
      <c r="J1677" s="7" t="str">
        <f>CONCATENATE(tbl_geral[[#This Row],[Máquina]],"_",tbl_geral[[#This Row],[Status]],)</f>
        <v>WEMH_REBARBADOR</v>
      </c>
      <c r="K1677" s="9">
        <f>COUNTIF($J$2:J1677,J1677)</f>
        <v>4</v>
      </c>
      <c r="L1677" s="7" t="str">
        <f>CONCATENATE(tbl_geral[[#This Row],[Cod.Unico]],"_",tbl_geral[[#This Row],[Numerador]])</f>
        <v>WEMH_REBARBADOR_4</v>
      </c>
      <c r="M1677" s="12">
        <f t="shared" si="26"/>
        <v>227</v>
      </c>
      <c r="N1677" s="12">
        <f>COUNTIF(J$2:$J1677,J1677)/100</f>
        <v>0.04</v>
      </c>
      <c r="O1677" s="12">
        <f>SUM(tbl_geral[[#This Row],[Cod.Unico3]]+tbl_geral[[#This Row],[Cod.Unico4]])</f>
        <v>227.04</v>
      </c>
      <c r="P1677" s="12" t="str">
        <f>SUBSTITUTE(tbl_geral[[#This Row],[Cod.Unico5]],",",".")</f>
        <v>227.04</v>
      </c>
      <c r="Q1677" s="12" t="s">
        <v>1287</v>
      </c>
    </row>
    <row r="1678" spans="1:17" x14ac:dyDescent="0.25">
      <c r="A1678" s="3" t="s">
        <v>1439</v>
      </c>
      <c r="B1678" s="4">
        <v>2</v>
      </c>
      <c r="C1678" s="3" t="s">
        <v>84</v>
      </c>
      <c r="D1678" s="4">
        <v>203</v>
      </c>
      <c r="E1678" s="3" t="s">
        <v>85</v>
      </c>
      <c r="F1678" s="3" t="s">
        <v>1283</v>
      </c>
      <c r="G1678" s="3" t="s">
        <v>3070</v>
      </c>
      <c r="H1678" s="3" t="s">
        <v>13</v>
      </c>
      <c r="I1678" s="3"/>
      <c r="J1678" s="7" t="str">
        <f>CONCATENATE(tbl_geral[[#This Row],[Máquina]],"_",tbl_geral[[#This Row],[Status]],)</f>
        <v>WEMH_REBARBADOR</v>
      </c>
      <c r="K1678" s="9">
        <f>COUNTIF($J$2:J1678,J1678)</f>
        <v>5</v>
      </c>
      <c r="L1678" s="7" t="str">
        <f>CONCATENATE(tbl_geral[[#This Row],[Cod.Unico]],"_",tbl_geral[[#This Row],[Numerador]])</f>
        <v>WEMH_REBARBADOR_5</v>
      </c>
      <c r="M1678" s="12">
        <f t="shared" si="26"/>
        <v>227</v>
      </c>
      <c r="N1678" s="12">
        <f>COUNTIF(J$2:$J1678,J1678)/100</f>
        <v>0.05</v>
      </c>
      <c r="O1678" s="12">
        <f>SUM(tbl_geral[[#This Row],[Cod.Unico3]]+tbl_geral[[#This Row],[Cod.Unico4]])</f>
        <v>227.05</v>
      </c>
      <c r="P1678" s="12" t="str">
        <f>SUBSTITUTE(tbl_geral[[#This Row],[Cod.Unico5]],",",".")</f>
        <v>227.05</v>
      </c>
      <c r="Q1678" s="12" t="s">
        <v>1288</v>
      </c>
    </row>
    <row r="1679" spans="1:17" x14ac:dyDescent="0.25">
      <c r="A1679" s="3" t="s">
        <v>1439</v>
      </c>
      <c r="B1679" s="4">
        <v>2</v>
      </c>
      <c r="C1679" s="3" t="s">
        <v>84</v>
      </c>
      <c r="D1679" s="4">
        <v>202</v>
      </c>
      <c r="E1679" s="3" t="s">
        <v>88</v>
      </c>
      <c r="F1679" s="3" t="s">
        <v>1283</v>
      </c>
      <c r="G1679" s="3" t="s">
        <v>3071</v>
      </c>
      <c r="H1679" s="3" t="s">
        <v>13</v>
      </c>
      <c r="I1679" s="3"/>
      <c r="J1679" s="7" t="str">
        <f>CONCATENATE(tbl_geral[[#This Row],[Máquina]],"_",tbl_geral[[#This Row],[Status]],)</f>
        <v>WEMH_REBARBADOR</v>
      </c>
      <c r="K1679" s="9">
        <f>COUNTIF($J$2:J1679,J1679)</f>
        <v>6</v>
      </c>
      <c r="L1679" s="7" t="str">
        <f>CONCATENATE(tbl_geral[[#This Row],[Cod.Unico]],"_",tbl_geral[[#This Row],[Numerador]])</f>
        <v>WEMH_REBARBADOR_6</v>
      </c>
      <c r="M1679" s="12">
        <f t="shared" si="26"/>
        <v>227</v>
      </c>
      <c r="N1679" s="12">
        <f>COUNTIF(J$2:$J1679,J1679)/100</f>
        <v>0.06</v>
      </c>
      <c r="O1679" s="12">
        <f>SUM(tbl_geral[[#This Row],[Cod.Unico3]]+tbl_geral[[#This Row],[Cod.Unico4]])</f>
        <v>227.06</v>
      </c>
      <c r="P1679" s="12" t="str">
        <f>SUBSTITUTE(tbl_geral[[#This Row],[Cod.Unico5]],",",".")</f>
        <v>227.06</v>
      </c>
      <c r="Q1679" s="12" t="s">
        <v>1289</v>
      </c>
    </row>
    <row r="1680" spans="1:17" x14ac:dyDescent="0.25">
      <c r="A1680" s="3" t="s">
        <v>1439</v>
      </c>
      <c r="B1680" s="4">
        <v>2</v>
      </c>
      <c r="C1680" s="3" t="s">
        <v>84</v>
      </c>
      <c r="D1680" s="4">
        <v>202</v>
      </c>
      <c r="E1680" s="3" t="s">
        <v>88</v>
      </c>
      <c r="F1680" s="3" t="s">
        <v>1283</v>
      </c>
      <c r="G1680" s="3" t="s">
        <v>3072</v>
      </c>
      <c r="H1680" s="3" t="s">
        <v>13</v>
      </c>
      <c r="I1680" s="3"/>
      <c r="J1680" s="7" t="str">
        <f>CONCATENATE(tbl_geral[[#This Row],[Máquina]],"_",tbl_geral[[#This Row],[Status]],)</f>
        <v>WEMH_REBARBADOR</v>
      </c>
      <c r="K1680" s="9">
        <f>COUNTIF($J$2:J1680,J1680)</f>
        <v>7</v>
      </c>
      <c r="L1680" s="7" t="str">
        <f>CONCATENATE(tbl_geral[[#This Row],[Cod.Unico]],"_",tbl_geral[[#This Row],[Numerador]])</f>
        <v>WEMH_REBARBADOR_7</v>
      </c>
      <c r="M1680" s="12">
        <f t="shared" si="26"/>
        <v>227</v>
      </c>
      <c r="N1680" s="12">
        <f>COUNTIF(J$2:$J1680,J1680)/100</f>
        <v>7.0000000000000007E-2</v>
      </c>
      <c r="O1680" s="12">
        <f>SUM(tbl_geral[[#This Row],[Cod.Unico3]]+tbl_geral[[#This Row],[Cod.Unico4]])</f>
        <v>227.07</v>
      </c>
      <c r="P1680" s="12" t="str">
        <f>SUBSTITUTE(tbl_geral[[#This Row],[Cod.Unico5]],",",".")</f>
        <v>227.07</v>
      </c>
      <c r="Q1680" s="12" t="s">
        <v>1290</v>
      </c>
    </row>
    <row r="1681" spans="1:17" x14ac:dyDescent="0.25">
      <c r="A1681" s="3" t="s">
        <v>1439</v>
      </c>
      <c r="B1681" s="4">
        <v>8</v>
      </c>
      <c r="C1681" s="3" t="s">
        <v>10</v>
      </c>
      <c r="D1681" s="4">
        <v>829</v>
      </c>
      <c r="E1681" s="3" t="s">
        <v>93</v>
      </c>
      <c r="F1681" s="3" t="s">
        <v>363</v>
      </c>
      <c r="G1681" s="3" t="s">
        <v>3073</v>
      </c>
      <c r="H1681" s="3" t="s">
        <v>13</v>
      </c>
      <c r="I1681" s="3"/>
      <c r="J1681" s="7" t="str">
        <f>CONCATENATE(tbl_geral[[#This Row],[Máquina]],"_",tbl_geral[[#This Row],[Status]],)</f>
        <v>WEMH_CLASSIFICAÇÃO</v>
      </c>
      <c r="K1681" s="9">
        <f>COUNTIF($J$2:J1681,J1681)</f>
        <v>1</v>
      </c>
      <c r="L1681" s="7" t="str">
        <f>CONCATENATE(tbl_geral[[#This Row],[Cod.Unico]],"_",tbl_geral[[#This Row],[Numerador]])</f>
        <v>WEMH_CLASSIFICAÇÃO_1</v>
      </c>
      <c r="M1681" s="12">
        <f t="shared" si="26"/>
        <v>228</v>
      </c>
      <c r="N1681" s="12">
        <f>COUNTIF(J$2:$J1681,J1681)/100</f>
        <v>0.01</v>
      </c>
      <c r="O1681" s="12">
        <f>SUM(tbl_geral[[#This Row],[Cod.Unico3]]+tbl_geral[[#This Row],[Cod.Unico4]])</f>
        <v>228.01</v>
      </c>
      <c r="P1681" s="12" t="str">
        <f>SUBSTITUTE(tbl_geral[[#This Row],[Cod.Unico5]],",",".")</f>
        <v>228.01</v>
      </c>
      <c r="Q1681" s="12" t="s">
        <v>1291</v>
      </c>
    </row>
    <row r="1682" spans="1:17" x14ac:dyDescent="0.25">
      <c r="A1682" s="3" t="s">
        <v>1439</v>
      </c>
      <c r="B1682" s="4">
        <v>8</v>
      </c>
      <c r="C1682" s="3" t="s">
        <v>10</v>
      </c>
      <c r="D1682" s="4">
        <v>829</v>
      </c>
      <c r="E1682" s="3" t="s">
        <v>93</v>
      </c>
      <c r="F1682" s="3" t="s">
        <v>363</v>
      </c>
      <c r="G1682" s="3" t="s">
        <v>3074</v>
      </c>
      <c r="H1682" s="3" t="s">
        <v>13</v>
      </c>
      <c r="I1682" s="3"/>
      <c r="J1682" s="7" t="str">
        <f>CONCATENATE(tbl_geral[[#This Row],[Máquina]],"_",tbl_geral[[#This Row],[Status]],)</f>
        <v>WEMH_CLASSIFICAÇÃO</v>
      </c>
      <c r="K1682" s="9">
        <f>COUNTIF($J$2:J1682,J1682)</f>
        <v>2</v>
      </c>
      <c r="L1682" s="7" t="str">
        <f>CONCATENATE(tbl_geral[[#This Row],[Cod.Unico]],"_",tbl_geral[[#This Row],[Numerador]])</f>
        <v>WEMH_CLASSIFICAÇÃO_2</v>
      </c>
      <c r="M1682" s="12">
        <f t="shared" si="26"/>
        <v>228</v>
      </c>
      <c r="N1682" s="12">
        <f>COUNTIF(J$2:$J1682,J1682)/100</f>
        <v>0.02</v>
      </c>
      <c r="O1682" s="12">
        <f>SUM(tbl_geral[[#This Row],[Cod.Unico3]]+tbl_geral[[#This Row],[Cod.Unico4]])</f>
        <v>228.02</v>
      </c>
      <c r="P1682" s="12" t="str">
        <f>SUBSTITUTE(tbl_geral[[#This Row],[Cod.Unico5]],",",".")</f>
        <v>228.02</v>
      </c>
      <c r="Q1682" s="12" t="s">
        <v>373</v>
      </c>
    </row>
    <row r="1683" spans="1:17" x14ac:dyDescent="0.25">
      <c r="A1683" s="3" t="s">
        <v>1439</v>
      </c>
      <c r="B1683" s="4">
        <v>8</v>
      </c>
      <c r="C1683" s="3" t="s">
        <v>10</v>
      </c>
      <c r="D1683" s="4">
        <v>829</v>
      </c>
      <c r="E1683" s="3" t="s">
        <v>93</v>
      </c>
      <c r="F1683" s="3" t="s">
        <v>363</v>
      </c>
      <c r="G1683" s="3" t="s">
        <v>3075</v>
      </c>
      <c r="H1683" s="3" t="s">
        <v>13</v>
      </c>
      <c r="I1683" s="3"/>
      <c r="J1683" s="7" t="str">
        <f>CONCATENATE(tbl_geral[[#This Row],[Máquina]],"_",tbl_geral[[#This Row],[Status]],)</f>
        <v>WEMH_CLASSIFICAÇÃO</v>
      </c>
      <c r="K1683" s="9">
        <f>COUNTIF($J$2:J1683,J1683)</f>
        <v>3</v>
      </c>
      <c r="L1683" s="7" t="str">
        <f>CONCATENATE(tbl_geral[[#This Row],[Cod.Unico]],"_",tbl_geral[[#This Row],[Numerador]])</f>
        <v>WEMH_CLASSIFICAÇÃO_3</v>
      </c>
      <c r="M1683" s="12">
        <f t="shared" si="26"/>
        <v>228</v>
      </c>
      <c r="N1683" s="12">
        <f>COUNTIF(J$2:$J1683,J1683)/100</f>
        <v>0.03</v>
      </c>
      <c r="O1683" s="12">
        <f>SUM(tbl_geral[[#This Row],[Cod.Unico3]]+tbl_geral[[#This Row],[Cod.Unico4]])</f>
        <v>228.03</v>
      </c>
      <c r="P1683" s="12" t="str">
        <f>SUBSTITUTE(tbl_geral[[#This Row],[Cod.Unico5]],",",".")</f>
        <v>228.03</v>
      </c>
      <c r="Q1683" s="12" t="s">
        <v>374</v>
      </c>
    </row>
    <row r="1684" spans="1:17" x14ac:dyDescent="0.25">
      <c r="A1684" s="3" t="s">
        <v>1439</v>
      </c>
      <c r="B1684" s="4">
        <v>5</v>
      </c>
      <c r="C1684" s="3" t="s">
        <v>71</v>
      </c>
      <c r="D1684" s="4">
        <v>501</v>
      </c>
      <c r="E1684" s="3" t="s">
        <v>75</v>
      </c>
      <c r="F1684" s="3" t="s">
        <v>363</v>
      </c>
      <c r="G1684" s="3" t="s">
        <v>3076</v>
      </c>
      <c r="H1684" s="3" t="s">
        <v>13</v>
      </c>
      <c r="I1684" s="3"/>
      <c r="J1684" s="7" t="str">
        <f>CONCATENATE(tbl_geral[[#This Row],[Máquina]],"_",tbl_geral[[#This Row],[Status]],)</f>
        <v>WEMH_CLASSIFICAÇÃO</v>
      </c>
      <c r="K1684" s="9">
        <f>COUNTIF($J$2:J1684,J1684)</f>
        <v>4</v>
      </c>
      <c r="L1684" s="7" t="str">
        <f>CONCATENATE(tbl_geral[[#This Row],[Cod.Unico]],"_",tbl_geral[[#This Row],[Numerador]])</f>
        <v>WEMH_CLASSIFICAÇÃO_4</v>
      </c>
      <c r="M1684" s="12">
        <f t="shared" si="26"/>
        <v>228</v>
      </c>
      <c r="N1684" s="12">
        <f>COUNTIF(J$2:$J1684,J1684)/100</f>
        <v>0.04</v>
      </c>
      <c r="O1684" s="12">
        <f>SUM(tbl_geral[[#This Row],[Cod.Unico3]]+tbl_geral[[#This Row],[Cod.Unico4]])</f>
        <v>228.04</v>
      </c>
      <c r="P1684" s="12" t="str">
        <f>SUBSTITUTE(tbl_geral[[#This Row],[Cod.Unico5]],",",".")</f>
        <v>228.04</v>
      </c>
      <c r="Q1684" s="12" t="s">
        <v>1292</v>
      </c>
    </row>
    <row r="1685" spans="1:17" x14ac:dyDescent="0.25">
      <c r="A1685" s="3" t="s">
        <v>1439</v>
      </c>
      <c r="B1685" s="4">
        <v>2</v>
      </c>
      <c r="C1685" s="3" t="s">
        <v>84</v>
      </c>
      <c r="D1685" s="4">
        <v>203</v>
      </c>
      <c r="E1685" s="3" t="s">
        <v>85</v>
      </c>
      <c r="F1685" s="3" t="s">
        <v>363</v>
      </c>
      <c r="G1685" s="3" t="s">
        <v>3077</v>
      </c>
      <c r="H1685" s="3" t="s">
        <v>13</v>
      </c>
      <c r="I1685" s="3"/>
      <c r="J1685" s="7" t="str">
        <f>CONCATENATE(tbl_geral[[#This Row],[Máquina]],"_",tbl_geral[[#This Row],[Status]],)</f>
        <v>WEMH_CLASSIFICAÇÃO</v>
      </c>
      <c r="K1685" s="9">
        <f>COUNTIF($J$2:J1685,J1685)</f>
        <v>5</v>
      </c>
      <c r="L1685" s="7" t="str">
        <f>CONCATENATE(tbl_geral[[#This Row],[Cod.Unico]],"_",tbl_geral[[#This Row],[Numerador]])</f>
        <v>WEMH_CLASSIFICAÇÃO_5</v>
      </c>
      <c r="M1685" s="12">
        <f t="shared" si="26"/>
        <v>228</v>
      </c>
      <c r="N1685" s="12">
        <f>COUNTIF(J$2:$J1685,J1685)/100</f>
        <v>0.05</v>
      </c>
      <c r="O1685" s="12">
        <f>SUM(tbl_geral[[#This Row],[Cod.Unico3]]+tbl_geral[[#This Row],[Cod.Unico4]])</f>
        <v>228.05</v>
      </c>
      <c r="P1685" s="12" t="str">
        <f>SUBSTITUTE(tbl_geral[[#This Row],[Cod.Unico5]],",",".")</f>
        <v>228.05</v>
      </c>
      <c r="Q1685" s="12" t="s">
        <v>376</v>
      </c>
    </row>
    <row r="1686" spans="1:17" x14ac:dyDescent="0.25">
      <c r="A1686" s="3" t="s">
        <v>1439</v>
      </c>
      <c r="B1686" s="4">
        <v>2</v>
      </c>
      <c r="C1686" s="3" t="s">
        <v>84</v>
      </c>
      <c r="D1686" s="4">
        <v>202</v>
      </c>
      <c r="E1686" s="3" t="s">
        <v>88</v>
      </c>
      <c r="F1686" s="3" t="s">
        <v>363</v>
      </c>
      <c r="G1686" s="3" t="s">
        <v>3078</v>
      </c>
      <c r="H1686" s="3" t="s">
        <v>13</v>
      </c>
      <c r="I1686" s="3"/>
      <c r="J1686" s="7" t="str">
        <f>CONCATENATE(tbl_geral[[#This Row],[Máquina]],"_",tbl_geral[[#This Row],[Status]],)</f>
        <v>WEMH_CLASSIFICAÇÃO</v>
      </c>
      <c r="K1686" s="9">
        <f>COUNTIF($J$2:J1686,J1686)</f>
        <v>6</v>
      </c>
      <c r="L1686" s="7" t="str">
        <f>CONCATENATE(tbl_geral[[#This Row],[Cod.Unico]],"_",tbl_geral[[#This Row],[Numerador]])</f>
        <v>WEMH_CLASSIFICAÇÃO_6</v>
      </c>
      <c r="M1686" s="12">
        <f t="shared" si="26"/>
        <v>228</v>
      </c>
      <c r="N1686" s="12">
        <f>COUNTIF(J$2:$J1686,J1686)/100</f>
        <v>0.06</v>
      </c>
      <c r="O1686" s="12">
        <f>SUM(tbl_geral[[#This Row],[Cod.Unico3]]+tbl_geral[[#This Row],[Cod.Unico4]])</f>
        <v>228.06</v>
      </c>
      <c r="P1686" s="12" t="str">
        <f>SUBSTITUTE(tbl_geral[[#This Row],[Cod.Unico5]],",",".")</f>
        <v>228.06</v>
      </c>
      <c r="Q1686" s="12" t="s">
        <v>377</v>
      </c>
    </row>
    <row r="1687" spans="1:17" x14ac:dyDescent="0.25">
      <c r="A1687" s="3" t="s">
        <v>1439</v>
      </c>
      <c r="B1687" s="4">
        <v>8</v>
      </c>
      <c r="C1687" s="3" t="s">
        <v>10</v>
      </c>
      <c r="D1687" s="4">
        <v>829</v>
      </c>
      <c r="E1687" s="3" t="s">
        <v>93</v>
      </c>
      <c r="F1687" s="3" t="s">
        <v>363</v>
      </c>
      <c r="G1687" s="3" t="s">
        <v>3079</v>
      </c>
      <c r="H1687" s="3" t="s">
        <v>13</v>
      </c>
      <c r="I1687" s="3"/>
      <c r="J1687" s="7" t="str">
        <f>CONCATENATE(tbl_geral[[#This Row],[Máquina]],"_",tbl_geral[[#This Row],[Status]],)</f>
        <v>WEMH_CLASSIFICAÇÃO</v>
      </c>
      <c r="K1687" s="9">
        <f>COUNTIF($J$2:J1687,J1687)</f>
        <v>7</v>
      </c>
      <c r="L1687" s="7" t="str">
        <f>CONCATENATE(tbl_geral[[#This Row],[Cod.Unico]],"_",tbl_geral[[#This Row],[Numerador]])</f>
        <v>WEMH_CLASSIFICAÇÃO_7</v>
      </c>
      <c r="M1687" s="12">
        <f t="shared" si="26"/>
        <v>228</v>
      </c>
      <c r="N1687" s="12">
        <f>COUNTIF(J$2:$J1687,J1687)/100</f>
        <v>7.0000000000000007E-2</v>
      </c>
      <c r="O1687" s="12">
        <f>SUM(tbl_geral[[#This Row],[Cod.Unico3]]+tbl_geral[[#This Row],[Cod.Unico4]])</f>
        <v>228.07</v>
      </c>
      <c r="P1687" s="12" t="str">
        <f>SUBSTITUTE(tbl_geral[[#This Row],[Cod.Unico5]],",",".")</f>
        <v>228.07</v>
      </c>
      <c r="Q1687" s="12" t="s">
        <v>1293</v>
      </c>
    </row>
    <row r="1688" spans="1:17" x14ac:dyDescent="0.25">
      <c r="A1688" s="3" t="s">
        <v>1439</v>
      </c>
      <c r="B1688" s="4">
        <v>8</v>
      </c>
      <c r="C1688" s="3" t="s">
        <v>10</v>
      </c>
      <c r="D1688" s="4">
        <v>829</v>
      </c>
      <c r="E1688" s="3" t="s">
        <v>93</v>
      </c>
      <c r="F1688" s="3" t="s">
        <v>363</v>
      </c>
      <c r="G1688" s="3" t="s">
        <v>3080</v>
      </c>
      <c r="H1688" s="3" t="s">
        <v>13</v>
      </c>
      <c r="I1688" s="3"/>
      <c r="J1688" s="7" t="str">
        <f>CONCATENATE(tbl_geral[[#This Row],[Máquina]],"_",tbl_geral[[#This Row],[Status]],)</f>
        <v>WEMH_CLASSIFICAÇÃO</v>
      </c>
      <c r="K1688" s="9">
        <f>COUNTIF($J$2:J1688,J1688)</f>
        <v>8</v>
      </c>
      <c r="L1688" s="7" t="str">
        <f>CONCATENATE(tbl_geral[[#This Row],[Cod.Unico]],"_",tbl_geral[[#This Row],[Numerador]])</f>
        <v>WEMH_CLASSIFICAÇÃO_8</v>
      </c>
      <c r="M1688" s="12">
        <f t="shared" si="26"/>
        <v>228</v>
      </c>
      <c r="N1688" s="12">
        <f>COUNTIF(J$2:$J1688,J1688)/100</f>
        <v>0.08</v>
      </c>
      <c r="O1688" s="12">
        <f>SUM(tbl_geral[[#This Row],[Cod.Unico3]]+tbl_geral[[#This Row],[Cod.Unico4]])</f>
        <v>228.08</v>
      </c>
      <c r="P1688" s="12" t="str">
        <f>SUBSTITUTE(tbl_geral[[#This Row],[Cod.Unico5]],",",".")</f>
        <v>228.08</v>
      </c>
      <c r="Q1688" s="12" t="s">
        <v>379</v>
      </c>
    </row>
    <row r="1689" spans="1:17" x14ac:dyDescent="0.25">
      <c r="A1689" s="3" t="s">
        <v>1439</v>
      </c>
      <c r="B1689" s="4">
        <v>2</v>
      </c>
      <c r="C1689" s="3" t="s">
        <v>84</v>
      </c>
      <c r="D1689" s="4">
        <v>202</v>
      </c>
      <c r="E1689" s="3" t="s">
        <v>88</v>
      </c>
      <c r="F1689" s="3" t="s">
        <v>363</v>
      </c>
      <c r="G1689" s="3" t="s">
        <v>3081</v>
      </c>
      <c r="H1689" s="3" t="s">
        <v>13</v>
      </c>
      <c r="I1689" s="3"/>
      <c r="J1689" s="7" t="str">
        <f>CONCATENATE(tbl_geral[[#This Row],[Máquina]],"_",tbl_geral[[#This Row],[Status]],)</f>
        <v>WEMH_CLASSIFICAÇÃO</v>
      </c>
      <c r="K1689" s="9">
        <f>COUNTIF($J$2:J1689,J1689)</f>
        <v>9</v>
      </c>
      <c r="L1689" s="7" t="str">
        <f>CONCATENATE(tbl_geral[[#This Row],[Cod.Unico]],"_",tbl_geral[[#This Row],[Numerador]])</f>
        <v>WEMH_CLASSIFICAÇÃO_9</v>
      </c>
      <c r="M1689" s="12">
        <f t="shared" si="26"/>
        <v>228</v>
      </c>
      <c r="N1689" s="12">
        <f>COUNTIF(J$2:$J1689,J1689)/100</f>
        <v>0.09</v>
      </c>
      <c r="O1689" s="12">
        <f>SUM(tbl_geral[[#This Row],[Cod.Unico3]]+tbl_geral[[#This Row],[Cod.Unico4]])</f>
        <v>228.09</v>
      </c>
      <c r="P1689" s="12" t="str">
        <f>SUBSTITUTE(tbl_geral[[#This Row],[Cod.Unico5]],",",".")</f>
        <v>228.09</v>
      </c>
      <c r="Q1689" s="12" t="s">
        <v>380</v>
      </c>
    </row>
    <row r="1690" spans="1:17" x14ac:dyDescent="0.25">
      <c r="A1690" s="3" t="s">
        <v>1439</v>
      </c>
      <c r="B1690" s="4">
        <v>8</v>
      </c>
      <c r="C1690" s="3" t="s">
        <v>10</v>
      </c>
      <c r="D1690" s="4">
        <v>829</v>
      </c>
      <c r="E1690" s="3" t="s">
        <v>93</v>
      </c>
      <c r="F1690" s="3" t="s">
        <v>363</v>
      </c>
      <c r="G1690" s="3" t="s">
        <v>3156</v>
      </c>
      <c r="H1690" s="3" t="s">
        <v>13</v>
      </c>
      <c r="I1690" s="3"/>
      <c r="J1690" s="7" t="str">
        <f>CONCATENATE(tbl_geral[[#This Row],[Máquina]],"_",tbl_geral[[#This Row],[Status]],)</f>
        <v>WEMH_CLASSIFICAÇÃO</v>
      </c>
      <c r="K1690" s="9">
        <f>COUNTIF($J$2:J1690,J1690)</f>
        <v>10</v>
      </c>
      <c r="L1690" s="7" t="str">
        <f>CONCATENATE(tbl_geral[[#This Row],[Cod.Unico]],"_",tbl_geral[[#This Row],[Numerador]])</f>
        <v>WEMH_CLASSIFICAÇÃO_10</v>
      </c>
      <c r="M1690" s="12">
        <f t="shared" si="26"/>
        <v>228</v>
      </c>
      <c r="N1690" s="12">
        <f>COUNTIF(J$2:$J1690,J1690)/100</f>
        <v>0.1</v>
      </c>
      <c r="O1690" s="12">
        <f>SUM(tbl_geral[[#This Row],[Cod.Unico3]]+tbl_geral[[#This Row],[Cod.Unico4]])</f>
        <v>228.1</v>
      </c>
      <c r="P1690" s="12" t="str">
        <f>SUBSTITUTE(tbl_geral[[#This Row],[Cod.Unico5]],",",".")</f>
        <v>228.1</v>
      </c>
      <c r="Q1690" s="12" t="s">
        <v>365</v>
      </c>
    </row>
    <row r="1691" spans="1:17" x14ac:dyDescent="0.25">
      <c r="A1691" s="3" t="s">
        <v>1439</v>
      </c>
      <c r="B1691" s="4">
        <v>2</v>
      </c>
      <c r="C1691" s="3" t="s">
        <v>84</v>
      </c>
      <c r="D1691" s="4">
        <v>202</v>
      </c>
      <c r="E1691" s="3" t="s">
        <v>88</v>
      </c>
      <c r="F1691" s="3" t="s">
        <v>165</v>
      </c>
      <c r="G1691" s="3" t="s">
        <v>3082</v>
      </c>
      <c r="H1691" s="3" t="s">
        <v>13</v>
      </c>
      <c r="I1691" s="3"/>
      <c r="J1691" s="7" t="str">
        <f>CONCATENATE(tbl_geral[[#This Row],[Máquina]],"_",tbl_geral[[#This Row],[Status]],)</f>
        <v>WEMH_IMPRESSORA</v>
      </c>
      <c r="K1691" s="9">
        <f>COUNTIF($J$2:J1691,J1691)</f>
        <v>1</v>
      </c>
      <c r="L1691" s="7" t="str">
        <f>CONCATENATE(tbl_geral[[#This Row],[Cod.Unico]],"_",tbl_geral[[#This Row],[Numerador]])</f>
        <v>WEMH_IMPRESSORA_1</v>
      </c>
      <c r="M1691" s="12">
        <f t="shared" si="26"/>
        <v>229</v>
      </c>
      <c r="N1691" s="12">
        <f>COUNTIF(J$2:$J1691,J1691)/100</f>
        <v>0.01</v>
      </c>
      <c r="O1691" s="12">
        <f>SUM(tbl_geral[[#This Row],[Cod.Unico3]]+tbl_geral[[#This Row],[Cod.Unico4]])</f>
        <v>229.01</v>
      </c>
      <c r="P1691" s="12" t="str">
        <f>SUBSTITUTE(tbl_geral[[#This Row],[Cod.Unico5]],",",".")</f>
        <v>229.01</v>
      </c>
      <c r="Q1691" s="12" t="s">
        <v>166</v>
      </c>
    </row>
    <row r="1692" spans="1:17" x14ac:dyDescent="0.25">
      <c r="A1692" s="3" t="s">
        <v>1439</v>
      </c>
      <c r="B1692" s="4">
        <v>2</v>
      </c>
      <c r="C1692" s="3" t="s">
        <v>84</v>
      </c>
      <c r="D1692" s="4">
        <v>202</v>
      </c>
      <c r="E1692" s="3" t="s">
        <v>88</v>
      </c>
      <c r="F1692" s="3" t="s">
        <v>165</v>
      </c>
      <c r="G1692" s="3" t="s">
        <v>3083</v>
      </c>
      <c r="H1692" s="3" t="s">
        <v>13</v>
      </c>
      <c r="I1692" s="3"/>
      <c r="J1692" s="7" t="str">
        <f>CONCATENATE(tbl_geral[[#This Row],[Máquina]],"_",tbl_geral[[#This Row],[Status]],)</f>
        <v>WEMH_IMPRESSORA</v>
      </c>
      <c r="K1692" s="9">
        <f>COUNTIF($J$2:J1692,J1692)</f>
        <v>2</v>
      </c>
      <c r="L1692" s="7" t="str">
        <f>CONCATENATE(tbl_geral[[#This Row],[Cod.Unico]],"_",tbl_geral[[#This Row],[Numerador]])</f>
        <v>WEMH_IMPRESSORA_2</v>
      </c>
      <c r="M1692" s="12">
        <f t="shared" si="26"/>
        <v>229</v>
      </c>
      <c r="N1692" s="12">
        <f>COUNTIF(J$2:$J1692,J1692)/100</f>
        <v>0.02</v>
      </c>
      <c r="O1692" s="12">
        <f>SUM(tbl_geral[[#This Row],[Cod.Unico3]]+tbl_geral[[#This Row],[Cod.Unico4]])</f>
        <v>229.02</v>
      </c>
      <c r="P1692" s="12" t="str">
        <f>SUBSTITUTE(tbl_geral[[#This Row],[Cod.Unico5]],",",".")</f>
        <v>229.02</v>
      </c>
      <c r="Q1692" s="12" t="s">
        <v>167</v>
      </c>
    </row>
    <row r="1693" spans="1:17" x14ac:dyDescent="0.25">
      <c r="A1693" s="3" t="s">
        <v>1439</v>
      </c>
      <c r="B1693" s="4">
        <v>2</v>
      </c>
      <c r="C1693" s="3" t="s">
        <v>84</v>
      </c>
      <c r="D1693" s="4">
        <v>202</v>
      </c>
      <c r="E1693" s="3" t="s">
        <v>88</v>
      </c>
      <c r="F1693" s="3" t="s">
        <v>165</v>
      </c>
      <c r="G1693" s="3" t="s">
        <v>3084</v>
      </c>
      <c r="H1693" s="3" t="s">
        <v>13</v>
      </c>
      <c r="I1693" s="3"/>
      <c r="J1693" s="7" t="str">
        <f>CONCATENATE(tbl_geral[[#This Row],[Máquina]],"_",tbl_geral[[#This Row],[Status]],)</f>
        <v>WEMH_IMPRESSORA</v>
      </c>
      <c r="K1693" s="9">
        <f>COUNTIF($J$2:J1693,J1693)</f>
        <v>3</v>
      </c>
      <c r="L1693" s="7" t="str">
        <f>CONCATENATE(tbl_geral[[#This Row],[Cod.Unico]],"_",tbl_geral[[#This Row],[Numerador]])</f>
        <v>WEMH_IMPRESSORA_3</v>
      </c>
      <c r="M1693" s="12">
        <f t="shared" si="26"/>
        <v>229</v>
      </c>
      <c r="N1693" s="12">
        <f>COUNTIF(J$2:$J1693,J1693)/100</f>
        <v>0.03</v>
      </c>
      <c r="O1693" s="12">
        <f>SUM(tbl_geral[[#This Row],[Cod.Unico3]]+tbl_geral[[#This Row],[Cod.Unico4]])</f>
        <v>229.03</v>
      </c>
      <c r="P1693" s="12" t="str">
        <f>SUBSTITUTE(tbl_geral[[#This Row],[Cod.Unico5]],",",".")</f>
        <v>229.03</v>
      </c>
      <c r="Q1693" s="12" t="s">
        <v>168</v>
      </c>
    </row>
    <row r="1694" spans="1:17" x14ac:dyDescent="0.25">
      <c r="A1694" s="3" t="s">
        <v>1439</v>
      </c>
      <c r="B1694" s="4">
        <v>2</v>
      </c>
      <c r="C1694" s="3" t="s">
        <v>84</v>
      </c>
      <c r="D1694" s="4">
        <v>202</v>
      </c>
      <c r="E1694" s="3" t="s">
        <v>88</v>
      </c>
      <c r="F1694" s="3" t="s">
        <v>165</v>
      </c>
      <c r="G1694" s="3" t="s">
        <v>3085</v>
      </c>
      <c r="H1694" s="3" t="s">
        <v>13</v>
      </c>
      <c r="I1694" s="3"/>
      <c r="J1694" s="7" t="str">
        <f>CONCATENATE(tbl_geral[[#This Row],[Máquina]],"_",tbl_geral[[#This Row],[Status]],)</f>
        <v>WEMH_IMPRESSORA</v>
      </c>
      <c r="K1694" s="9">
        <f>COUNTIF($J$2:J1694,J1694)</f>
        <v>4</v>
      </c>
      <c r="L1694" s="7" t="str">
        <f>CONCATENATE(tbl_geral[[#This Row],[Cod.Unico]],"_",tbl_geral[[#This Row],[Numerador]])</f>
        <v>WEMH_IMPRESSORA_4</v>
      </c>
      <c r="M1694" s="12">
        <f t="shared" si="26"/>
        <v>229</v>
      </c>
      <c r="N1694" s="12">
        <f>COUNTIF(J$2:$J1694,J1694)/100</f>
        <v>0.04</v>
      </c>
      <c r="O1694" s="12">
        <f>SUM(tbl_geral[[#This Row],[Cod.Unico3]]+tbl_geral[[#This Row],[Cod.Unico4]])</f>
        <v>229.04</v>
      </c>
      <c r="P1694" s="12" t="str">
        <f>SUBSTITUTE(tbl_geral[[#This Row],[Cod.Unico5]],",",".")</f>
        <v>229.04</v>
      </c>
      <c r="Q1694" s="12" t="s">
        <v>169</v>
      </c>
    </row>
    <row r="1695" spans="1:17" x14ac:dyDescent="0.25">
      <c r="A1695" s="3" t="s">
        <v>1439</v>
      </c>
      <c r="B1695" s="4">
        <v>2</v>
      </c>
      <c r="C1695" s="3" t="s">
        <v>84</v>
      </c>
      <c r="D1695" s="4">
        <v>202</v>
      </c>
      <c r="E1695" s="3" t="s">
        <v>88</v>
      </c>
      <c r="F1695" s="3" t="s">
        <v>165</v>
      </c>
      <c r="G1695" s="3" t="s">
        <v>3086</v>
      </c>
      <c r="H1695" s="3" t="s">
        <v>13</v>
      </c>
      <c r="I1695" s="3"/>
      <c r="J1695" s="7" t="str">
        <f>CONCATENATE(tbl_geral[[#This Row],[Máquina]],"_",tbl_geral[[#This Row],[Status]],)</f>
        <v>WEMH_IMPRESSORA</v>
      </c>
      <c r="K1695" s="9">
        <f>COUNTIF($J$2:J1695,J1695)</f>
        <v>5</v>
      </c>
      <c r="L1695" s="7" t="str">
        <f>CONCATENATE(tbl_geral[[#This Row],[Cod.Unico]],"_",tbl_geral[[#This Row],[Numerador]])</f>
        <v>WEMH_IMPRESSORA_5</v>
      </c>
      <c r="M1695" s="12">
        <f t="shared" si="26"/>
        <v>229</v>
      </c>
      <c r="N1695" s="12">
        <f>COUNTIF(J$2:$J1695,J1695)/100</f>
        <v>0.05</v>
      </c>
      <c r="O1695" s="12">
        <f>SUM(tbl_geral[[#This Row],[Cod.Unico3]]+tbl_geral[[#This Row],[Cod.Unico4]])</f>
        <v>229.05</v>
      </c>
      <c r="P1695" s="12" t="str">
        <f>SUBSTITUTE(tbl_geral[[#This Row],[Cod.Unico5]],",",".")</f>
        <v>229.05</v>
      </c>
      <c r="Q1695" s="12" t="s">
        <v>170</v>
      </c>
    </row>
    <row r="1696" spans="1:17" x14ac:dyDescent="0.25">
      <c r="A1696" s="3" t="s">
        <v>1439</v>
      </c>
      <c r="B1696" s="4">
        <v>8</v>
      </c>
      <c r="C1696" s="3" t="s">
        <v>10</v>
      </c>
      <c r="D1696" s="4">
        <v>829</v>
      </c>
      <c r="E1696" s="3" t="s">
        <v>93</v>
      </c>
      <c r="F1696" s="3" t="s">
        <v>165</v>
      </c>
      <c r="G1696" s="3" t="s">
        <v>3087</v>
      </c>
      <c r="H1696" s="3" t="s">
        <v>13</v>
      </c>
      <c r="I1696" s="3"/>
      <c r="J1696" s="7" t="str">
        <f>CONCATENATE(tbl_geral[[#This Row],[Máquina]],"_",tbl_geral[[#This Row],[Status]],)</f>
        <v>WEMH_IMPRESSORA</v>
      </c>
      <c r="K1696" s="9">
        <f>COUNTIF($J$2:J1696,J1696)</f>
        <v>6</v>
      </c>
      <c r="L1696" s="7" t="str">
        <f>CONCATENATE(tbl_geral[[#This Row],[Cod.Unico]],"_",tbl_geral[[#This Row],[Numerador]])</f>
        <v>WEMH_IMPRESSORA_6</v>
      </c>
      <c r="M1696" s="12">
        <f t="shared" si="26"/>
        <v>229</v>
      </c>
      <c r="N1696" s="12">
        <f>COUNTIF(J$2:$J1696,J1696)/100</f>
        <v>0.06</v>
      </c>
      <c r="O1696" s="12">
        <f>SUM(tbl_geral[[#This Row],[Cod.Unico3]]+tbl_geral[[#This Row],[Cod.Unico4]])</f>
        <v>229.06</v>
      </c>
      <c r="P1696" s="12" t="str">
        <f>SUBSTITUTE(tbl_geral[[#This Row],[Cod.Unico5]],",",".")</f>
        <v>229.06</v>
      </c>
      <c r="Q1696" s="12" t="s">
        <v>171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9"/>
  <sheetViews>
    <sheetView topLeftCell="C4" workbookViewId="0">
      <selection activeCell="J2999" sqref="J2999"/>
    </sheetView>
  </sheetViews>
  <sheetFormatPr defaultRowHeight="15" x14ac:dyDescent="0.25"/>
  <cols>
    <col min="1" max="1" width="18.7109375" customWidth="1"/>
    <col min="2" max="2" width="38.28515625" customWidth="1"/>
    <col min="3" max="3" width="48.7109375" bestFit="1" customWidth="1"/>
    <col min="5" max="5" width="9.140625" style="5"/>
    <col min="6" max="6" width="26.140625" style="6" customWidth="1"/>
    <col min="7" max="7" width="11.140625" style="5" customWidth="1"/>
    <col min="8" max="8" width="9.140625" style="5"/>
    <col min="9" max="9" width="48.28515625" style="6" customWidth="1"/>
    <col min="10" max="10" width="16" style="6" bestFit="1" customWidth="1"/>
    <col min="11" max="11" width="27.42578125" style="6" customWidth="1"/>
  </cols>
  <sheetData>
    <row r="1" spans="1:11" x14ac:dyDescent="0.25">
      <c r="A1" t="s">
        <v>0</v>
      </c>
      <c r="B1" t="s">
        <v>5</v>
      </c>
      <c r="C1" t="s">
        <v>1456</v>
      </c>
      <c r="E1" s="5" t="s">
        <v>1458</v>
      </c>
      <c r="F1" s="6" t="s">
        <v>1459</v>
      </c>
      <c r="G1" s="5" t="s">
        <v>1457</v>
      </c>
      <c r="H1" s="5" t="s">
        <v>1460</v>
      </c>
      <c r="I1" s="6" t="s">
        <v>1461</v>
      </c>
      <c r="J1" s="6" t="s">
        <v>0</v>
      </c>
      <c r="K1" s="6" t="s">
        <v>5</v>
      </c>
    </row>
    <row r="2" spans="1:11" x14ac:dyDescent="0.25">
      <c r="A2" t="str">
        <f>IFERROR(tbl_geral[[#This Row],[Máquina]],"")</f>
        <v>ACESS-MDF</v>
      </c>
      <c r="B2" t="str">
        <f>IFERROR(tbl_geral[[#This Row],[Status]],"")</f>
        <v xml:space="preserve">START/STOP </v>
      </c>
      <c r="C2" t="str">
        <f>IF(Tabela2[[#This Row],[Status]]="","",CONCATENATE(Tabela2[[#This Row],[Máquina]],"_",Tabela2[[#This Row],[Status]]))</f>
        <v xml:space="preserve">ACESS-MDF_START/STOP </v>
      </c>
      <c r="E2" s="5">
        <v>1</v>
      </c>
      <c r="F2" s="6" t="str">
        <f>IF(C2&lt;&gt;"",IF(COUNTIFS($C$2:C2,C2)=1,C2,""),"")</f>
        <v xml:space="preserve">ACESS-MDF_START/STOP </v>
      </c>
      <c r="H2" s="5">
        <v>1</v>
      </c>
      <c r="I2" s="6" t="str">
        <f>IFERROR(INDEX($F$2:$F$2000,MATCH(H2,$E$2:$E$2000,0)),"")</f>
        <v xml:space="preserve">ACESS-MDF_START/STOP </v>
      </c>
      <c r="J2" s="6" t="str">
        <f>IFERROR(MID(Tabela3[[#This Row],[Ordenado]], 1, SEARCH("_", Tabela3[[#This Row],[Ordenado]]) - 1),"")</f>
        <v>ACESS-MDF</v>
      </c>
      <c r="K2" s="6" t="str">
        <f>IFERROR(MID(Tabela3[[#This Row],[Ordenado]], SEARCH("_",Tabela3[[#This Row],[Ordenado]]) + 1, LEN(Tabela3[[#This Row],[Ordenado]])),"")</f>
        <v xml:space="preserve">START/STOP </v>
      </c>
    </row>
    <row r="3" spans="1:11" x14ac:dyDescent="0.25">
      <c r="A3" t="str">
        <f>IFERROR(tbl_geral[[#This Row],[Máquina]],"")</f>
        <v>ACESS-MDF</v>
      </c>
      <c r="B3" t="str">
        <f>IFERROR(tbl_geral[[#This Row],[Status]],"")</f>
        <v xml:space="preserve">START/STOP </v>
      </c>
      <c r="C3" t="str">
        <f>IF(Tabela2[[#This Row],[Status]]="","",CONCATENATE(Tabela2[[#This Row],[Máquina]],"_",Tabela2[[#This Row],[Status]]))</f>
        <v xml:space="preserve">ACESS-MDF_START/STOP </v>
      </c>
      <c r="E3" s="5">
        <f>IF(F3&lt;&gt;"",E2+1,E2)</f>
        <v>1</v>
      </c>
      <c r="F3" s="6" t="str">
        <f>IF(C3&lt;&gt;"",IF(COUNTIFS($C$2:C3,C3)=1,C3,""),"")</f>
        <v/>
      </c>
      <c r="H3" s="5">
        <v>2</v>
      </c>
      <c r="I3" s="6" t="str">
        <f t="shared" ref="I3:I66" si="0">IFERROR(INDEX($F$2:$F$2000,MATCH(H3,$E$2:$E$2000,0)),"")</f>
        <v xml:space="preserve">ACESS-MDF_SETUP </v>
      </c>
      <c r="J3" s="6" t="str">
        <f>IFERROR(MID(Tabela3[[#This Row],[Ordenado]], 1, SEARCH("_", Tabela3[[#This Row],[Ordenado]]) - 1),"")</f>
        <v>ACESS-MDF</v>
      </c>
      <c r="K3" s="6" t="str">
        <f>IFERROR(MID(Tabela3[[#This Row],[Ordenado]], SEARCH("_",Tabela3[[#This Row],[Ordenado]]) + 1, LEN(Tabela3[[#This Row],[Ordenado]])),"")</f>
        <v xml:space="preserve">SETUP </v>
      </c>
    </row>
    <row r="4" spans="1:11" x14ac:dyDescent="0.25">
      <c r="A4" t="str">
        <f>IFERROR(tbl_geral[[#This Row],[Máquina]],"")</f>
        <v>ACESS-MDF</v>
      </c>
      <c r="B4" t="str">
        <f>IFERROR(tbl_geral[[#This Row],[Status]],"")</f>
        <v xml:space="preserve">START/STOP </v>
      </c>
      <c r="C4" t="str">
        <f>IF(Tabela2[[#This Row],[Status]]="","",CONCATENATE(Tabela2[[#This Row],[Máquina]],"_",Tabela2[[#This Row],[Status]]))</f>
        <v xml:space="preserve">ACESS-MDF_START/STOP </v>
      </c>
      <c r="E4" s="5">
        <f t="shared" ref="E4:E67" si="1">IF(F4&lt;&gt;"",E3+1,E3)</f>
        <v>1</v>
      </c>
      <c r="F4" s="6" t="str">
        <f>IF(C4&lt;&gt;"",IF(COUNTIFS($C$2:C4,C4)=1,C4,""),"")</f>
        <v/>
      </c>
      <c r="H4" s="5">
        <v>3</v>
      </c>
      <c r="I4" s="6" t="str">
        <f t="shared" si="0"/>
        <v>ACESS-MDF_DESENVOLVIMENTO</v>
      </c>
      <c r="J4" s="6" t="str">
        <f>IFERROR(MID(Tabela3[[#This Row],[Ordenado]], 1, SEARCH("_", Tabela3[[#This Row],[Ordenado]]) - 1),"")</f>
        <v>ACESS-MDF</v>
      </c>
      <c r="K4" s="6" t="str">
        <f>IFERROR(MID(Tabela3[[#This Row],[Ordenado]], SEARCH("_",Tabela3[[#This Row],[Ordenado]]) + 1, LEN(Tabela3[[#This Row],[Ordenado]])),"")</f>
        <v>DESENVOLVIMENTO</v>
      </c>
    </row>
    <row r="5" spans="1:11" x14ac:dyDescent="0.25">
      <c r="A5" t="str">
        <f>IFERROR(tbl_geral[[#This Row],[Máquina]],"")</f>
        <v>ACESS-MDF</v>
      </c>
      <c r="B5" t="str">
        <f>IFERROR(tbl_geral[[#This Row],[Status]],"")</f>
        <v xml:space="preserve">START/STOP </v>
      </c>
      <c r="C5" t="str">
        <f>IF(Tabela2[[#This Row],[Status]]="","",CONCATENATE(Tabela2[[#This Row],[Máquina]],"_",Tabela2[[#This Row],[Status]]))</f>
        <v xml:space="preserve">ACESS-MDF_START/STOP </v>
      </c>
      <c r="E5" s="5">
        <f t="shared" si="1"/>
        <v>1</v>
      </c>
      <c r="F5" s="6" t="str">
        <f>IF(C5&lt;&gt;"",IF(COUNTIFS($C$2:C5,C5)=1,C5,""),"")</f>
        <v/>
      </c>
      <c r="H5" s="5">
        <v>4</v>
      </c>
      <c r="I5" s="6" t="str">
        <f t="shared" si="0"/>
        <v>ACESS-MDF_PCP</v>
      </c>
      <c r="J5" s="6" t="str">
        <f>IFERROR(MID(Tabela3[[#This Row],[Ordenado]], 1, SEARCH("_", Tabela3[[#This Row],[Ordenado]]) - 1),"")</f>
        <v>ACESS-MDF</v>
      </c>
      <c r="K5" s="6" t="str">
        <f>IFERROR(MID(Tabela3[[#This Row],[Ordenado]], SEARCH("_",Tabela3[[#This Row],[Ordenado]]) + 1, LEN(Tabela3[[#This Row],[Ordenado]])),"")</f>
        <v>PCP</v>
      </c>
    </row>
    <row r="6" spans="1:11" x14ac:dyDescent="0.25">
      <c r="A6" t="str">
        <f>IFERROR(tbl_geral[[#This Row],[Máquina]],"")</f>
        <v>ACESS-MDF</v>
      </c>
      <c r="B6" t="str">
        <f>IFERROR(tbl_geral[[#This Row],[Status]],"")</f>
        <v xml:space="preserve">START/STOP </v>
      </c>
      <c r="C6" t="str">
        <f>IF(Tabela2[[#This Row],[Status]]="","",CONCATENATE(Tabela2[[#This Row],[Máquina]],"_",Tabela2[[#This Row],[Status]]))</f>
        <v xml:space="preserve">ACESS-MDF_START/STOP </v>
      </c>
      <c r="E6" s="5">
        <f t="shared" si="1"/>
        <v>1</v>
      </c>
      <c r="F6" s="6" t="str">
        <f>IF(C6&lt;&gt;"",IF(COUNTIFS($C$2:C6,C6)=1,C6,""),"")</f>
        <v/>
      </c>
      <c r="H6" s="5">
        <v>5</v>
      </c>
      <c r="I6" s="6" t="str">
        <f t="shared" si="0"/>
        <v>ACESS-MDF_EMPILHADEIRA</v>
      </c>
      <c r="J6" s="6" t="str">
        <f>IFERROR(MID(Tabela3[[#This Row],[Ordenado]], 1, SEARCH("_", Tabela3[[#This Row],[Ordenado]]) - 1),"")</f>
        <v>ACESS-MDF</v>
      </c>
      <c r="K6" s="6" t="str">
        <f>IFERROR(MID(Tabela3[[#This Row],[Ordenado]], SEARCH("_",Tabela3[[#This Row],[Ordenado]]) + 1, LEN(Tabela3[[#This Row],[Ordenado]])),"")</f>
        <v>EMPILHADEIRA</v>
      </c>
    </row>
    <row r="7" spans="1:11" x14ac:dyDescent="0.25">
      <c r="A7" t="str">
        <f>IFERROR(tbl_geral[[#This Row],[Máquina]],"")</f>
        <v>ACESS-MDF</v>
      </c>
      <c r="B7" t="str">
        <f>IFERROR(tbl_geral[[#This Row],[Status]],"")</f>
        <v xml:space="preserve">START/STOP </v>
      </c>
      <c r="C7" t="str">
        <f>IF(Tabela2[[#This Row],[Status]]="","",CONCATENATE(Tabela2[[#This Row],[Máquina]],"_",Tabela2[[#This Row],[Status]]))</f>
        <v xml:space="preserve">ACESS-MDF_START/STOP </v>
      </c>
      <c r="E7" s="5">
        <f t="shared" si="1"/>
        <v>1</v>
      </c>
      <c r="F7" s="6" t="str">
        <f>IF(C7&lt;&gt;"",IF(COUNTIFS($C$2:C7,C7)=1,C7,""),"")</f>
        <v/>
      </c>
      <c r="H7" s="5">
        <v>6</v>
      </c>
      <c r="I7" s="6" t="str">
        <f t="shared" si="0"/>
        <v>ACESS-MDF_SENSOR PCF</v>
      </c>
      <c r="J7" s="6" t="str">
        <f>IFERROR(MID(Tabela3[[#This Row],[Ordenado]], 1, SEARCH("_", Tabela3[[#This Row],[Ordenado]]) - 1),"")</f>
        <v>ACESS-MDF</v>
      </c>
      <c r="K7" s="6" t="str">
        <f>IFERROR(MID(Tabela3[[#This Row],[Ordenado]], SEARCH("_",Tabela3[[#This Row],[Ordenado]]) + 1, LEN(Tabela3[[#This Row],[Ordenado]])),"")</f>
        <v>SENSOR PCF</v>
      </c>
    </row>
    <row r="8" spans="1:11" x14ac:dyDescent="0.25">
      <c r="A8" t="str">
        <f>IFERROR(tbl_geral[[#This Row],[Máquina]],"")</f>
        <v>ACESS-MDF</v>
      </c>
      <c r="B8" t="str">
        <f>IFERROR(tbl_geral[[#This Row],[Status]],"")</f>
        <v xml:space="preserve">SETUP </v>
      </c>
      <c r="C8" t="str">
        <f>IF(Tabela2[[#This Row],[Status]]="","",CONCATENATE(Tabela2[[#This Row],[Máquina]],"_",Tabela2[[#This Row],[Status]]))</f>
        <v xml:space="preserve">ACESS-MDF_SETUP </v>
      </c>
      <c r="E8" s="5">
        <f t="shared" si="1"/>
        <v>2</v>
      </c>
      <c r="F8" s="6" t="str">
        <f>IF(C8&lt;&gt;"",IF(COUNTIFS($C$2:C8,C8)=1,C8,""),"")</f>
        <v xml:space="preserve">ACESS-MDF_SETUP </v>
      </c>
      <c r="H8" s="5">
        <v>7</v>
      </c>
      <c r="I8" s="6" t="str">
        <f t="shared" si="0"/>
        <v>ACESS-MDF_SISTEMA</v>
      </c>
      <c r="J8" s="6" t="str">
        <f>IFERROR(MID(Tabela3[[#This Row],[Ordenado]], 1, SEARCH("_", Tabela3[[#This Row],[Ordenado]]) - 1),"")</f>
        <v>ACESS-MDF</v>
      </c>
      <c r="K8" s="6" t="str">
        <f>IFERROR(MID(Tabela3[[#This Row],[Ordenado]], SEARCH("_",Tabela3[[#This Row],[Ordenado]]) + 1, LEN(Tabela3[[#This Row],[Ordenado]])),"")</f>
        <v>SISTEMA</v>
      </c>
    </row>
    <row r="9" spans="1:11" x14ac:dyDescent="0.25">
      <c r="A9" t="str">
        <f>IFERROR(tbl_geral[[#This Row],[Máquina]],"")</f>
        <v>ACESS-MDF</v>
      </c>
      <c r="B9" t="str">
        <f>IFERROR(tbl_geral[[#This Row],[Status]],"")</f>
        <v xml:space="preserve">SETUP </v>
      </c>
      <c r="C9" t="str">
        <f>IF(Tabela2[[#This Row],[Status]]="","",CONCATENATE(Tabela2[[#This Row],[Máquina]],"_",Tabela2[[#This Row],[Status]]))</f>
        <v xml:space="preserve">ACESS-MDF_SETUP </v>
      </c>
      <c r="E9" s="5">
        <f t="shared" si="1"/>
        <v>2</v>
      </c>
      <c r="F9" s="6" t="str">
        <f>IF(C9&lt;&gt;"",IF(COUNTIFS($C$2:C9,C9)=1,C9,""),"")</f>
        <v/>
      </c>
      <c r="H9" s="5">
        <v>8</v>
      </c>
      <c r="I9" s="6" t="str">
        <f t="shared" si="0"/>
        <v>ACESS-MDF_PARADA</v>
      </c>
      <c r="J9" s="6" t="str">
        <f>IFERROR(MID(Tabela3[[#This Row],[Ordenado]], 1, SEARCH("_", Tabela3[[#This Row],[Ordenado]]) - 1),"")</f>
        <v>ACESS-MDF</v>
      </c>
      <c r="K9" s="6" t="str">
        <f>IFERROR(MID(Tabela3[[#This Row],[Ordenado]], SEARCH("_",Tabela3[[#This Row],[Ordenado]]) + 1, LEN(Tabela3[[#This Row],[Ordenado]])),"")</f>
        <v>PARADA</v>
      </c>
    </row>
    <row r="10" spans="1:11" x14ac:dyDescent="0.25">
      <c r="A10" t="str">
        <f>IFERROR(tbl_geral[[#This Row],[Máquina]],"")</f>
        <v>ACESS-MDF</v>
      </c>
      <c r="B10" t="str">
        <f>IFERROR(tbl_geral[[#This Row],[Status]],"")</f>
        <v xml:space="preserve">SETUP </v>
      </c>
      <c r="C10" t="str">
        <f>IF(Tabela2[[#This Row],[Status]]="","",CONCATENATE(Tabela2[[#This Row],[Máquina]],"_",Tabela2[[#This Row],[Status]]))</f>
        <v xml:space="preserve">ACESS-MDF_SETUP </v>
      </c>
      <c r="E10" s="5">
        <f t="shared" si="1"/>
        <v>2</v>
      </c>
      <c r="F10" s="6" t="str">
        <f>IF(C10&lt;&gt;"",IF(COUNTIFS($C$2:C10,C10)=1,C10,""),"")</f>
        <v/>
      </c>
      <c r="H10" s="5">
        <v>9</v>
      </c>
      <c r="I10" s="6" t="str">
        <f t="shared" si="0"/>
        <v>ACESS-MDF_ESTAÇÃO DE ALIMENTAÇÃO PAINÉIS-</v>
      </c>
      <c r="J10" s="6" t="str">
        <f>IFERROR(MID(Tabela3[[#This Row],[Ordenado]], 1, SEARCH("_", Tabela3[[#This Row],[Ordenado]]) - 1),"")</f>
        <v>ACESS-MDF</v>
      </c>
      <c r="K10" s="6" t="str">
        <f>IFERROR(MID(Tabela3[[#This Row],[Ordenado]], SEARCH("_",Tabela3[[#This Row],[Ordenado]]) + 1, LEN(Tabela3[[#This Row],[Ordenado]])),"")</f>
        <v>ESTAÇÃO DE ALIMENTAÇÃO PAINÉIS-</v>
      </c>
    </row>
    <row r="11" spans="1:11" x14ac:dyDescent="0.25">
      <c r="A11" t="str">
        <f>IFERROR(tbl_geral[[#This Row],[Máquina]],"")</f>
        <v>ACESS-MDF</v>
      </c>
      <c r="B11" t="str">
        <f>IFERROR(tbl_geral[[#This Row],[Status]],"")</f>
        <v xml:space="preserve">SETUP </v>
      </c>
      <c r="C11" t="str">
        <f>IF(Tabela2[[#This Row],[Status]]="","",CONCATENATE(Tabela2[[#This Row],[Máquina]],"_",Tabela2[[#This Row],[Status]]))</f>
        <v xml:space="preserve">ACESS-MDF_SETUP </v>
      </c>
      <c r="E11" s="5">
        <f t="shared" si="1"/>
        <v>2</v>
      </c>
      <c r="F11" s="6" t="str">
        <f>IF(C11&lt;&gt;"",IF(COUNTIFS($C$2:C11,C11)=1,C11,""),"")</f>
        <v/>
      </c>
      <c r="H11" s="5">
        <v>10</v>
      </c>
      <c r="I11" s="6" t="str">
        <f t="shared" si="0"/>
        <v xml:space="preserve">ACESS-MDF_ALINHADOR DE PAINÉIS </v>
      </c>
      <c r="J11" s="6" t="str">
        <f>IFERROR(MID(Tabela3[[#This Row],[Ordenado]], 1, SEARCH("_", Tabela3[[#This Row],[Ordenado]]) - 1),"")</f>
        <v>ACESS-MDF</v>
      </c>
      <c r="K11" s="6" t="str">
        <f>IFERROR(MID(Tabela3[[#This Row],[Ordenado]], SEARCH("_",Tabela3[[#This Row],[Ordenado]]) + 1, LEN(Tabela3[[#This Row],[Ordenado]])),"")</f>
        <v xml:space="preserve">ALINHADOR DE PAINÉIS </v>
      </c>
    </row>
    <row r="12" spans="1:11" x14ac:dyDescent="0.25">
      <c r="A12" t="str">
        <f>IFERROR(tbl_geral[[#This Row],[Máquina]],"")</f>
        <v>ACESS-MDF</v>
      </c>
      <c r="B12" t="str">
        <f>IFERROR(tbl_geral[[#This Row],[Status]],"")</f>
        <v xml:space="preserve">SETUP </v>
      </c>
      <c r="C12" t="str">
        <f>IF(Tabela2[[#This Row],[Status]]="","",CONCATENATE(Tabela2[[#This Row],[Máquina]],"_",Tabela2[[#This Row],[Status]]))</f>
        <v xml:space="preserve">ACESS-MDF_SETUP </v>
      </c>
      <c r="E12" s="5">
        <f t="shared" si="1"/>
        <v>2</v>
      </c>
      <c r="F12" s="6" t="str">
        <f>IF(C12&lt;&gt;"",IF(COUNTIFS($C$2:C12,C12)=1,C12,""),"")</f>
        <v/>
      </c>
      <c r="H12" s="5">
        <v>11</v>
      </c>
      <c r="I12" s="6" t="str">
        <f t="shared" si="0"/>
        <v xml:space="preserve">ACESS-MDF_SERRA MULTI-LAMINAS (PAUL) </v>
      </c>
      <c r="J12" s="6" t="str">
        <f>IFERROR(MID(Tabela3[[#This Row],[Ordenado]], 1, SEARCH("_", Tabela3[[#This Row],[Ordenado]]) - 1),"")</f>
        <v>ACESS-MDF</v>
      </c>
      <c r="K12" s="6" t="str">
        <f>IFERROR(MID(Tabela3[[#This Row],[Ordenado]], SEARCH("_",Tabela3[[#This Row],[Ordenado]]) + 1, LEN(Tabela3[[#This Row],[Ordenado]])),"")</f>
        <v xml:space="preserve">SERRA MULTI-LAMINAS (PAUL) </v>
      </c>
    </row>
    <row r="13" spans="1:11" x14ac:dyDescent="0.25">
      <c r="A13" t="str">
        <f>IFERROR(tbl_geral[[#This Row],[Máquina]],"")</f>
        <v>ACESS-MDF</v>
      </c>
      <c r="B13" t="str">
        <f>IFERROR(tbl_geral[[#This Row],[Status]],"")</f>
        <v xml:space="preserve">SETUP </v>
      </c>
      <c r="C13" t="str">
        <f>IF(Tabela2[[#This Row],[Status]]="","",CONCATENATE(Tabela2[[#This Row],[Máquina]],"_",Tabela2[[#This Row],[Status]]))</f>
        <v xml:space="preserve">ACESS-MDF_SETUP </v>
      </c>
      <c r="E13" s="5">
        <f t="shared" si="1"/>
        <v>2</v>
      </c>
      <c r="F13" s="6" t="str">
        <f>IF(C13&lt;&gt;"",IF(COUNTIFS($C$2:C13,C13)=1,C13,""),"")</f>
        <v/>
      </c>
      <c r="H13" s="5">
        <v>12</v>
      </c>
      <c r="I13" s="6" t="str">
        <f t="shared" si="0"/>
        <v xml:space="preserve">ACESS-MDF_USINAGEM </v>
      </c>
      <c r="J13" s="6" t="str">
        <f>IFERROR(MID(Tabela3[[#This Row],[Ordenado]], 1, SEARCH("_", Tabela3[[#This Row],[Ordenado]]) - 1),"")</f>
        <v>ACESS-MDF</v>
      </c>
      <c r="K13" s="6" t="str">
        <f>IFERROR(MID(Tabela3[[#This Row],[Ordenado]], SEARCH("_",Tabela3[[#This Row],[Ordenado]]) + 1, LEN(Tabela3[[#This Row],[Ordenado]])),"")</f>
        <v xml:space="preserve">USINAGEM </v>
      </c>
    </row>
    <row r="14" spans="1:11" x14ac:dyDescent="0.25">
      <c r="A14" t="str">
        <f>IFERROR(tbl_geral[[#This Row],[Máquina]],"")</f>
        <v>ACESS-MDF</v>
      </c>
      <c r="B14" t="str">
        <f>IFERROR(tbl_geral[[#This Row],[Status]],"")</f>
        <v xml:space="preserve">SETUP </v>
      </c>
      <c r="C14" t="str">
        <f>IF(Tabela2[[#This Row],[Status]]="","",CONCATENATE(Tabela2[[#This Row],[Máquina]],"_",Tabela2[[#This Row],[Status]]))</f>
        <v xml:space="preserve">ACESS-MDF_SETUP </v>
      </c>
      <c r="E14" s="5">
        <f t="shared" si="1"/>
        <v>2</v>
      </c>
      <c r="F14" s="6" t="str">
        <f>IF(C14&lt;&gt;"",IF(COUNTIFS($C$2:C14,C14)=1,C14,""),"")</f>
        <v/>
      </c>
      <c r="H14" s="5">
        <v>13</v>
      </c>
      <c r="I14" s="6" t="str">
        <f t="shared" si="0"/>
        <v xml:space="preserve">ACESS-MDF_REVESTIMENTO </v>
      </c>
      <c r="J14" s="6" t="str">
        <f>IFERROR(MID(Tabela3[[#This Row],[Ordenado]], 1, SEARCH("_", Tabela3[[#This Row],[Ordenado]]) - 1),"")</f>
        <v>ACESS-MDF</v>
      </c>
      <c r="K14" s="6" t="str">
        <f>IFERROR(MID(Tabela3[[#This Row],[Ordenado]], SEARCH("_",Tabela3[[#This Row],[Ordenado]]) + 1, LEN(Tabela3[[#This Row],[Ordenado]])),"")</f>
        <v xml:space="preserve">REVESTIMENTO </v>
      </c>
    </row>
    <row r="15" spans="1:11" x14ac:dyDescent="0.25">
      <c r="A15" t="str">
        <f>IFERROR(tbl_geral[[#This Row],[Máquina]],"")</f>
        <v>ACESS-MDF</v>
      </c>
      <c r="B15" t="str">
        <f>IFERROR(tbl_geral[[#This Row],[Status]],"")</f>
        <v xml:space="preserve">SETUP </v>
      </c>
      <c r="C15" t="str">
        <f>IF(Tabela2[[#This Row],[Status]]="","",CONCATENATE(Tabela2[[#This Row],[Máquina]],"_",Tabela2[[#This Row],[Status]]))</f>
        <v xml:space="preserve">ACESS-MDF_SETUP </v>
      </c>
      <c r="E15" s="5">
        <f t="shared" si="1"/>
        <v>2</v>
      </c>
      <c r="F15" s="6" t="str">
        <f>IF(C15&lt;&gt;"",IF(COUNTIFS($C$2:C15,C15)=1,C15,""),"")</f>
        <v/>
      </c>
      <c r="H15" s="5">
        <v>14</v>
      </c>
      <c r="I15" s="6" t="str">
        <f t="shared" si="0"/>
        <v xml:space="preserve">ACESS-MDF_DESTOPADEIRA AUTOMÁTICA </v>
      </c>
      <c r="J15" s="6" t="str">
        <f>IFERROR(MID(Tabela3[[#This Row],[Ordenado]], 1, SEARCH("_", Tabela3[[#This Row],[Ordenado]]) - 1),"")</f>
        <v>ACESS-MDF</v>
      </c>
      <c r="K15" s="6" t="str">
        <f>IFERROR(MID(Tabela3[[#This Row],[Ordenado]], SEARCH("_",Tabela3[[#This Row],[Ordenado]]) + 1, LEN(Tabela3[[#This Row],[Ordenado]])),"")</f>
        <v xml:space="preserve">DESTOPADEIRA AUTOMÁTICA </v>
      </c>
    </row>
    <row r="16" spans="1:11" x14ac:dyDescent="0.25">
      <c r="A16" t="str">
        <f>IFERROR(tbl_geral[[#This Row],[Máquina]],"")</f>
        <v>ACESS-MDF</v>
      </c>
      <c r="B16" t="str">
        <f>IFERROR(tbl_geral[[#This Row],[Status]],"")</f>
        <v xml:space="preserve">SETUP </v>
      </c>
      <c r="C16" t="str">
        <f>IF(Tabela2[[#This Row],[Status]]="","",CONCATENATE(Tabela2[[#This Row],[Máquina]],"_",Tabela2[[#This Row],[Status]]))</f>
        <v xml:space="preserve">ACESS-MDF_SETUP </v>
      </c>
      <c r="E16" s="5">
        <f t="shared" si="1"/>
        <v>2</v>
      </c>
      <c r="F16" s="6" t="str">
        <f>IF(C16&lt;&gt;"",IF(COUNTIFS($C$2:C16,C16)=1,C16,""),"")</f>
        <v/>
      </c>
      <c r="H16" s="5">
        <v>15</v>
      </c>
      <c r="I16" s="6" t="str">
        <f t="shared" si="0"/>
        <v>ACESS-MDF_IMPRESSORA</v>
      </c>
      <c r="J16" s="6" t="str">
        <f>IFERROR(MID(Tabela3[[#This Row],[Ordenado]], 1, SEARCH("_", Tabela3[[#This Row],[Ordenado]]) - 1),"")</f>
        <v>ACESS-MDF</v>
      </c>
      <c r="K16" s="6" t="str">
        <f>IFERROR(MID(Tabela3[[#This Row],[Ordenado]], SEARCH("_",Tabela3[[#This Row],[Ordenado]]) + 1, LEN(Tabela3[[#This Row],[Ordenado]])),"")</f>
        <v>IMPRESSORA</v>
      </c>
    </row>
    <row r="17" spans="1:11" x14ac:dyDescent="0.25">
      <c r="A17" t="str">
        <f>IFERROR(tbl_geral[[#This Row],[Máquina]],"")</f>
        <v>ACESS-MDF</v>
      </c>
      <c r="B17" t="str">
        <f>IFERROR(tbl_geral[[#This Row],[Status]],"")</f>
        <v xml:space="preserve">SETUP </v>
      </c>
      <c r="C17" t="str">
        <f>IF(Tabela2[[#This Row],[Status]]="","",CONCATENATE(Tabela2[[#This Row],[Máquina]],"_",Tabela2[[#This Row],[Status]]))</f>
        <v xml:space="preserve">ACESS-MDF_SETUP </v>
      </c>
      <c r="E17" s="5">
        <f t="shared" si="1"/>
        <v>2</v>
      </c>
      <c r="F17" s="6" t="str">
        <f>IF(C17&lt;&gt;"",IF(COUNTIFS($C$2:C17,C17)=1,C17,""),"")</f>
        <v/>
      </c>
      <c r="H17" s="5">
        <v>16</v>
      </c>
      <c r="I17" s="6" t="str">
        <f t="shared" si="0"/>
        <v xml:space="preserve">ACESS-PVC_START/STOP </v>
      </c>
      <c r="J17" s="6" t="str">
        <f>IFERROR(MID(Tabela3[[#This Row],[Ordenado]], 1, SEARCH("_", Tabela3[[#This Row],[Ordenado]]) - 1),"")</f>
        <v>ACESS-PVC</v>
      </c>
      <c r="K17" s="6" t="str">
        <f>IFERROR(MID(Tabela3[[#This Row],[Ordenado]], SEARCH("_",Tabela3[[#This Row],[Ordenado]]) + 1, LEN(Tabela3[[#This Row],[Ordenado]])),"")</f>
        <v xml:space="preserve">START/STOP </v>
      </c>
    </row>
    <row r="18" spans="1:11" x14ac:dyDescent="0.25">
      <c r="A18" t="str">
        <f>IFERROR(tbl_geral[[#This Row],[Máquina]],"")</f>
        <v>ACESS-MDF</v>
      </c>
      <c r="B18" t="str">
        <f>IFERROR(tbl_geral[[#This Row],[Status]],"")</f>
        <v xml:space="preserve">SETUP </v>
      </c>
      <c r="C18" t="str">
        <f>IF(Tabela2[[#This Row],[Status]]="","",CONCATENATE(Tabela2[[#This Row],[Máquina]],"_",Tabela2[[#This Row],[Status]]))</f>
        <v xml:space="preserve">ACESS-MDF_SETUP </v>
      </c>
      <c r="E18" s="5">
        <f t="shared" si="1"/>
        <v>2</v>
      </c>
      <c r="F18" s="6" t="str">
        <f>IF(C18&lt;&gt;"",IF(COUNTIFS($C$2:C18,C18)=1,C18,""),"")</f>
        <v/>
      </c>
      <c r="H18" s="5">
        <v>17</v>
      </c>
      <c r="I18" s="6" t="str">
        <f t="shared" si="0"/>
        <v xml:space="preserve">ACESS-PVC_SETUP </v>
      </c>
      <c r="J18" s="6" t="str">
        <f>IFERROR(MID(Tabela3[[#This Row],[Ordenado]], 1, SEARCH("_", Tabela3[[#This Row],[Ordenado]]) - 1),"")</f>
        <v>ACESS-PVC</v>
      </c>
      <c r="K18" s="6" t="str">
        <f>IFERROR(MID(Tabela3[[#This Row],[Ordenado]], SEARCH("_",Tabela3[[#This Row],[Ordenado]]) + 1, LEN(Tabela3[[#This Row],[Ordenado]])),"")</f>
        <v xml:space="preserve">SETUP </v>
      </c>
    </row>
    <row r="19" spans="1:11" x14ac:dyDescent="0.25">
      <c r="A19" t="str">
        <f>IFERROR(tbl_geral[[#This Row],[Máquina]],"")</f>
        <v>ACESS-MDF</v>
      </c>
      <c r="B19" t="str">
        <f>IFERROR(tbl_geral[[#This Row],[Status]],"")</f>
        <v xml:space="preserve">SETUP </v>
      </c>
      <c r="C19" t="str">
        <f>IF(Tabela2[[#This Row],[Status]]="","",CONCATENATE(Tabela2[[#This Row],[Máquina]],"_",Tabela2[[#This Row],[Status]]))</f>
        <v xml:space="preserve">ACESS-MDF_SETUP </v>
      </c>
      <c r="E19" s="5">
        <f t="shared" si="1"/>
        <v>2</v>
      </c>
      <c r="F19" s="6" t="str">
        <f>IF(C19&lt;&gt;"",IF(COUNTIFS($C$2:C19,C19)=1,C19,""),"")</f>
        <v/>
      </c>
      <c r="H19" s="5">
        <v>18</v>
      </c>
      <c r="I19" s="6" t="str">
        <f t="shared" si="0"/>
        <v>ACESS-PVC_DESENVOLVIMENTO</v>
      </c>
      <c r="J19" s="6" t="str">
        <f>IFERROR(MID(Tabela3[[#This Row],[Ordenado]], 1, SEARCH("_", Tabela3[[#This Row],[Ordenado]]) - 1),"")</f>
        <v>ACESS-PVC</v>
      </c>
      <c r="K19" s="6" t="str">
        <f>IFERROR(MID(Tabela3[[#This Row],[Ordenado]], SEARCH("_",Tabela3[[#This Row],[Ordenado]]) + 1, LEN(Tabela3[[#This Row],[Ordenado]])),"")</f>
        <v>DESENVOLVIMENTO</v>
      </c>
    </row>
    <row r="20" spans="1:11" x14ac:dyDescent="0.25">
      <c r="A20" t="str">
        <f>IFERROR(tbl_geral[[#This Row],[Máquina]],"")</f>
        <v>ACESS-MDF</v>
      </c>
      <c r="B20" t="str">
        <f>IFERROR(tbl_geral[[#This Row],[Status]],"")</f>
        <v xml:space="preserve">SETUP </v>
      </c>
      <c r="C20" t="str">
        <f>IF(Tabela2[[#This Row],[Status]]="","",CONCATENATE(Tabela2[[#This Row],[Máquina]],"_",Tabela2[[#This Row],[Status]]))</f>
        <v xml:space="preserve">ACESS-MDF_SETUP </v>
      </c>
      <c r="E20" s="5">
        <f t="shared" si="1"/>
        <v>2</v>
      </c>
      <c r="F20" s="6" t="str">
        <f>IF(C20&lt;&gt;"",IF(COUNTIFS($C$2:C20,C20)=1,C20,""),"")</f>
        <v/>
      </c>
      <c r="H20" s="5">
        <v>19</v>
      </c>
      <c r="I20" s="6" t="str">
        <f t="shared" si="0"/>
        <v>ACESS-PVC_PCP</v>
      </c>
      <c r="J20" s="6" t="str">
        <f>IFERROR(MID(Tabela3[[#This Row],[Ordenado]], 1, SEARCH("_", Tabela3[[#This Row],[Ordenado]]) - 1),"")</f>
        <v>ACESS-PVC</v>
      </c>
      <c r="K20" s="6" t="str">
        <f>IFERROR(MID(Tabela3[[#This Row],[Ordenado]], SEARCH("_",Tabela3[[#This Row],[Ordenado]]) + 1, LEN(Tabela3[[#This Row],[Ordenado]])),"")</f>
        <v>PCP</v>
      </c>
    </row>
    <row r="21" spans="1:11" x14ac:dyDescent="0.25">
      <c r="A21" t="str">
        <f>IFERROR(tbl_geral[[#This Row],[Máquina]],"")</f>
        <v>ACESS-MDF</v>
      </c>
      <c r="B21" t="str">
        <f>IFERROR(tbl_geral[[#This Row],[Status]],"")</f>
        <v xml:space="preserve">SETUP </v>
      </c>
      <c r="C21" t="str">
        <f>IF(Tabela2[[#This Row],[Status]]="","",CONCATENATE(Tabela2[[#This Row],[Máquina]],"_",Tabela2[[#This Row],[Status]]))</f>
        <v xml:space="preserve">ACESS-MDF_SETUP </v>
      </c>
      <c r="E21" s="5">
        <f t="shared" si="1"/>
        <v>2</v>
      </c>
      <c r="F21" s="6" t="str">
        <f>IF(C21&lt;&gt;"",IF(COUNTIFS($C$2:C21,C21)=1,C21,""),"")</f>
        <v/>
      </c>
      <c r="H21" s="5">
        <v>20</v>
      </c>
      <c r="I21" s="6" t="str">
        <f t="shared" si="0"/>
        <v>ACESS-PVC_EMPILHADEIRA</v>
      </c>
      <c r="J21" s="6" t="str">
        <f>IFERROR(MID(Tabela3[[#This Row],[Ordenado]], 1, SEARCH("_", Tabela3[[#This Row],[Ordenado]]) - 1),"")</f>
        <v>ACESS-PVC</v>
      </c>
      <c r="K21" s="6" t="str">
        <f>IFERROR(MID(Tabela3[[#This Row],[Ordenado]], SEARCH("_",Tabela3[[#This Row],[Ordenado]]) + 1, LEN(Tabela3[[#This Row],[Ordenado]])),"")</f>
        <v>EMPILHADEIRA</v>
      </c>
    </row>
    <row r="22" spans="1:11" x14ac:dyDescent="0.25">
      <c r="A22" t="str">
        <f>IFERROR(tbl_geral[[#This Row],[Máquina]],"")</f>
        <v>ACESS-MDF</v>
      </c>
      <c r="B22" t="str">
        <f>IFERROR(tbl_geral[[#This Row],[Status]],"")</f>
        <v xml:space="preserve">SETUP </v>
      </c>
      <c r="C22" t="str">
        <f>IF(Tabela2[[#This Row],[Status]]="","",CONCATENATE(Tabela2[[#This Row],[Máquina]],"_",Tabela2[[#This Row],[Status]]))</f>
        <v xml:space="preserve">ACESS-MDF_SETUP </v>
      </c>
      <c r="E22" s="5">
        <f t="shared" si="1"/>
        <v>2</v>
      </c>
      <c r="F22" s="6" t="str">
        <f>IF(C22&lt;&gt;"",IF(COUNTIFS($C$2:C22,C22)=1,C22,""),"")</f>
        <v/>
      </c>
      <c r="H22" s="5">
        <v>21</v>
      </c>
      <c r="I22" s="6" t="str">
        <f t="shared" si="0"/>
        <v>ACESS-PVC_SENSOR PCF</v>
      </c>
      <c r="J22" s="6" t="str">
        <f>IFERROR(MID(Tabela3[[#This Row],[Ordenado]], 1, SEARCH("_", Tabela3[[#This Row],[Ordenado]]) - 1),"")</f>
        <v>ACESS-PVC</v>
      </c>
      <c r="K22" s="6" t="str">
        <f>IFERROR(MID(Tabela3[[#This Row],[Ordenado]], SEARCH("_",Tabela3[[#This Row],[Ordenado]]) + 1, LEN(Tabela3[[#This Row],[Ordenado]])),"")</f>
        <v>SENSOR PCF</v>
      </c>
    </row>
    <row r="23" spans="1:11" x14ac:dyDescent="0.25">
      <c r="A23" t="str">
        <f>IFERROR(tbl_geral[[#This Row],[Máquina]],"")</f>
        <v>ACESS-MDF</v>
      </c>
      <c r="B23" t="str">
        <f>IFERROR(tbl_geral[[#This Row],[Status]],"")</f>
        <v xml:space="preserve">SETUP </v>
      </c>
      <c r="C23" t="str">
        <f>IF(Tabela2[[#This Row],[Status]]="","",CONCATENATE(Tabela2[[#This Row],[Máquina]],"_",Tabela2[[#This Row],[Status]]))</f>
        <v xml:space="preserve">ACESS-MDF_SETUP </v>
      </c>
      <c r="E23" s="5">
        <f t="shared" si="1"/>
        <v>2</v>
      </c>
      <c r="F23" s="6" t="str">
        <f>IF(C23&lt;&gt;"",IF(COUNTIFS($C$2:C23,C23)=1,C23,""),"")</f>
        <v/>
      </c>
      <c r="H23" s="5">
        <v>22</v>
      </c>
      <c r="I23" s="6" t="str">
        <f t="shared" si="0"/>
        <v>ACESS-PVC_SISTEMA PCF</v>
      </c>
      <c r="J23" s="6" t="str">
        <f>IFERROR(MID(Tabela3[[#This Row],[Ordenado]], 1, SEARCH("_", Tabela3[[#This Row],[Ordenado]]) - 1),"")</f>
        <v>ACESS-PVC</v>
      </c>
      <c r="K23" s="6" t="str">
        <f>IFERROR(MID(Tabela3[[#This Row],[Ordenado]], SEARCH("_",Tabela3[[#This Row],[Ordenado]]) + 1, LEN(Tabela3[[#This Row],[Ordenado]])),"")</f>
        <v>SISTEMA PCF</v>
      </c>
    </row>
    <row r="24" spans="1:11" x14ac:dyDescent="0.25">
      <c r="A24" t="str">
        <f>IFERROR(tbl_geral[[#This Row],[Máquina]],"")</f>
        <v>ACESS-MDF</v>
      </c>
      <c r="B24" t="str">
        <f>IFERROR(tbl_geral[[#This Row],[Status]],"")</f>
        <v xml:space="preserve">SETUP </v>
      </c>
      <c r="C24" t="str">
        <f>IF(Tabela2[[#This Row],[Status]]="","",CONCATENATE(Tabela2[[#This Row],[Máquina]],"_",Tabela2[[#This Row],[Status]]))</f>
        <v xml:space="preserve">ACESS-MDF_SETUP </v>
      </c>
      <c r="E24" s="5">
        <f t="shared" si="1"/>
        <v>2</v>
      </c>
      <c r="F24" s="6" t="str">
        <f>IF(C24&lt;&gt;"",IF(COUNTIFS($C$2:C24,C24)=1,C24,""),"")</f>
        <v/>
      </c>
      <c r="H24" s="5">
        <v>23</v>
      </c>
      <c r="I24" s="6" t="str">
        <f t="shared" si="0"/>
        <v>ACESS-PVC_PARADA</v>
      </c>
      <c r="J24" s="6" t="str">
        <f>IFERROR(MID(Tabela3[[#This Row],[Ordenado]], 1, SEARCH("_", Tabela3[[#This Row],[Ordenado]]) - 1),"")</f>
        <v>ACESS-PVC</v>
      </c>
      <c r="K24" s="6" t="str">
        <f>IFERROR(MID(Tabela3[[#This Row],[Ordenado]], SEARCH("_",Tabela3[[#This Row],[Ordenado]]) + 1, LEN(Tabela3[[#This Row],[Ordenado]])),"")</f>
        <v>PARADA</v>
      </c>
    </row>
    <row r="25" spans="1:11" x14ac:dyDescent="0.25">
      <c r="A25" t="str">
        <f>IFERROR(tbl_geral[[#This Row],[Máquina]],"")</f>
        <v>ACESS-MDF</v>
      </c>
      <c r="B25" t="str">
        <f>IFERROR(tbl_geral[[#This Row],[Status]],"")</f>
        <v>DESENVOLVIMENTO</v>
      </c>
      <c r="C25" t="str">
        <f>IF(Tabela2[[#This Row],[Status]]="","",CONCATENATE(Tabela2[[#This Row],[Máquina]],"_",Tabela2[[#This Row],[Status]]))</f>
        <v>ACESS-MDF_DESENVOLVIMENTO</v>
      </c>
      <c r="E25" s="5">
        <f t="shared" si="1"/>
        <v>3</v>
      </c>
      <c r="F25" s="6" t="str">
        <f>IF(C25&lt;&gt;"",IF(COUNTIFS($C$2:C25,C25)=1,C25,""),"")</f>
        <v>ACESS-MDF_DESENVOLVIMENTO</v>
      </c>
      <c r="H25" s="5">
        <v>24</v>
      </c>
      <c r="I25" s="6" t="str">
        <f t="shared" si="0"/>
        <v>ACESS-PVC_REVESTIMENTO PVC</v>
      </c>
      <c r="J25" s="6" t="str">
        <f>IFERROR(MID(Tabela3[[#This Row],[Ordenado]], 1, SEARCH("_", Tabela3[[#This Row],[Ordenado]]) - 1),"")</f>
        <v>ACESS-PVC</v>
      </c>
      <c r="K25" s="6" t="str">
        <f>IFERROR(MID(Tabela3[[#This Row],[Ordenado]], SEARCH("_",Tabela3[[#This Row],[Ordenado]]) + 1, LEN(Tabela3[[#This Row],[Ordenado]])),"")</f>
        <v>REVESTIMENTO PVC</v>
      </c>
    </row>
    <row r="26" spans="1:11" x14ac:dyDescent="0.25">
      <c r="A26" t="str">
        <f>IFERROR(tbl_geral[[#This Row],[Máquina]],"")</f>
        <v>ACESS-MDF</v>
      </c>
      <c r="B26" t="str">
        <f>IFERROR(tbl_geral[[#This Row],[Status]],"")</f>
        <v>DESENVOLVIMENTO</v>
      </c>
      <c r="C26" t="str">
        <f>IF(Tabela2[[#This Row],[Status]]="","",CONCATENATE(Tabela2[[#This Row],[Máquina]],"_",Tabela2[[#This Row],[Status]]))</f>
        <v>ACESS-MDF_DESENVOLVIMENTO</v>
      </c>
      <c r="E26" s="5">
        <f t="shared" si="1"/>
        <v>3</v>
      </c>
      <c r="F26" s="6" t="str">
        <f>IF(C26&lt;&gt;"",IF(COUNTIFS($C$2:C26,C26)=1,C26,""),"")</f>
        <v/>
      </c>
      <c r="H26" s="5">
        <v>25</v>
      </c>
      <c r="I26" s="6" t="str">
        <f t="shared" si="0"/>
        <v xml:space="preserve">ACESS-PVC_DESTOPADEIRA AUTOMÁTICA PVC </v>
      </c>
      <c r="J26" s="6" t="str">
        <f>IFERROR(MID(Tabela3[[#This Row],[Ordenado]], 1, SEARCH("_", Tabela3[[#This Row],[Ordenado]]) - 1),"")</f>
        <v>ACESS-PVC</v>
      </c>
      <c r="K26" s="6" t="str">
        <f>IFERROR(MID(Tabela3[[#This Row],[Ordenado]], SEARCH("_",Tabela3[[#This Row],[Ordenado]]) + 1, LEN(Tabela3[[#This Row],[Ordenado]])),"")</f>
        <v xml:space="preserve">DESTOPADEIRA AUTOMÁTICA PVC </v>
      </c>
    </row>
    <row r="27" spans="1:11" x14ac:dyDescent="0.25">
      <c r="A27" t="str">
        <f>IFERROR(tbl_geral[[#This Row],[Máquina]],"")</f>
        <v>ACESS-MDF</v>
      </c>
      <c r="B27" t="str">
        <f>IFERROR(tbl_geral[[#This Row],[Status]],"")</f>
        <v>PCP</v>
      </c>
      <c r="C27" t="str">
        <f>IF(Tabela2[[#This Row],[Status]]="","",CONCATENATE(Tabela2[[#This Row],[Máquina]],"_",Tabela2[[#This Row],[Status]]))</f>
        <v>ACESS-MDF_PCP</v>
      </c>
      <c r="E27" s="5">
        <f t="shared" si="1"/>
        <v>4</v>
      </c>
      <c r="F27" s="6" t="str">
        <f>IF(C27&lt;&gt;"",IF(COUNTIFS($C$2:C27,C27)=1,C27,""),"")</f>
        <v>ACESS-MDF_PCP</v>
      </c>
      <c r="H27" s="5">
        <v>26</v>
      </c>
      <c r="I27" s="6" t="str">
        <f t="shared" si="0"/>
        <v>ACESS-PVC_IMPRESSORA</v>
      </c>
      <c r="J27" s="6" t="str">
        <f>IFERROR(MID(Tabela3[[#This Row],[Ordenado]], 1, SEARCH("_", Tabela3[[#This Row],[Ordenado]]) - 1),"")</f>
        <v>ACESS-PVC</v>
      </c>
      <c r="K27" s="6" t="str">
        <f>IFERROR(MID(Tabela3[[#This Row],[Ordenado]], SEARCH("_",Tabela3[[#This Row],[Ordenado]]) + 1, LEN(Tabela3[[#This Row],[Ordenado]])),"")</f>
        <v>IMPRESSORA</v>
      </c>
    </row>
    <row r="28" spans="1:11" x14ac:dyDescent="0.25">
      <c r="A28" t="str">
        <f>IFERROR(tbl_geral[[#This Row],[Máquina]],"")</f>
        <v>ACESS-MDF</v>
      </c>
      <c r="B28" t="str">
        <f>IFERROR(tbl_geral[[#This Row],[Status]],"")</f>
        <v>PCP</v>
      </c>
      <c r="C28" t="str">
        <f>IF(Tabela2[[#This Row],[Status]]="","",CONCATENATE(Tabela2[[#This Row],[Máquina]],"_",Tabela2[[#This Row],[Status]]))</f>
        <v>ACESS-MDF_PCP</v>
      </c>
      <c r="E28" s="5">
        <f t="shared" si="1"/>
        <v>4</v>
      </c>
      <c r="F28" s="6" t="str">
        <f>IF(C28&lt;&gt;"",IF(COUNTIFS($C$2:C28,C28)=1,C28,""),"")</f>
        <v/>
      </c>
      <c r="H28" s="5">
        <v>27</v>
      </c>
      <c r="I28" s="6" t="str">
        <f t="shared" si="0"/>
        <v>BARL_START/STOP</v>
      </c>
      <c r="J28" s="6" t="str">
        <f>IFERROR(MID(Tabela3[[#This Row],[Ordenado]], 1, SEARCH("_", Tabela3[[#This Row],[Ordenado]]) - 1),"")</f>
        <v>BARL</v>
      </c>
      <c r="K28" s="6" t="str">
        <f>IFERROR(MID(Tabela3[[#This Row],[Ordenado]], SEARCH("_",Tabela3[[#This Row],[Ordenado]]) + 1, LEN(Tabela3[[#This Row],[Ordenado]])),"")</f>
        <v>START/STOP</v>
      </c>
    </row>
    <row r="29" spans="1:11" x14ac:dyDescent="0.25">
      <c r="A29" t="str">
        <f>IFERROR(tbl_geral[[#This Row],[Máquina]],"")</f>
        <v>ACESS-MDF</v>
      </c>
      <c r="B29" t="str">
        <f>IFERROR(tbl_geral[[#This Row],[Status]],"")</f>
        <v>PCP</v>
      </c>
      <c r="C29" t="str">
        <f>IF(Tabela2[[#This Row],[Status]]="","",CONCATENATE(Tabela2[[#This Row],[Máquina]],"_",Tabela2[[#This Row],[Status]]))</f>
        <v>ACESS-MDF_PCP</v>
      </c>
      <c r="E29" s="5">
        <f t="shared" si="1"/>
        <v>4</v>
      </c>
      <c r="F29" s="6" t="str">
        <f>IF(C29&lt;&gt;"",IF(COUNTIFS($C$2:C29,C29)=1,C29,""),"")</f>
        <v/>
      </c>
      <c r="H29" s="5">
        <v>28</v>
      </c>
      <c r="I29" s="6" t="str">
        <f t="shared" si="0"/>
        <v xml:space="preserve">BARL_SETUP </v>
      </c>
      <c r="J29" s="6" t="str">
        <f>IFERROR(MID(Tabela3[[#This Row],[Ordenado]], 1, SEARCH("_", Tabela3[[#This Row],[Ordenado]]) - 1),"")</f>
        <v>BARL</v>
      </c>
      <c r="K29" s="6" t="str">
        <f>IFERROR(MID(Tabela3[[#This Row],[Ordenado]], SEARCH("_",Tabela3[[#This Row],[Ordenado]]) + 1, LEN(Tabela3[[#This Row],[Ordenado]])),"")</f>
        <v xml:space="preserve">SETUP </v>
      </c>
    </row>
    <row r="30" spans="1:11" x14ac:dyDescent="0.25">
      <c r="A30" t="str">
        <f>IFERROR(tbl_geral[[#This Row],[Máquina]],"")</f>
        <v>ACESS-MDF</v>
      </c>
      <c r="B30" t="str">
        <f>IFERROR(tbl_geral[[#This Row],[Status]],"")</f>
        <v>PCP</v>
      </c>
      <c r="C30" t="str">
        <f>IF(Tabela2[[#This Row],[Status]]="","",CONCATENATE(Tabela2[[#This Row],[Máquina]],"_",Tabela2[[#This Row],[Status]]))</f>
        <v>ACESS-MDF_PCP</v>
      </c>
      <c r="E30" s="5">
        <f t="shared" si="1"/>
        <v>4</v>
      </c>
      <c r="F30" s="6" t="str">
        <f>IF(C30&lt;&gt;"",IF(COUNTIFS($C$2:C30,C30)=1,C30,""),"")</f>
        <v/>
      </c>
      <c r="H30" s="5">
        <v>29</v>
      </c>
      <c r="I30" s="6" t="str">
        <f t="shared" si="0"/>
        <v>BARL_DESENVOLVIMENTO</v>
      </c>
      <c r="J30" s="6" t="str">
        <f>IFERROR(MID(Tabela3[[#This Row],[Ordenado]], 1, SEARCH("_", Tabela3[[#This Row],[Ordenado]]) - 1),"")</f>
        <v>BARL</v>
      </c>
      <c r="K30" s="6" t="str">
        <f>IFERROR(MID(Tabela3[[#This Row],[Ordenado]], SEARCH("_",Tabela3[[#This Row],[Ordenado]]) + 1, LEN(Tabela3[[#This Row],[Ordenado]])),"")</f>
        <v>DESENVOLVIMENTO</v>
      </c>
    </row>
    <row r="31" spans="1:11" x14ac:dyDescent="0.25">
      <c r="A31" t="str">
        <f>IFERROR(tbl_geral[[#This Row],[Máquina]],"")</f>
        <v>ACESS-MDF</v>
      </c>
      <c r="B31" t="str">
        <f>IFERROR(tbl_geral[[#This Row],[Status]],"")</f>
        <v>PCP</v>
      </c>
      <c r="C31" t="str">
        <f>IF(Tabela2[[#This Row],[Status]]="","",CONCATENATE(Tabela2[[#This Row],[Máquina]],"_",Tabela2[[#This Row],[Status]]))</f>
        <v>ACESS-MDF_PCP</v>
      </c>
      <c r="E31" s="5">
        <f t="shared" si="1"/>
        <v>4</v>
      </c>
      <c r="F31" s="6" t="str">
        <f>IF(C31&lt;&gt;"",IF(COUNTIFS($C$2:C31,C31)=1,C31,""),"")</f>
        <v/>
      </c>
      <c r="H31" s="5">
        <v>30</v>
      </c>
      <c r="I31" s="6" t="str">
        <f t="shared" si="0"/>
        <v>BARL_PCP</v>
      </c>
      <c r="J31" s="6" t="str">
        <f>IFERROR(MID(Tabela3[[#This Row],[Ordenado]], 1, SEARCH("_", Tabela3[[#This Row],[Ordenado]]) - 1),"")</f>
        <v>BARL</v>
      </c>
      <c r="K31" s="6" t="str">
        <f>IFERROR(MID(Tabela3[[#This Row],[Ordenado]], SEARCH("_",Tabela3[[#This Row],[Ordenado]]) + 1, LEN(Tabela3[[#This Row],[Ordenado]])),"")</f>
        <v>PCP</v>
      </c>
    </row>
    <row r="32" spans="1:11" x14ac:dyDescent="0.25">
      <c r="A32" t="str">
        <f>IFERROR(tbl_geral[[#This Row],[Máquina]],"")</f>
        <v>ACESS-MDF</v>
      </c>
      <c r="B32" t="str">
        <f>IFERROR(tbl_geral[[#This Row],[Status]],"")</f>
        <v>PCP</v>
      </c>
      <c r="C32" t="str">
        <f>IF(Tabela2[[#This Row],[Status]]="","",CONCATENATE(Tabela2[[#This Row],[Máquina]],"_",Tabela2[[#This Row],[Status]]))</f>
        <v>ACESS-MDF_PCP</v>
      </c>
      <c r="E32" s="5">
        <f t="shared" si="1"/>
        <v>4</v>
      </c>
      <c r="F32" s="6" t="str">
        <f>IF(C32&lt;&gt;"",IF(COUNTIFS($C$2:C32,C32)=1,C32,""),"")</f>
        <v/>
      </c>
      <c r="H32" s="5">
        <v>31</v>
      </c>
      <c r="I32" s="6" t="str">
        <f t="shared" si="0"/>
        <v>BARL_EMPILHADEIRA</v>
      </c>
      <c r="J32" s="6" t="str">
        <f>IFERROR(MID(Tabela3[[#This Row],[Ordenado]], 1, SEARCH("_", Tabela3[[#This Row],[Ordenado]]) - 1),"")</f>
        <v>BARL</v>
      </c>
      <c r="K32" s="6" t="str">
        <f>IFERROR(MID(Tabela3[[#This Row],[Ordenado]], SEARCH("_",Tabela3[[#This Row],[Ordenado]]) + 1, LEN(Tabela3[[#This Row],[Ordenado]])),"")</f>
        <v>EMPILHADEIRA</v>
      </c>
    </row>
    <row r="33" spans="1:11" x14ac:dyDescent="0.25">
      <c r="A33" t="str">
        <f>IFERROR(tbl_geral[[#This Row],[Máquina]],"")</f>
        <v>ACESS-MDF</v>
      </c>
      <c r="B33" t="str">
        <f>IFERROR(tbl_geral[[#This Row],[Status]],"")</f>
        <v>EMPILHADEIRA</v>
      </c>
      <c r="C33" t="str">
        <f>IF(Tabela2[[#This Row],[Status]]="","",CONCATENATE(Tabela2[[#This Row],[Máquina]],"_",Tabela2[[#This Row],[Status]]))</f>
        <v>ACESS-MDF_EMPILHADEIRA</v>
      </c>
      <c r="E33" s="5">
        <f t="shared" si="1"/>
        <v>5</v>
      </c>
      <c r="F33" s="6" t="str">
        <f>IF(C33&lt;&gt;"",IF(COUNTIFS($C$2:C33,C33)=1,C33,""),"")</f>
        <v>ACESS-MDF_EMPILHADEIRA</v>
      </c>
      <c r="H33" s="5">
        <v>32</v>
      </c>
      <c r="I33" s="6" t="str">
        <f t="shared" si="0"/>
        <v>BARL_SENSOR PCF</v>
      </c>
      <c r="J33" s="6" t="str">
        <f>IFERROR(MID(Tabela3[[#This Row],[Ordenado]], 1, SEARCH("_", Tabela3[[#This Row],[Ordenado]]) - 1),"")</f>
        <v>BARL</v>
      </c>
      <c r="K33" s="6" t="str">
        <f>IFERROR(MID(Tabela3[[#This Row],[Ordenado]], SEARCH("_",Tabela3[[#This Row],[Ordenado]]) + 1, LEN(Tabela3[[#This Row],[Ordenado]])),"")</f>
        <v>SENSOR PCF</v>
      </c>
    </row>
    <row r="34" spans="1:11" x14ac:dyDescent="0.25">
      <c r="A34" t="str">
        <f>IFERROR(tbl_geral[[#This Row],[Máquina]],"")</f>
        <v>ACESS-MDF</v>
      </c>
      <c r="B34" t="str">
        <f>IFERROR(tbl_geral[[#This Row],[Status]],"")</f>
        <v>EMPILHADEIRA</v>
      </c>
      <c r="C34" t="str">
        <f>IF(Tabela2[[#This Row],[Status]]="","",CONCATENATE(Tabela2[[#This Row],[Máquina]],"_",Tabela2[[#This Row],[Status]]))</f>
        <v>ACESS-MDF_EMPILHADEIRA</v>
      </c>
      <c r="E34" s="5">
        <f t="shared" si="1"/>
        <v>5</v>
      </c>
      <c r="F34" s="6" t="str">
        <f>IF(C34&lt;&gt;"",IF(COUNTIFS($C$2:C34,C34)=1,C34,""),"")</f>
        <v/>
      </c>
      <c r="H34" s="5">
        <v>33</v>
      </c>
      <c r="I34" s="6" t="str">
        <f t="shared" si="0"/>
        <v>BARL_SISTEMA PCF</v>
      </c>
      <c r="J34" s="6" t="str">
        <f>IFERROR(MID(Tabela3[[#This Row],[Ordenado]], 1, SEARCH("_", Tabela3[[#This Row],[Ordenado]]) - 1),"")</f>
        <v>BARL</v>
      </c>
      <c r="K34" s="6" t="str">
        <f>IFERROR(MID(Tabela3[[#This Row],[Ordenado]], SEARCH("_",Tabela3[[#This Row],[Ordenado]]) + 1, LEN(Tabela3[[#This Row],[Ordenado]])),"")</f>
        <v>SISTEMA PCF</v>
      </c>
    </row>
    <row r="35" spans="1:11" x14ac:dyDescent="0.25">
      <c r="A35" t="str">
        <f>IFERROR(tbl_geral[[#This Row],[Máquina]],"")</f>
        <v>ACESS-MDF</v>
      </c>
      <c r="B35" t="str">
        <f>IFERROR(tbl_geral[[#This Row],[Status]],"")</f>
        <v>EMPILHADEIRA</v>
      </c>
      <c r="C35" t="str">
        <f>IF(Tabela2[[#This Row],[Status]]="","",CONCATENATE(Tabela2[[#This Row],[Máquina]],"_",Tabela2[[#This Row],[Status]]))</f>
        <v>ACESS-MDF_EMPILHADEIRA</v>
      </c>
      <c r="E35" s="5">
        <f t="shared" si="1"/>
        <v>5</v>
      </c>
      <c r="F35" s="6" t="str">
        <f>IF(C35&lt;&gt;"",IF(COUNTIFS($C$2:C35,C35)=1,C35,""),"")</f>
        <v/>
      </c>
      <c r="H35" s="5">
        <v>34</v>
      </c>
      <c r="I35" s="6" t="str">
        <f t="shared" si="0"/>
        <v>BARL_PARADA</v>
      </c>
      <c r="J35" s="6" t="str">
        <f>IFERROR(MID(Tabela3[[#This Row],[Ordenado]], 1, SEARCH("_", Tabela3[[#This Row],[Ordenado]]) - 1),"")</f>
        <v>BARL</v>
      </c>
      <c r="K35" s="6" t="str">
        <f>IFERROR(MID(Tabela3[[#This Row],[Ordenado]], SEARCH("_",Tabela3[[#This Row],[Ordenado]]) + 1, LEN(Tabela3[[#This Row],[Ordenado]])),"")</f>
        <v>PARADA</v>
      </c>
    </row>
    <row r="36" spans="1:11" x14ac:dyDescent="0.25">
      <c r="A36" t="str">
        <f>IFERROR(tbl_geral[[#This Row],[Máquina]],"")</f>
        <v>ACESS-MDF</v>
      </c>
      <c r="B36" t="str">
        <f>IFERROR(tbl_geral[[#This Row],[Status]],"")</f>
        <v>EMPILHADEIRA</v>
      </c>
      <c r="C36" t="str">
        <f>IF(Tabela2[[#This Row],[Status]]="","",CONCATENATE(Tabela2[[#This Row],[Máquina]],"_",Tabela2[[#This Row],[Status]]))</f>
        <v>ACESS-MDF_EMPILHADEIRA</v>
      </c>
      <c r="E36" s="5">
        <f t="shared" si="1"/>
        <v>5</v>
      </c>
      <c r="F36" s="6" t="str">
        <f>IF(C36&lt;&gt;"",IF(COUNTIFS($C$2:C36,C36)=1,C36,""),"")</f>
        <v/>
      </c>
      <c r="H36" s="5">
        <v>35</v>
      </c>
      <c r="I36" s="6" t="str">
        <f t="shared" si="0"/>
        <v>BARL_ESTAÇÃO ALIMENTAÇÃO DE PAINÉIS</v>
      </c>
      <c r="J36" s="6" t="str">
        <f>IFERROR(MID(Tabela3[[#This Row],[Ordenado]], 1, SEARCH("_", Tabela3[[#This Row],[Ordenado]]) - 1),"")</f>
        <v>BARL</v>
      </c>
      <c r="K36" s="6" t="str">
        <f>IFERROR(MID(Tabela3[[#This Row],[Ordenado]], SEARCH("_",Tabela3[[#This Row],[Ordenado]]) + 1, LEN(Tabela3[[#This Row],[Ordenado]])),"")</f>
        <v>ESTAÇÃO ALIMENTAÇÃO DE PAINÉIS</v>
      </c>
    </row>
    <row r="37" spans="1:11" x14ac:dyDescent="0.25">
      <c r="A37" t="str">
        <f>IFERROR(tbl_geral[[#This Row],[Máquina]],"")</f>
        <v>ACESS-MDF</v>
      </c>
      <c r="B37" t="str">
        <f>IFERROR(tbl_geral[[#This Row],[Status]],"")</f>
        <v>EMPILHADEIRA</v>
      </c>
      <c r="C37" t="str">
        <f>IF(Tabela2[[#This Row],[Status]]="","",CONCATENATE(Tabela2[[#This Row],[Máquina]],"_",Tabela2[[#This Row],[Status]]))</f>
        <v>ACESS-MDF_EMPILHADEIRA</v>
      </c>
      <c r="E37" s="5">
        <f t="shared" si="1"/>
        <v>5</v>
      </c>
      <c r="F37" s="6" t="str">
        <f>IF(C37&lt;&gt;"",IF(COUNTIFS($C$2:C37,C37)=1,C37,""),"")</f>
        <v/>
      </c>
      <c r="H37" s="5">
        <v>36</v>
      </c>
      <c r="I37" s="6" t="str">
        <f t="shared" si="0"/>
        <v>BARL_APLICADOR 4</v>
      </c>
      <c r="J37" s="6" t="str">
        <f>IFERROR(MID(Tabela3[[#This Row],[Ordenado]], 1, SEARCH("_", Tabela3[[#This Row],[Ordenado]]) - 1),"")</f>
        <v>BARL</v>
      </c>
      <c r="K37" s="6" t="str">
        <f>IFERROR(MID(Tabela3[[#This Row],[Ordenado]], SEARCH("_",Tabela3[[#This Row],[Ordenado]]) + 1, LEN(Tabela3[[#This Row],[Ordenado]])),"")</f>
        <v>APLICADOR 4</v>
      </c>
    </row>
    <row r="38" spans="1:11" x14ac:dyDescent="0.25">
      <c r="A38" t="str">
        <f>IFERROR(tbl_geral[[#This Row],[Máquina]],"")</f>
        <v>ACESS-MDF</v>
      </c>
      <c r="B38" t="str">
        <f>IFERROR(tbl_geral[[#This Row],[Status]],"")</f>
        <v>SENSOR PCF</v>
      </c>
      <c r="C38" t="str">
        <f>IF(Tabela2[[#This Row],[Status]]="","",CONCATENATE(Tabela2[[#This Row],[Máquina]],"_",Tabela2[[#This Row],[Status]]))</f>
        <v>ACESS-MDF_SENSOR PCF</v>
      </c>
      <c r="E38" s="5">
        <f t="shared" si="1"/>
        <v>6</v>
      </c>
      <c r="F38" s="6" t="str">
        <f>IF(C38&lt;&gt;"",IF(COUNTIFS($C$2:C38,C38)=1,C38,""),"")</f>
        <v>ACESS-MDF_SENSOR PCF</v>
      </c>
      <c r="H38" s="5">
        <v>37</v>
      </c>
      <c r="I38" s="6" t="str">
        <f t="shared" si="0"/>
        <v>BARL_TÚNEL UV 4</v>
      </c>
      <c r="J38" s="6" t="str">
        <f>IFERROR(MID(Tabela3[[#This Row],[Ordenado]], 1, SEARCH("_", Tabela3[[#This Row],[Ordenado]]) - 1),"")</f>
        <v>BARL</v>
      </c>
      <c r="K38" s="6" t="str">
        <f>IFERROR(MID(Tabela3[[#This Row],[Ordenado]], SEARCH("_",Tabela3[[#This Row],[Ordenado]]) + 1, LEN(Tabela3[[#This Row],[Ordenado]])),"")</f>
        <v>TÚNEL UV 4</v>
      </c>
    </row>
    <row r="39" spans="1:11" x14ac:dyDescent="0.25">
      <c r="A39" t="str">
        <f>IFERROR(tbl_geral[[#This Row],[Máquina]],"")</f>
        <v>ACESS-MDF</v>
      </c>
      <c r="B39" t="str">
        <f>IFERROR(tbl_geral[[#This Row],[Status]],"")</f>
        <v>SENSOR PCF</v>
      </c>
      <c r="C39" t="str">
        <f>IF(Tabela2[[#This Row],[Status]]="","",CONCATENATE(Tabela2[[#This Row],[Máquina]],"_",Tabela2[[#This Row],[Status]]))</f>
        <v>ACESS-MDF_SENSOR PCF</v>
      </c>
      <c r="E39" s="5">
        <f t="shared" si="1"/>
        <v>6</v>
      </c>
      <c r="F39" s="6" t="str">
        <f>IF(C39&lt;&gt;"",IF(COUNTIFS($C$2:C39,C39)=1,C39,""),"")</f>
        <v/>
      </c>
      <c r="H39" s="5">
        <v>38</v>
      </c>
      <c r="I39" s="6" t="str">
        <f t="shared" si="0"/>
        <v>BARL_ENCLAUSURAMENTO AQUECIDO</v>
      </c>
      <c r="J39" s="6" t="str">
        <f>IFERROR(MID(Tabela3[[#This Row],[Ordenado]], 1, SEARCH("_", Tabela3[[#This Row],[Ordenado]]) - 1),"")</f>
        <v>BARL</v>
      </c>
      <c r="K39" s="6" t="str">
        <f>IFERROR(MID(Tabela3[[#This Row],[Ordenado]], SEARCH("_",Tabela3[[#This Row],[Ordenado]]) + 1, LEN(Tabela3[[#This Row],[Ordenado]])),"")</f>
        <v>ENCLAUSURAMENTO AQUECIDO</v>
      </c>
    </row>
    <row r="40" spans="1:11" x14ac:dyDescent="0.25">
      <c r="A40" t="str">
        <f>IFERROR(tbl_geral[[#This Row],[Máquina]],"")</f>
        <v>ACESS-MDF</v>
      </c>
      <c r="B40" t="str">
        <f>IFERROR(tbl_geral[[#This Row],[Status]],"")</f>
        <v>SENSOR PCF</v>
      </c>
      <c r="C40" t="str">
        <f>IF(Tabela2[[#This Row],[Status]]="","",CONCATENATE(Tabela2[[#This Row],[Máquina]],"_",Tabela2[[#This Row],[Status]]))</f>
        <v>ACESS-MDF_SENSOR PCF</v>
      </c>
      <c r="E40" s="5">
        <f t="shared" si="1"/>
        <v>6</v>
      </c>
      <c r="F40" s="6" t="str">
        <f>IF(C40&lt;&gt;"",IF(COUNTIFS($C$2:C40,C40)=1,C40,""),"")</f>
        <v/>
      </c>
      <c r="H40" s="5">
        <v>39</v>
      </c>
      <c r="I40" s="6" t="str">
        <f t="shared" si="0"/>
        <v>BARL_GAVETEIRO</v>
      </c>
      <c r="J40" s="6" t="str">
        <f>IFERROR(MID(Tabela3[[#This Row],[Ordenado]], 1, SEARCH("_", Tabela3[[#This Row],[Ordenado]]) - 1),"")</f>
        <v>BARL</v>
      </c>
      <c r="K40" s="6" t="str">
        <f>IFERROR(MID(Tabela3[[#This Row],[Ordenado]], SEARCH("_",Tabela3[[#This Row],[Ordenado]]) + 1, LEN(Tabela3[[#This Row],[Ordenado]])),"")</f>
        <v>GAVETEIRO</v>
      </c>
    </row>
    <row r="41" spans="1:11" x14ac:dyDescent="0.25">
      <c r="A41" t="str">
        <f>IFERROR(tbl_geral[[#This Row],[Máquina]],"")</f>
        <v>ACESS-MDF</v>
      </c>
      <c r="B41" t="str">
        <f>IFERROR(tbl_geral[[#This Row],[Status]],"")</f>
        <v>SISTEMA</v>
      </c>
      <c r="C41" t="str">
        <f>IF(Tabela2[[#This Row],[Status]]="","",CONCATENATE(Tabela2[[#This Row],[Máquina]],"_",Tabela2[[#This Row],[Status]]))</f>
        <v>ACESS-MDF_SISTEMA</v>
      </c>
      <c r="E41" s="5">
        <f t="shared" si="1"/>
        <v>7</v>
      </c>
      <c r="F41" s="6" t="str">
        <f>IF(C41&lt;&gt;"",IF(COUNTIFS($C$2:C41,C41)=1,C41,""),"")</f>
        <v>ACESS-MDF_SISTEMA</v>
      </c>
      <c r="H41" s="5">
        <v>40</v>
      </c>
      <c r="I41" s="6" t="str">
        <f t="shared" si="0"/>
        <v>BARL_TÚNEL TLM</v>
      </c>
      <c r="J41" s="6" t="str">
        <f>IFERROR(MID(Tabela3[[#This Row],[Ordenado]], 1, SEARCH("_", Tabela3[[#This Row],[Ordenado]]) - 1),"")</f>
        <v>BARL</v>
      </c>
      <c r="K41" s="6" t="str">
        <f>IFERROR(MID(Tabela3[[#This Row],[Ordenado]], SEARCH("_",Tabela3[[#This Row],[Ordenado]]) + 1, LEN(Tabela3[[#This Row],[Ordenado]])),"")</f>
        <v>TÚNEL TLM</v>
      </c>
    </row>
    <row r="42" spans="1:11" x14ac:dyDescent="0.25">
      <c r="A42" t="str">
        <f>IFERROR(tbl_geral[[#This Row],[Máquina]],"")</f>
        <v>ACESS-MDF</v>
      </c>
      <c r="B42" t="str">
        <f>IFERROR(tbl_geral[[#This Row],[Status]],"")</f>
        <v>SISTEMA</v>
      </c>
      <c r="C42" t="str">
        <f>IF(Tabela2[[#This Row],[Status]]="","",CONCATENATE(Tabela2[[#This Row],[Máquina]],"_",Tabela2[[#This Row],[Status]]))</f>
        <v>ACESS-MDF_SISTEMA</v>
      </c>
      <c r="E42" s="5">
        <f t="shared" si="1"/>
        <v>7</v>
      </c>
      <c r="F42" s="6" t="str">
        <f>IF(C42&lt;&gt;"",IF(COUNTIFS($C$2:C42,C42)=1,C42,""),"")</f>
        <v/>
      </c>
      <c r="H42" s="5">
        <v>41</v>
      </c>
      <c r="I42" s="6" t="str">
        <f t="shared" si="0"/>
        <v>BARL_TÚNEL UV 5</v>
      </c>
      <c r="J42" s="6" t="str">
        <f>IFERROR(MID(Tabela3[[#This Row],[Ordenado]], 1, SEARCH("_", Tabela3[[#This Row],[Ordenado]]) - 1),"")</f>
        <v>BARL</v>
      </c>
      <c r="K42" s="6" t="str">
        <f>IFERROR(MID(Tabela3[[#This Row],[Ordenado]], SEARCH("_",Tabela3[[#This Row],[Ordenado]]) + 1, LEN(Tabela3[[#This Row],[Ordenado]])),"")</f>
        <v>TÚNEL UV 5</v>
      </c>
    </row>
    <row r="43" spans="1:11" x14ac:dyDescent="0.25">
      <c r="A43" t="str">
        <f>IFERROR(tbl_geral[[#This Row],[Máquina]],"")</f>
        <v>ACESS-MDF</v>
      </c>
      <c r="B43" t="str">
        <f>IFERROR(tbl_geral[[#This Row],[Status]],"")</f>
        <v>SISTEMA</v>
      </c>
      <c r="C43" t="str">
        <f>IF(Tabela2[[#This Row],[Status]]="","",CONCATENATE(Tabela2[[#This Row],[Máquina]],"_",Tabela2[[#This Row],[Status]]))</f>
        <v>ACESS-MDF_SISTEMA</v>
      </c>
      <c r="E43" s="5">
        <f t="shared" si="1"/>
        <v>7</v>
      </c>
      <c r="F43" s="6" t="str">
        <f>IF(C43&lt;&gt;"",IF(COUNTIFS($C$2:C43,C43)=1,C43,""),"")</f>
        <v/>
      </c>
      <c r="H43" s="5">
        <v>42</v>
      </c>
      <c r="I43" s="6" t="str">
        <f t="shared" si="0"/>
        <v>BARL_CLASSIFICAÇÃO</v>
      </c>
      <c r="J43" s="6" t="str">
        <f>IFERROR(MID(Tabela3[[#This Row],[Ordenado]], 1, SEARCH("_", Tabela3[[#This Row],[Ordenado]]) - 1),"")</f>
        <v>BARL</v>
      </c>
      <c r="K43" s="6" t="str">
        <f>IFERROR(MID(Tabela3[[#This Row],[Ordenado]], SEARCH("_",Tabela3[[#This Row],[Ordenado]]) + 1, LEN(Tabela3[[#This Row],[Ordenado]])),"")</f>
        <v>CLASSIFICAÇÃO</v>
      </c>
    </row>
    <row r="44" spans="1:11" x14ac:dyDescent="0.25">
      <c r="A44" t="str">
        <f>IFERROR(tbl_geral[[#This Row],[Máquina]],"")</f>
        <v>ACESS-MDF</v>
      </c>
      <c r="B44" t="str">
        <f>IFERROR(tbl_geral[[#This Row],[Status]],"")</f>
        <v>PARADA</v>
      </c>
      <c r="C44" t="str">
        <f>IF(Tabela2[[#This Row],[Status]]="","",CONCATENATE(Tabela2[[#This Row],[Máquina]],"_",Tabela2[[#This Row],[Status]]))</f>
        <v>ACESS-MDF_PARADA</v>
      </c>
      <c r="E44" s="5">
        <f t="shared" si="1"/>
        <v>8</v>
      </c>
      <c r="F44" s="6" t="str">
        <f>IF(C44&lt;&gt;"",IF(COUNTIFS($C$2:C44,C44)=1,C44,""),"")</f>
        <v>ACESS-MDF_PARADA</v>
      </c>
      <c r="H44" s="5">
        <v>43</v>
      </c>
      <c r="I44" s="6" t="str">
        <f t="shared" si="0"/>
        <v>BARL_ESCOVA LIMPEZA</v>
      </c>
      <c r="J44" s="6" t="str">
        <f>IFERROR(MID(Tabela3[[#This Row],[Ordenado]], 1, SEARCH("_", Tabela3[[#This Row],[Ordenado]]) - 1),"")</f>
        <v>BARL</v>
      </c>
      <c r="K44" s="6" t="str">
        <f>IFERROR(MID(Tabela3[[#This Row],[Ordenado]], SEARCH("_",Tabela3[[#This Row],[Ordenado]]) + 1, LEN(Tabela3[[#This Row],[Ordenado]])),"")</f>
        <v>ESCOVA LIMPEZA</v>
      </c>
    </row>
    <row r="45" spans="1:11" x14ac:dyDescent="0.25">
      <c r="A45" t="str">
        <f>IFERROR(tbl_geral[[#This Row],[Máquina]],"")</f>
        <v>ACESS-MDF</v>
      </c>
      <c r="B45" t="str">
        <f>IFERROR(tbl_geral[[#This Row],[Status]],"")</f>
        <v>PARADA</v>
      </c>
      <c r="C45" t="str">
        <f>IF(Tabela2[[#This Row],[Status]]="","",CONCATENATE(Tabela2[[#This Row],[Máquina]],"_",Tabela2[[#This Row],[Status]]))</f>
        <v>ACESS-MDF_PARADA</v>
      </c>
      <c r="E45" s="5">
        <f t="shared" si="1"/>
        <v>8</v>
      </c>
      <c r="F45" s="6" t="str">
        <f>IF(C45&lt;&gt;"",IF(COUNTIFS($C$2:C45,C45)=1,C45,""),"")</f>
        <v/>
      </c>
      <c r="H45" s="5">
        <v>44</v>
      </c>
      <c r="I45" s="6" t="str">
        <f t="shared" si="0"/>
        <v>BARL_CATALISADOR 1</v>
      </c>
      <c r="J45" s="6" t="str">
        <f>IFERROR(MID(Tabela3[[#This Row],[Ordenado]], 1, SEARCH("_", Tabela3[[#This Row],[Ordenado]]) - 1),"")</f>
        <v>BARL</v>
      </c>
      <c r="K45" s="6" t="str">
        <f>IFERROR(MID(Tabela3[[#This Row],[Ordenado]], SEARCH("_",Tabela3[[#This Row],[Ordenado]]) + 1, LEN(Tabela3[[#This Row],[Ordenado]])),"")</f>
        <v>CATALISADOR 1</v>
      </c>
    </row>
    <row r="46" spans="1:11" x14ac:dyDescent="0.25">
      <c r="A46" t="str">
        <f>IFERROR(tbl_geral[[#This Row],[Máquina]],"")</f>
        <v>ACESS-MDF</v>
      </c>
      <c r="B46" t="str">
        <f>IFERROR(tbl_geral[[#This Row],[Status]],"")</f>
        <v>ESTAÇÃO DE ALIMENTAÇÃO PAINÉIS-</v>
      </c>
      <c r="C46" t="str">
        <f>IF(Tabela2[[#This Row],[Status]]="","",CONCATENATE(Tabela2[[#This Row],[Máquina]],"_",Tabela2[[#This Row],[Status]]))</f>
        <v>ACESS-MDF_ESTAÇÃO DE ALIMENTAÇÃO PAINÉIS-</v>
      </c>
      <c r="E46" s="5">
        <f t="shared" si="1"/>
        <v>9</v>
      </c>
      <c r="F46" s="6" t="str">
        <f>IF(C46&lt;&gt;"",IF(COUNTIFS($C$2:C46,C46)=1,C46,""),"")</f>
        <v>ACESS-MDF_ESTAÇÃO DE ALIMENTAÇÃO PAINÉIS-</v>
      </c>
      <c r="H46" s="5">
        <v>45</v>
      </c>
      <c r="I46" s="6" t="str">
        <f t="shared" si="0"/>
        <v>BARL_CATALISADOR 2</v>
      </c>
      <c r="J46" s="6" t="str">
        <f>IFERROR(MID(Tabela3[[#This Row],[Ordenado]], 1, SEARCH("_", Tabela3[[#This Row],[Ordenado]]) - 1),"")</f>
        <v>BARL</v>
      </c>
      <c r="K46" s="6" t="str">
        <f>IFERROR(MID(Tabela3[[#This Row],[Ordenado]], SEARCH("_",Tabela3[[#This Row],[Ordenado]]) + 1, LEN(Tabela3[[#This Row],[Ordenado]])),"")</f>
        <v>CATALISADOR 2</v>
      </c>
    </row>
    <row r="47" spans="1:11" x14ac:dyDescent="0.25">
      <c r="A47" t="str">
        <f>IFERROR(tbl_geral[[#This Row],[Máquina]],"")</f>
        <v>ACESS-MDF</v>
      </c>
      <c r="B47" t="str">
        <f>IFERROR(tbl_geral[[#This Row],[Status]],"")</f>
        <v>ESTAÇÃO DE ALIMENTAÇÃO PAINÉIS-</v>
      </c>
      <c r="C47" t="str">
        <f>IF(Tabela2[[#This Row],[Status]]="","",CONCATENATE(Tabela2[[#This Row],[Máquina]],"_",Tabela2[[#This Row],[Status]]))</f>
        <v>ACESS-MDF_ESTAÇÃO DE ALIMENTAÇÃO PAINÉIS-</v>
      </c>
      <c r="E47" s="5">
        <f t="shared" si="1"/>
        <v>9</v>
      </c>
      <c r="F47" s="6" t="str">
        <f>IF(C47&lt;&gt;"",IF(COUNTIFS($C$2:C47,C47)=1,C47,""),"")</f>
        <v/>
      </c>
      <c r="H47" s="5">
        <v>46</v>
      </c>
      <c r="I47" s="6" t="str">
        <f t="shared" si="0"/>
        <v>BARL_TRANSPORTE DE DISCO</v>
      </c>
      <c r="J47" s="6" t="str">
        <f>IFERROR(MID(Tabela3[[#This Row],[Ordenado]], 1, SEARCH("_", Tabela3[[#This Row],[Ordenado]]) - 1),"")</f>
        <v>BARL</v>
      </c>
      <c r="K47" s="6" t="str">
        <f>IFERROR(MID(Tabela3[[#This Row],[Ordenado]], SEARCH("_",Tabela3[[#This Row],[Ordenado]]) + 1, LEN(Tabela3[[#This Row],[Ordenado]])),"")</f>
        <v>TRANSPORTE DE DISCO</v>
      </c>
    </row>
    <row r="48" spans="1:11" x14ac:dyDescent="0.25">
      <c r="A48" t="str">
        <f>IFERROR(tbl_geral[[#This Row],[Máquina]],"")</f>
        <v>ACESS-MDF</v>
      </c>
      <c r="B48" t="str">
        <f>IFERROR(tbl_geral[[#This Row],[Status]],"")</f>
        <v>ESTAÇÃO DE ALIMENTAÇÃO PAINÉIS-</v>
      </c>
      <c r="C48" t="str">
        <f>IF(Tabela2[[#This Row],[Status]]="","",CONCATENATE(Tabela2[[#This Row],[Máquina]],"_",Tabela2[[#This Row],[Status]]))</f>
        <v>ACESS-MDF_ESTAÇÃO DE ALIMENTAÇÃO PAINÉIS-</v>
      </c>
      <c r="E48" s="5">
        <f t="shared" si="1"/>
        <v>9</v>
      </c>
      <c r="F48" s="6" t="str">
        <f>IF(C48&lt;&gt;"",IF(COUNTIFS($C$2:C48,C48)=1,C48,""),"")</f>
        <v/>
      </c>
      <c r="H48" s="5">
        <v>47</v>
      </c>
      <c r="I48" s="6" t="str">
        <f t="shared" si="0"/>
        <v>BARL_PRENSA</v>
      </c>
      <c r="J48" s="6" t="str">
        <f>IFERROR(MID(Tabela3[[#This Row],[Ordenado]], 1, SEARCH("_", Tabela3[[#This Row],[Ordenado]]) - 1),"")</f>
        <v>BARL</v>
      </c>
      <c r="K48" s="6" t="str">
        <f>IFERROR(MID(Tabela3[[#This Row],[Ordenado]], SEARCH("_",Tabela3[[#This Row],[Ordenado]]) + 1, LEN(Tabela3[[#This Row],[Ordenado]])),"")</f>
        <v>PRENSA</v>
      </c>
    </row>
    <row r="49" spans="1:11" x14ac:dyDescent="0.25">
      <c r="A49" t="str">
        <f>IFERROR(tbl_geral[[#This Row],[Máquina]],"")</f>
        <v>ACESS-MDF</v>
      </c>
      <c r="B49" t="str">
        <f>IFERROR(tbl_geral[[#This Row],[Status]],"")</f>
        <v>ESTAÇÃO DE ALIMENTAÇÃO PAINÉIS-</v>
      </c>
      <c r="C49" t="str">
        <f>IF(Tabela2[[#This Row],[Status]]="","",CONCATENATE(Tabela2[[#This Row],[Máquina]],"_",Tabela2[[#This Row],[Status]]))</f>
        <v>ACESS-MDF_ESTAÇÃO DE ALIMENTAÇÃO PAINÉIS-</v>
      </c>
      <c r="E49" s="5">
        <f t="shared" si="1"/>
        <v>9</v>
      </c>
      <c r="F49" s="6" t="str">
        <f>IF(C49&lt;&gt;"",IF(COUNTIFS($C$2:C49,C49)=1,C49,""),"")</f>
        <v/>
      </c>
      <c r="H49" s="5">
        <v>48</v>
      </c>
      <c r="I49" s="6" t="str">
        <f t="shared" si="0"/>
        <v>BARL_PERFILADORA 1</v>
      </c>
      <c r="J49" s="6" t="str">
        <f>IFERROR(MID(Tabela3[[#This Row],[Ordenado]], 1, SEARCH("_", Tabela3[[#This Row],[Ordenado]]) - 1),"")</f>
        <v>BARL</v>
      </c>
      <c r="K49" s="6" t="str">
        <f>IFERROR(MID(Tabela3[[#This Row],[Ordenado]], SEARCH("_",Tabela3[[#This Row],[Ordenado]]) + 1, LEN(Tabela3[[#This Row],[Ordenado]])),"")</f>
        <v>PERFILADORA 1</v>
      </c>
    </row>
    <row r="50" spans="1:11" x14ac:dyDescent="0.25">
      <c r="A50" t="str">
        <f>IFERROR(tbl_geral[[#This Row],[Máquina]],"")</f>
        <v>ACESS-MDF</v>
      </c>
      <c r="B50" t="str">
        <f>IFERROR(tbl_geral[[#This Row],[Status]],"")</f>
        <v>ESTAÇÃO DE ALIMENTAÇÃO PAINÉIS-</v>
      </c>
      <c r="C50" t="str">
        <f>IF(Tabela2[[#This Row],[Status]]="","",CONCATENATE(Tabela2[[#This Row],[Máquina]],"_",Tabela2[[#This Row],[Status]]))</f>
        <v>ACESS-MDF_ESTAÇÃO DE ALIMENTAÇÃO PAINÉIS-</v>
      </c>
      <c r="E50" s="5">
        <f t="shared" si="1"/>
        <v>9</v>
      </c>
      <c r="F50" s="6" t="str">
        <f>IF(C50&lt;&gt;"",IF(COUNTIFS($C$2:C50,C50)=1,C50,""),"")</f>
        <v/>
      </c>
      <c r="H50" s="5">
        <v>49</v>
      </c>
      <c r="I50" s="6" t="str">
        <f t="shared" si="0"/>
        <v>BARL_PÓRTICO 2</v>
      </c>
      <c r="J50" s="6" t="str">
        <f>IFERROR(MID(Tabela3[[#This Row],[Ordenado]], 1, SEARCH("_", Tabela3[[#This Row],[Ordenado]]) - 1),"")</f>
        <v>BARL</v>
      </c>
      <c r="K50" s="6" t="str">
        <f>IFERROR(MID(Tabela3[[#This Row],[Ordenado]], SEARCH("_",Tabela3[[#This Row],[Ordenado]]) + 1, LEN(Tabela3[[#This Row],[Ordenado]])),"")</f>
        <v>PÓRTICO 2</v>
      </c>
    </row>
    <row r="51" spans="1:11" x14ac:dyDescent="0.25">
      <c r="A51" t="str">
        <f>IFERROR(tbl_geral[[#This Row],[Máquina]],"")</f>
        <v>ACESS-MDF</v>
      </c>
      <c r="B51" t="str">
        <f>IFERROR(tbl_geral[[#This Row],[Status]],"")</f>
        <v xml:space="preserve">ALINHADOR DE PAINÉIS </v>
      </c>
      <c r="C51" t="str">
        <f>IF(Tabela2[[#This Row],[Status]]="","",CONCATENATE(Tabela2[[#This Row],[Máquina]],"_",Tabela2[[#This Row],[Status]]))</f>
        <v xml:space="preserve">ACESS-MDF_ALINHADOR DE PAINÉIS </v>
      </c>
      <c r="E51" s="5">
        <f t="shared" si="1"/>
        <v>10</v>
      </c>
      <c r="F51" s="6" t="str">
        <f>IF(C51&lt;&gt;"",IF(COUNTIFS($C$2:C51,C51)=1,C51,""),"")</f>
        <v xml:space="preserve">ACESS-MDF_ALINHADOR DE PAINÉIS </v>
      </c>
      <c r="H51" s="5">
        <v>50</v>
      </c>
      <c r="I51" s="6" t="str">
        <f t="shared" si="0"/>
        <v>BARL_PERFILADORA 2</v>
      </c>
      <c r="J51" s="6" t="str">
        <f>IFERROR(MID(Tabela3[[#This Row],[Ordenado]], 1, SEARCH("_", Tabela3[[#This Row],[Ordenado]]) - 1),"")</f>
        <v>BARL</v>
      </c>
      <c r="K51" s="6" t="str">
        <f>IFERROR(MID(Tabela3[[#This Row],[Ordenado]], SEARCH("_",Tabela3[[#This Row],[Ordenado]]) + 1, LEN(Tabela3[[#This Row],[Ordenado]])),"")</f>
        <v>PERFILADORA 2</v>
      </c>
    </row>
    <row r="52" spans="1:11" x14ac:dyDescent="0.25">
      <c r="A52" t="str">
        <f>IFERROR(tbl_geral[[#This Row],[Máquina]],"")</f>
        <v>ACESS-MDF</v>
      </c>
      <c r="B52" t="str">
        <f>IFERROR(tbl_geral[[#This Row],[Status]],"")</f>
        <v xml:space="preserve">ALINHADOR DE PAINÉIS </v>
      </c>
      <c r="C52" t="str">
        <f>IF(Tabela2[[#This Row],[Status]]="","",CONCATENATE(Tabela2[[#This Row],[Máquina]],"_",Tabela2[[#This Row],[Status]]))</f>
        <v xml:space="preserve">ACESS-MDF_ALINHADOR DE PAINÉIS </v>
      </c>
      <c r="E52" s="5">
        <f t="shared" si="1"/>
        <v>10</v>
      </c>
      <c r="F52" s="6" t="str">
        <f>IF(C52&lt;&gt;"",IF(COUNTIFS($C$2:C52,C52)=1,C52,""),"")</f>
        <v/>
      </c>
      <c r="H52" s="5">
        <v>51</v>
      </c>
      <c r="I52" s="6" t="str">
        <f t="shared" si="0"/>
        <v>BARL_PÓRTICO 3</v>
      </c>
      <c r="J52" s="6" t="str">
        <f>IFERROR(MID(Tabela3[[#This Row],[Ordenado]], 1, SEARCH("_", Tabela3[[#This Row],[Ordenado]]) - 1),"")</f>
        <v>BARL</v>
      </c>
      <c r="K52" s="6" t="str">
        <f>IFERROR(MID(Tabela3[[#This Row],[Ordenado]], SEARCH("_",Tabela3[[#This Row],[Ordenado]]) + 1, LEN(Tabela3[[#This Row],[Ordenado]])),"")</f>
        <v>PÓRTICO 3</v>
      </c>
    </row>
    <row r="53" spans="1:11" x14ac:dyDescent="0.25">
      <c r="A53" t="str">
        <f>IFERROR(tbl_geral[[#This Row],[Máquina]],"")</f>
        <v>ACESS-MDF</v>
      </c>
      <c r="B53" t="str">
        <f>IFERROR(tbl_geral[[#This Row],[Status]],"")</f>
        <v xml:space="preserve">ALINHADOR DE PAINÉIS </v>
      </c>
      <c r="C53" t="str">
        <f>IF(Tabela2[[#This Row],[Status]]="","",CONCATENATE(Tabela2[[#This Row],[Máquina]],"_",Tabela2[[#This Row],[Status]]))</f>
        <v xml:space="preserve">ACESS-MDF_ALINHADOR DE PAINÉIS </v>
      </c>
      <c r="E53" s="5">
        <f t="shared" si="1"/>
        <v>10</v>
      </c>
      <c r="F53" s="6" t="str">
        <f>IF(C53&lt;&gt;"",IF(COUNTIFS($C$2:C53,C53)=1,C53,""),"")</f>
        <v/>
      </c>
      <c r="H53" s="5">
        <v>52</v>
      </c>
      <c r="I53" s="6" t="str">
        <f t="shared" si="0"/>
        <v>BARL_APLICADORA SELADOR</v>
      </c>
      <c r="J53" s="6" t="str">
        <f>IFERROR(MID(Tabela3[[#This Row],[Ordenado]], 1, SEARCH("_", Tabela3[[#This Row],[Ordenado]]) - 1),"")</f>
        <v>BARL</v>
      </c>
      <c r="K53" s="6" t="str">
        <f>IFERROR(MID(Tabela3[[#This Row],[Ordenado]], SEARCH("_",Tabela3[[#This Row],[Ordenado]]) + 1, LEN(Tabela3[[#This Row],[Ordenado]])),"")</f>
        <v>APLICADORA SELADOR</v>
      </c>
    </row>
    <row r="54" spans="1:11" x14ac:dyDescent="0.25">
      <c r="A54" t="str">
        <f>IFERROR(tbl_geral[[#This Row],[Máquina]],"")</f>
        <v>ACESS-MDF</v>
      </c>
      <c r="B54" t="str">
        <f>IFERROR(tbl_geral[[#This Row],[Status]],"")</f>
        <v xml:space="preserve">SERRA MULTI-LAMINAS (PAUL) </v>
      </c>
      <c r="C54" t="str">
        <f>IF(Tabela2[[#This Row],[Status]]="","",CONCATENATE(Tabela2[[#This Row],[Máquina]],"_",Tabela2[[#This Row],[Status]]))</f>
        <v xml:space="preserve">ACESS-MDF_SERRA MULTI-LAMINAS (PAUL) </v>
      </c>
      <c r="E54" s="5">
        <f t="shared" si="1"/>
        <v>11</v>
      </c>
      <c r="F54" s="6" t="str">
        <f>IF(C54&lt;&gt;"",IF(COUNTIFS($C$2:C54,C54)=1,C54,""),"")</f>
        <v xml:space="preserve">ACESS-MDF_SERRA MULTI-LAMINAS (PAUL) </v>
      </c>
      <c r="H54" s="5">
        <v>53</v>
      </c>
      <c r="I54" s="6" t="str">
        <f t="shared" si="0"/>
        <v>BARL_TÚNEL UV 1</v>
      </c>
      <c r="J54" s="6" t="str">
        <f>IFERROR(MID(Tabela3[[#This Row],[Ordenado]], 1, SEARCH("_", Tabela3[[#This Row],[Ordenado]]) - 1),"")</f>
        <v>BARL</v>
      </c>
      <c r="K54" s="6" t="str">
        <f>IFERROR(MID(Tabela3[[#This Row],[Ordenado]], SEARCH("_",Tabela3[[#This Row],[Ordenado]]) + 1, LEN(Tabela3[[#This Row],[Ordenado]])),"")</f>
        <v>TÚNEL UV 1</v>
      </c>
    </row>
    <row r="55" spans="1:11" x14ac:dyDescent="0.25">
      <c r="A55" t="str">
        <f>IFERROR(tbl_geral[[#This Row],[Máquina]],"")</f>
        <v>ACESS-MDF</v>
      </c>
      <c r="B55" t="str">
        <f>IFERROR(tbl_geral[[#This Row],[Status]],"")</f>
        <v xml:space="preserve">SERRA MULTI-LAMINAS (PAUL) </v>
      </c>
      <c r="C55" t="str">
        <f>IF(Tabela2[[#This Row],[Status]]="","",CONCATENATE(Tabela2[[#This Row],[Máquina]],"_",Tabela2[[#This Row],[Status]]))</f>
        <v xml:space="preserve">ACESS-MDF_SERRA MULTI-LAMINAS (PAUL) </v>
      </c>
      <c r="E55" s="5">
        <f t="shared" si="1"/>
        <v>11</v>
      </c>
      <c r="F55" s="6" t="str">
        <f>IF(C55&lt;&gt;"",IF(COUNTIFS($C$2:C55,C55)=1,C55,""),"")</f>
        <v/>
      </c>
      <c r="H55" s="5">
        <v>54</v>
      </c>
      <c r="I55" s="6" t="str">
        <f t="shared" si="0"/>
        <v>BARL_APLICADORA MASSA</v>
      </c>
      <c r="J55" s="6" t="str">
        <f>IFERROR(MID(Tabela3[[#This Row],[Ordenado]], 1, SEARCH("_", Tabela3[[#This Row],[Ordenado]]) - 1),"")</f>
        <v>BARL</v>
      </c>
      <c r="K55" s="6" t="str">
        <f>IFERROR(MID(Tabela3[[#This Row],[Ordenado]], SEARCH("_",Tabela3[[#This Row],[Ordenado]]) + 1, LEN(Tabela3[[#This Row],[Ordenado]])),"")</f>
        <v>APLICADORA MASSA</v>
      </c>
    </row>
    <row r="56" spans="1:11" x14ac:dyDescent="0.25">
      <c r="A56" t="str">
        <f>IFERROR(tbl_geral[[#This Row],[Máquina]],"")</f>
        <v>ACESS-MDF</v>
      </c>
      <c r="B56" t="str">
        <f>IFERROR(tbl_geral[[#This Row],[Status]],"")</f>
        <v xml:space="preserve">SERRA MULTI-LAMINAS (PAUL) </v>
      </c>
      <c r="C56" t="str">
        <f>IF(Tabela2[[#This Row],[Status]]="","",CONCATENATE(Tabela2[[#This Row],[Máquina]],"_",Tabela2[[#This Row],[Status]]))</f>
        <v xml:space="preserve">ACESS-MDF_SERRA MULTI-LAMINAS (PAUL) </v>
      </c>
      <c r="E56" s="5">
        <f t="shared" si="1"/>
        <v>11</v>
      </c>
      <c r="F56" s="6" t="str">
        <f>IF(C56&lt;&gt;"",IF(COUNTIFS($C$2:C56,C56)=1,C56,""),"")</f>
        <v/>
      </c>
      <c r="H56" s="5">
        <v>55</v>
      </c>
      <c r="I56" s="6" t="str">
        <f t="shared" si="0"/>
        <v>BARL_TÚNEL UV 2</v>
      </c>
      <c r="J56" s="6" t="str">
        <f>IFERROR(MID(Tabela3[[#This Row],[Ordenado]], 1, SEARCH("_", Tabela3[[#This Row],[Ordenado]]) - 1),"")</f>
        <v>BARL</v>
      </c>
      <c r="K56" s="6" t="str">
        <f>IFERROR(MID(Tabela3[[#This Row],[Ordenado]], SEARCH("_",Tabela3[[#This Row],[Ordenado]]) + 1, LEN(Tabela3[[#This Row],[Ordenado]])),"")</f>
        <v>TÚNEL UV 2</v>
      </c>
    </row>
    <row r="57" spans="1:11" x14ac:dyDescent="0.25">
      <c r="A57" t="str">
        <f>IFERROR(tbl_geral[[#This Row],[Máquina]],"")</f>
        <v>ACESS-MDF</v>
      </c>
      <c r="B57" t="str">
        <f>IFERROR(tbl_geral[[#This Row],[Status]],"")</f>
        <v xml:space="preserve">SERRA MULTI-LAMINAS (PAUL) </v>
      </c>
      <c r="C57" t="str">
        <f>IF(Tabela2[[#This Row],[Status]]="","",CONCATENATE(Tabela2[[#This Row],[Máquina]],"_",Tabela2[[#This Row],[Status]]))</f>
        <v xml:space="preserve">ACESS-MDF_SERRA MULTI-LAMINAS (PAUL) </v>
      </c>
      <c r="E57" s="5">
        <f t="shared" si="1"/>
        <v>11</v>
      </c>
      <c r="F57" s="6" t="str">
        <f>IF(C57&lt;&gt;"",IF(COUNTIFS($C$2:C57,C57)=1,C57,""),"")</f>
        <v/>
      </c>
      <c r="H57" s="5">
        <v>56</v>
      </c>
      <c r="I57" s="6" t="str">
        <f t="shared" si="0"/>
        <v>BARL_LIXADEIRA COSTA</v>
      </c>
      <c r="J57" s="6" t="str">
        <f>IFERROR(MID(Tabela3[[#This Row],[Ordenado]], 1, SEARCH("_", Tabela3[[#This Row],[Ordenado]]) - 1),"")</f>
        <v>BARL</v>
      </c>
      <c r="K57" s="6" t="str">
        <f>IFERROR(MID(Tabela3[[#This Row],[Ordenado]], SEARCH("_",Tabela3[[#This Row],[Ordenado]]) + 1, LEN(Tabela3[[#This Row],[Ordenado]])),"")</f>
        <v>LIXADEIRA COSTA</v>
      </c>
    </row>
    <row r="58" spans="1:11" x14ac:dyDescent="0.25">
      <c r="A58" t="str">
        <f>IFERROR(tbl_geral[[#This Row],[Máquina]],"")</f>
        <v>ACESS-MDF</v>
      </c>
      <c r="B58" t="str">
        <f>IFERROR(tbl_geral[[#This Row],[Status]],"")</f>
        <v xml:space="preserve">SERRA MULTI-LAMINAS (PAUL) </v>
      </c>
      <c r="C58" t="str">
        <f>IF(Tabela2[[#This Row],[Status]]="","",CONCATENATE(Tabela2[[#This Row],[Máquina]],"_",Tabela2[[#This Row],[Status]]))</f>
        <v xml:space="preserve">ACESS-MDF_SERRA MULTI-LAMINAS (PAUL) </v>
      </c>
      <c r="E58" s="5">
        <f t="shared" si="1"/>
        <v>11</v>
      </c>
      <c r="F58" s="6" t="str">
        <f>IF(C58&lt;&gt;"",IF(COUNTIFS($C$2:C58,C58)=1,C58,""),"")</f>
        <v/>
      </c>
      <c r="H58" s="5">
        <v>57</v>
      </c>
      <c r="I58" s="6" t="str">
        <f t="shared" si="0"/>
        <v>BARL_APLICADOR 2</v>
      </c>
      <c r="J58" s="6" t="str">
        <f>IFERROR(MID(Tabela3[[#This Row],[Ordenado]], 1, SEARCH("_", Tabela3[[#This Row],[Ordenado]]) - 1),"")</f>
        <v>BARL</v>
      </c>
      <c r="K58" s="6" t="str">
        <f>IFERROR(MID(Tabela3[[#This Row],[Ordenado]], SEARCH("_",Tabela3[[#This Row],[Ordenado]]) + 1, LEN(Tabela3[[#This Row],[Ordenado]])),"")</f>
        <v>APLICADOR 2</v>
      </c>
    </row>
    <row r="59" spans="1:11" x14ac:dyDescent="0.25">
      <c r="A59" t="str">
        <f>IFERROR(tbl_geral[[#This Row],[Máquina]],"")</f>
        <v>ACESS-MDF</v>
      </c>
      <c r="B59" t="str">
        <f>IFERROR(tbl_geral[[#This Row],[Status]],"")</f>
        <v xml:space="preserve">SERRA MULTI-LAMINAS (PAUL) </v>
      </c>
      <c r="C59" t="str">
        <f>IF(Tabela2[[#This Row],[Status]]="","",CONCATENATE(Tabela2[[#This Row],[Máquina]],"_",Tabela2[[#This Row],[Status]]))</f>
        <v xml:space="preserve">ACESS-MDF_SERRA MULTI-LAMINAS (PAUL) </v>
      </c>
      <c r="E59" s="5">
        <f t="shared" si="1"/>
        <v>11</v>
      </c>
      <c r="F59" s="6" t="str">
        <f>IF(C59&lt;&gt;"",IF(COUNTIFS($C$2:C59,C59)=1,C59,""),"")</f>
        <v/>
      </c>
      <c r="H59" s="5">
        <v>58</v>
      </c>
      <c r="I59" s="6" t="str">
        <f t="shared" si="0"/>
        <v>BARL_APLICADOR 3</v>
      </c>
      <c r="J59" s="6" t="str">
        <f>IFERROR(MID(Tabela3[[#This Row],[Ordenado]], 1, SEARCH("_", Tabela3[[#This Row],[Ordenado]]) - 1),"")</f>
        <v>BARL</v>
      </c>
      <c r="K59" s="6" t="str">
        <f>IFERROR(MID(Tabela3[[#This Row],[Ordenado]], SEARCH("_",Tabela3[[#This Row],[Ordenado]]) + 1, LEN(Tabela3[[#This Row],[Ordenado]])),"")</f>
        <v>APLICADOR 3</v>
      </c>
    </row>
    <row r="60" spans="1:11" x14ac:dyDescent="0.25">
      <c r="A60" t="str">
        <f>IFERROR(tbl_geral[[#This Row],[Máquina]],"")</f>
        <v>ACESS-MDF</v>
      </c>
      <c r="B60" t="str">
        <f>IFERROR(tbl_geral[[#This Row],[Status]],"")</f>
        <v xml:space="preserve">USINAGEM </v>
      </c>
      <c r="C60" t="str">
        <f>IF(Tabela2[[#This Row],[Status]]="","",CONCATENATE(Tabela2[[#This Row],[Máquina]],"_",Tabela2[[#This Row],[Status]]))</f>
        <v xml:space="preserve">ACESS-MDF_USINAGEM </v>
      </c>
      <c r="E60" s="5">
        <f t="shared" si="1"/>
        <v>12</v>
      </c>
      <c r="F60" s="6" t="str">
        <f>IF(C60&lt;&gt;"",IF(COUNTIFS($C$2:C60,C60)=1,C60,""),"")</f>
        <v xml:space="preserve">ACESS-MDF_USINAGEM </v>
      </c>
      <c r="H60" s="5">
        <v>59</v>
      </c>
      <c r="I60" s="6" t="str">
        <f t="shared" si="0"/>
        <v>BARL_TÚNEL UV 3</v>
      </c>
      <c r="J60" s="6" t="str">
        <f>IFERROR(MID(Tabela3[[#This Row],[Ordenado]], 1, SEARCH("_", Tabela3[[#This Row],[Ordenado]]) - 1),"")</f>
        <v>BARL</v>
      </c>
      <c r="K60" s="6" t="str">
        <f>IFERROR(MID(Tabela3[[#This Row],[Ordenado]], SEARCH("_",Tabela3[[#This Row],[Ordenado]]) + 1, LEN(Tabela3[[#This Row],[Ordenado]])),"")</f>
        <v>TÚNEL UV 3</v>
      </c>
    </row>
    <row r="61" spans="1:11" x14ac:dyDescent="0.25">
      <c r="A61" t="str">
        <f>IFERROR(tbl_geral[[#This Row],[Máquina]],"")</f>
        <v>ACESS-MDF</v>
      </c>
      <c r="B61" t="str">
        <f>IFERROR(tbl_geral[[#This Row],[Status]],"")</f>
        <v xml:space="preserve">USINAGEM </v>
      </c>
      <c r="C61" t="str">
        <f>IF(Tabela2[[#This Row],[Status]]="","",CONCATENATE(Tabela2[[#This Row],[Máquina]],"_",Tabela2[[#This Row],[Status]]))</f>
        <v xml:space="preserve">ACESS-MDF_USINAGEM </v>
      </c>
      <c r="E61" s="5">
        <f t="shared" si="1"/>
        <v>12</v>
      </c>
      <c r="F61" s="6" t="str">
        <f>IF(C61&lt;&gt;"",IF(COUNTIFS($C$2:C61,C61)=1,C61,""),"")</f>
        <v/>
      </c>
      <c r="H61" s="5">
        <v>60</v>
      </c>
      <c r="I61" s="6" t="str">
        <f t="shared" si="0"/>
        <v>BARL_IMPRESSORA</v>
      </c>
      <c r="J61" s="6" t="str">
        <f>IFERROR(MID(Tabela3[[#This Row],[Ordenado]], 1, SEARCH("_", Tabela3[[#This Row],[Ordenado]]) - 1),"")</f>
        <v>BARL</v>
      </c>
      <c r="K61" s="6" t="str">
        <f>IFERROR(MID(Tabela3[[#This Row],[Ordenado]], SEARCH("_",Tabela3[[#This Row],[Ordenado]]) + 1, LEN(Tabela3[[#This Row],[Ordenado]])),"")</f>
        <v>IMPRESSORA</v>
      </c>
    </row>
    <row r="62" spans="1:11" x14ac:dyDescent="0.25">
      <c r="A62" t="str">
        <f>IFERROR(tbl_geral[[#This Row],[Máquina]],"")</f>
        <v>ACESS-MDF</v>
      </c>
      <c r="B62" t="str">
        <f>IFERROR(tbl_geral[[#This Row],[Status]],"")</f>
        <v xml:space="preserve">USINAGEM </v>
      </c>
      <c r="C62" t="str">
        <f>IF(Tabela2[[#This Row],[Status]]="","",CONCATENATE(Tabela2[[#This Row],[Máquina]],"_",Tabela2[[#This Row],[Status]]))</f>
        <v xml:space="preserve">ACESS-MDF_USINAGEM </v>
      </c>
      <c r="E62" s="5">
        <f t="shared" si="1"/>
        <v>12</v>
      </c>
      <c r="F62" s="6" t="str">
        <f>IF(C62&lt;&gt;"",IF(COUNTIFS($C$2:C62,C62)=1,C62,""),"")</f>
        <v/>
      </c>
      <c r="H62" s="5">
        <v>61</v>
      </c>
      <c r="I62" s="6" t="str">
        <f t="shared" si="0"/>
        <v xml:space="preserve">CYKL_START/STOP </v>
      </c>
      <c r="J62" s="6" t="str">
        <f>IFERROR(MID(Tabela3[[#This Row],[Ordenado]], 1, SEARCH("_", Tabela3[[#This Row],[Ordenado]]) - 1),"")</f>
        <v>CYKL</v>
      </c>
      <c r="K62" s="6" t="str">
        <f>IFERROR(MID(Tabela3[[#This Row],[Ordenado]], SEARCH("_",Tabela3[[#This Row],[Ordenado]]) + 1, LEN(Tabela3[[#This Row],[Ordenado]])),"")</f>
        <v xml:space="preserve">START/STOP </v>
      </c>
    </row>
    <row r="63" spans="1:11" x14ac:dyDescent="0.25">
      <c r="A63" t="str">
        <f>IFERROR(tbl_geral[[#This Row],[Máquina]],"")</f>
        <v>ACESS-MDF</v>
      </c>
      <c r="B63" t="str">
        <f>IFERROR(tbl_geral[[#This Row],[Status]],"")</f>
        <v xml:space="preserve">USINAGEM </v>
      </c>
      <c r="C63" t="str">
        <f>IF(Tabela2[[#This Row],[Status]]="","",CONCATENATE(Tabela2[[#This Row],[Máquina]],"_",Tabela2[[#This Row],[Status]]))</f>
        <v xml:space="preserve">ACESS-MDF_USINAGEM </v>
      </c>
      <c r="E63" s="5">
        <f t="shared" si="1"/>
        <v>12</v>
      </c>
      <c r="F63" s="6" t="str">
        <f>IF(C63&lt;&gt;"",IF(COUNTIFS($C$2:C63,C63)=1,C63,""),"")</f>
        <v/>
      </c>
      <c r="H63" s="5">
        <v>62</v>
      </c>
      <c r="I63" s="6" t="str">
        <f t="shared" si="0"/>
        <v xml:space="preserve">CYKL_SETUP </v>
      </c>
      <c r="J63" s="6" t="str">
        <f>IFERROR(MID(Tabela3[[#This Row],[Ordenado]], 1, SEARCH("_", Tabela3[[#This Row],[Ordenado]]) - 1),"")</f>
        <v>CYKL</v>
      </c>
      <c r="K63" s="6" t="str">
        <f>IFERROR(MID(Tabela3[[#This Row],[Ordenado]], SEARCH("_",Tabela3[[#This Row],[Ordenado]]) + 1, LEN(Tabela3[[#This Row],[Ordenado]])),"")</f>
        <v xml:space="preserve">SETUP </v>
      </c>
    </row>
    <row r="64" spans="1:11" x14ac:dyDescent="0.25">
      <c r="A64" t="str">
        <f>IFERROR(tbl_geral[[#This Row],[Máquina]],"")</f>
        <v>ACESS-MDF</v>
      </c>
      <c r="B64" t="str">
        <f>IFERROR(tbl_geral[[#This Row],[Status]],"")</f>
        <v xml:space="preserve">USINAGEM </v>
      </c>
      <c r="C64" t="str">
        <f>IF(Tabela2[[#This Row],[Status]]="","",CONCATENATE(Tabela2[[#This Row],[Máquina]],"_",Tabela2[[#This Row],[Status]]))</f>
        <v xml:space="preserve">ACESS-MDF_USINAGEM </v>
      </c>
      <c r="E64" s="5">
        <f t="shared" si="1"/>
        <v>12</v>
      </c>
      <c r="F64" s="6" t="str">
        <f>IF(C64&lt;&gt;"",IF(COUNTIFS($C$2:C64,C64)=1,C64,""),"")</f>
        <v/>
      </c>
      <c r="H64" s="5">
        <v>63</v>
      </c>
      <c r="I64" s="6" t="str">
        <f t="shared" si="0"/>
        <v>CYKL_DESENVOLVIMENTO</v>
      </c>
      <c r="J64" s="6" t="str">
        <f>IFERROR(MID(Tabela3[[#This Row],[Ordenado]], 1, SEARCH("_", Tabela3[[#This Row],[Ordenado]]) - 1),"")</f>
        <v>CYKL</v>
      </c>
      <c r="K64" s="6" t="str">
        <f>IFERROR(MID(Tabela3[[#This Row],[Ordenado]], SEARCH("_",Tabela3[[#This Row],[Ordenado]]) + 1, LEN(Tabela3[[#This Row],[Ordenado]])),"")</f>
        <v>DESENVOLVIMENTO</v>
      </c>
    </row>
    <row r="65" spans="1:11" x14ac:dyDescent="0.25">
      <c r="A65" t="str">
        <f>IFERROR(tbl_geral[[#This Row],[Máquina]],"")</f>
        <v>ACESS-MDF</v>
      </c>
      <c r="B65" t="str">
        <f>IFERROR(tbl_geral[[#This Row],[Status]],"")</f>
        <v xml:space="preserve">USINAGEM </v>
      </c>
      <c r="C65" t="str">
        <f>IF(Tabela2[[#This Row],[Status]]="","",CONCATENATE(Tabela2[[#This Row],[Máquina]],"_",Tabela2[[#This Row],[Status]]))</f>
        <v xml:space="preserve">ACESS-MDF_USINAGEM </v>
      </c>
      <c r="E65" s="5">
        <f t="shared" si="1"/>
        <v>12</v>
      </c>
      <c r="F65" s="6" t="str">
        <f>IF(C65&lt;&gt;"",IF(COUNTIFS($C$2:C65,C65)=1,C65,""),"")</f>
        <v/>
      </c>
      <c r="H65" s="5">
        <v>64</v>
      </c>
      <c r="I65" s="6" t="str">
        <f t="shared" si="0"/>
        <v>CYKL_PCP</v>
      </c>
      <c r="J65" s="6" t="str">
        <f>IFERROR(MID(Tabela3[[#This Row],[Ordenado]], 1, SEARCH("_", Tabela3[[#This Row],[Ordenado]]) - 1),"")</f>
        <v>CYKL</v>
      </c>
      <c r="K65" s="6" t="str">
        <f>IFERROR(MID(Tabela3[[#This Row],[Ordenado]], SEARCH("_",Tabela3[[#This Row],[Ordenado]]) + 1, LEN(Tabela3[[#This Row],[Ordenado]])),"")</f>
        <v>PCP</v>
      </c>
    </row>
    <row r="66" spans="1:11" x14ac:dyDescent="0.25">
      <c r="A66" t="str">
        <f>IFERROR(tbl_geral[[#This Row],[Máquina]],"")</f>
        <v>ACESS-MDF</v>
      </c>
      <c r="B66" t="str">
        <f>IFERROR(tbl_geral[[#This Row],[Status]],"")</f>
        <v xml:space="preserve">USINAGEM </v>
      </c>
      <c r="C66" t="str">
        <f>IF(Tabela2[[#This Row],[Status]]="","",CONCATENATE(Tabela2[[#This Row],[Máquina]],"_",Tabela2[[#This Row],[Status]]))</f>
        <v xml:space="preserve">ACESS-MDF_USINAGEM </v>
      </c>
      <c r="E66" s="5">
        <f t="shared" si="1"/>
        <v>12</v>
      </c>
      <c r="F66" s="6" t="str">
        <f>IF(C66&lt;&gt;"",IF(COUNTIFS($C$2:C66,C66)=1,C66,""),"")</f>
        <v/>
      </c>
      <c r="H66" s="5">
        <v>65</v>
      </c>
      <c r="I66" s="6" t="str">
        <f t="shared" si="0"/>
        <v>CYKL_EMPILHADEIRA</v>
      </c>
      <c r="J66" s="6" t="str">
        <f>IFERROR(MID(Tabela3[[#This Row],[Ordenado]], 1, SEARCH("_", Tabela3[[#This Row],[Ordenado]]) - 1),"")</f>
        <v>CYKL</v>
      </c>
      <c r="K66" s="6" t="str">
        <f>IFERROR(MID(Tabela3[[#This Row],[Ordenado]], SEARCH("_",Tabela3[[#This Row],[Ordenado]]) + 1, LEN(Tabela3[[#This Row],[Ordenado]])),"")</f>
        <v>EMPILHADEIRA</v>
      </c>
    </row>
    <row r="67" spans="1:11" x14ac:dyDescent="0.25">
      <c r="A67" t="str">
        <f>IFERROR(tbl_geral[[#This Row],[Máquina]],"")</f>
        <v>ACESS-MDF</v>
      </c>
      <c r="B67" t="str">
        <f>IFERROR(tbl_geral[[#This Row],[Status]],"")</f>
        <v xml:space="preserve">USINAGEM </v>
      </c>
      <c r="C67" t="str">
        <f>IF(Tabela2[[#This Row],[Status]]="","",CONCATENATE(Tabela2[[#This Row],[Máquina]],"_",Tabela2[[#This Row],[Status]]))</f>
        <v xml:space="preserve">ACESS-MDF_USINAGEM </v>
      </c>
      <c r="E67" s="5">
        <f t="shared" si="1"/>
        <v>12</v>
      </c>
      <c r="F67" s="6" t="str">
        <f>IF(C67&lt;&gt;"",IF(COUNTIFS($C$2:C67,C67)=1,C67,""),"")</f>
        <v/>
      </c>
      <c r="H67" s="5">
        <v>66</v>
      </c>
      <c r="I67" s="6" t="str">
        <f t="shared" ref="I67:I130" si="2">IFERROR(INDEX($F$2:$F$2000,MATCH(H67,$E$2:$E$2000,0)),"")</f>
        <v>CYKL_SENSOR PCF</v>
      </c>
      <c r="J67" s="6" t="str">
        <f>IFERROR(MID(Tabela3[[#This Row],[Ordenado]], 1, SEARCH("_", Tabela3[[#This Row],[Ordenado]]) - 1),"")</f>
        <v>CYKL</v>
      </c>
      <c r="K67" s="6" t="str">
        <f>IFERROR(MID(Tabela3[[#This Row],[Ordenado]], SEARCH("_",Tabela3[[#This Row],[Ordenado]]) + 1, LEN(Tabela3[[#This Row],[Ordenado]])),"")</f>
        <v>SENSOR PCF</v>
      </c>
    </row>
    <row r="68" spans="1:11" x14ac:dyDescent="0.25">
      <c r="A68" t="str">
        <f>IFERROR(tbl_geral[[#This Row],[Máquina]],"")</f>
        <v>ACESS-MDF</v>
      </c>
      <c r="B68" t="str">
        <f>IFERROR(tbl_geral[[#This Row],[Status]],"")</f>
        <v xml:space="preserve">USINAGEM </v>
      </c>
      <c r="C68" t="str">
        <f>IF(Tabela2[[#This Row],[Status]]="","",CONCATENATE(Tabela2[[#This Row],[Máquina]],"_",Tabela2[[#This Row],[Status]]))</f>
        <v xml:space="preserve">ACESS-MDF_USINAGEM </v>
      </c>
      <c r="E68" s="5">
        <f t="shared" ref="E68:E131" si="3">IF(F68&lt;&gt;"",E67+1,E67)</f>
        <v>12</v>
      </c>
      <c r="F68" s="6" t="str">
        <f>IF(C68&lt;&gt;"",IF(COUNTIFS($C$2:C68,C68)=1,C68,""),"")</f>
        <v/>
      </c>
      <c r="H68" s="5">
        <v>67</v>
      </c>
      <c r="I68" s="6" t="str">
        <f t="shared" si="2"/>
        <v>CYKL_SISTEMA PCF</v>
      </c>
      <c r="J68" s="6" t="str">
        <f>IFERROR(MID(Tabela3[[#This Row],[Ordenado]], 1, SEARCH("_", Tabela3[[#This Row],[Ordenado]]) - 1),"")</f>
        <v>CYKL</v>
      </c>
      <c r="K68" s="6" t="str">
        <f>IFERROR(MID(Tabela3[[#This Row],[Ordenado]], SEARCH("_",Tabela3[[#This Row],[Ordenado]]) + 1, LEN(Tabela3[[#This Row],[Ordenado]])),"")</f>
        <v>SISTEMA PCF</v>
      </c>
    </row>
    <row r="69" spans="1:11" x14ac:dyDescent="0.25">
      <c r="A69" t="str">
        <f>IFERROR(tbl_geral[[#This Row],[Máquina]],"")</f>
        <v>ACESS-MDF</v>
      </c>
      <c r="B69" t="str">
        <f>IFERROR(tbl_geral[[#This Row],[Status]],"")</f>
        <v xml:space="preserve">USINAGEM </v>
      </c>
      <c r="C69" t="str">
        <f>IF(Tabela2[[#This Row],[Status]]="","",CONCATENATE(Tabela2[[#This Row],[Máquina]],"_",Tabela2[[#This Row],[Status]]))</f>
        <v xml:space="preserve">ACESS-MDF_USINAGEM </v>
      </c>
      <c r="E69" s="5">
        <f t="shared" si="3"/>
        <v>12</v>
      </c>
      <c r="F69" s="6" t="str">
        <f>IF(C69&lt;&gt;"",IF(COUNTIFS($C$2:C69,C69)=1,C69,""),"")</f>
        <v/>
      </c>
      <c r="H69" s="5">
        <v>68</v>
      </c>
      <c r="I69" s="6" t="str">
        <f t="shared" si="2"/>
        <v>CYKL_PARADA</v>
      </c>
      <c r="J69" s="6" t="str">
        <f>IFERROR(MID(Tabela3[[#This Row],[Ordenado]], 1, SEARCH("_", Tabela3[[#This Row],[Ordenado]]) - 1),"")</f>
        <v>CYKL</v>
      </c>
      <c r="K69" s="6" t="str">
        <f>IFERROR(MID(Tabela3[[#This Row],[Ordenado]], SEARCH("_",Tabela3[[#This Row],[Ordenado]]) + 1, LEN(Tabela3[[#This Row],[Ordenado]])),"")</f>
        <v>PARADA</v>
      </c>
    </row>
    <row r="70" spans="1:11" x14ac:dyDescent="0.25">
      <c r="A70" t="str">
        <f>IFERROR(tbl_geral[[#This Row],[Máquina]],"")</f>
        <v>ACESS-MDF</v>
      </c>
      <c r="B70" t="str">
        <f>IFERROR(tbl_geral[[#This Row],[Status]],"")</f>
        <v xml:space="preserve">USINAGEM </v>
      </c>
      <c r="C70" t="str">
        <f>IF(Tabela2[[#This Row],[Status]]="","",CONCATENATE(Tabela2[[#This Row],[Máquina]],"_",Tabela2[[#This Row],[Status]]))</f>
        <v xml:space="preserve">ACESS-MDF_USINAGEM </v>
      </c>
      <c r="E70" s="5">
        <f t="shared" si="3"/>
        <v>12</v>
      </c>
      <c r="F70" s="6" t="str">
        <f>IF(C70&lt;&gt;"",IF(COUNTIFS($C$2:C70,C70)=1,C70,""),"")</f>
        <v/>
      </c>
      <c r="H70" s="5">
        <v>69</v>
      </c>
      <c r="I70" s="6" t="str">
        <f t="shared" si="2"/>
        <v>CYKL_ESTAÇÃO DE ALIMENTAÇÃO PACOTES</v>
      </c>
      <c r="J70" s="6" t="str">
        <f>IFERROR(MID(Tabela3[[#This Row],[Ordenado]], 1, SEARCH("_", Tabela3[[#This Row],[Ordenado]]) - 1),"")</f>
        <v>CYKL</v>
      </c>
      <c r="K70" s="6" t="str">
        <f>IFERROR(MID(Tabela3[[#This Row],[Ordenado]], SEARCH("_",Tabela3[[#This Row],[Ordenado]]) + 1, LEN(Tabela3[[#This Row],[Ordenado]])),"")</f>
        <v>ESTAÇÃO DE ALIMENTAÇÃO PACOTES</v>
      </c>
    </row>
    <row r="71" spans="1:11" x14ac:dyDescent="0.25">
      <c r="A71" t="str">
        <f>IFERROR(tbl_geral[[#This Row],[Máquina]],"")</f>
        <v>ACESS-MDF</v>
      </c>
      <c r="B71" t="str">
        <f>IFERROR(tbl_geral[[#This Row],[Status]],"")</f>
        <v xml:space="preserve">USINAGEM </v>
      </c>
      <c r="C71" t="str">
        <f>IF(Tabela2[[#This Row],[Status]]="","",CONCATENATE(Tabela2[[#This Row],[Máquina]],"_",Tabela2[[#This Row],[Status]]))</f>
        <v xml:space="preserve">ACESS-MDF_USINAGEM </v>
      </c>
      <c r="E71" s="5">
        <f t="shared" si="3"/>
        <v>12</v>
      </c>
      <c r="F71" s="6" t="str">
        <f>IF(C71&lt;&gt;"",IF(COUNTIFS($C$2:C71,C71)=1,C71,""),"")</f>
        <v/>
      </c>
      <c r="H71" s="5">
        <v>70</v>
      </c>
      <c r="I71" s="6" t="str">
        <f t="shared" si="2"/>
        <v>CYKL_TRANSPORTE ENTRADA CYKLOP LONGITUDINAL</v>
      </c>
      <c r="J71" s="6" t="str">
        <f>IFERROR(MID(Tabela3[[#This Row],[Ordenado]], 1, SEARCH("_", Tabela3[[#This Row],[Ordenado]]) - 1),"")</f>
        <v>CYKL</v>
      </c>
      <c r="K71" s="6" t="str">
        <f>IFERROR(MID(Tabela3[[#This Row],[Ordenado]], SEARCH("_",Tabela3[[#This Row],[Ordenado]]) + 1, LEN(Tabela3[[#This Row],[Ordenado]])),"")</f>
        <v>TRANSPORTE ENTRADA CYKLOP LONGITUDINAL</v>
      </c>
    </row>
    <row r="72" spans="1:11" x14ac:dyDescent="0.25">
      <c r="A72" t="str">
        <f>IFERROR(tbl_geral[[#This Row],[Máquina]],"")</f>
        <v>ACESS-MDF</v>
      </c>
      <c r="B72" t="str">
        <f>IFERROR(tbl_geral[[#This Row],[Status]],"")</f>
        <v xml:space="preserve">USINAGEM </v>
      </c>
      <c r="C72" t="str">
        <f>IF(Tabela2[[#This Row],[Status]]="","",CONCATENATE(Tabela2[[#This Row],[Máquina]],"_",Tabela2[[#This Row],[Status]]))</f>
        <v xml:space="preserve">ACESS-MDF_USINAGEM </v>
      </c>
      <c r="E72" s="5">
        <f t="shared" si="3"/>
        <v>12</v>
      </c>
      <c r="F72" s="6" t="str">
        <f>IF(C72&lt;&gt;"",IF(COUNTIFS($C$2:C72,C72)=1,C72,""),"")</f>
        <v/>
      </c>
      <c r="H72" s="5">
        <v>71</v>
      </c>
      <c r="I72" s="6" t="str">
        <f t="shared" si="2"/>
        <v>CYKL_CYKLOP LONGITUDINAL</v>
      </c>
      <c r="J72" s="6" t="str">
        <f>IFERROR(MID(Tabela3[[#This Row],[Ordenado]], 1, SEARCH("_", Tabela3[[#This Row],[Ordenado]]) - 1),"")</f>
        <v>CYKL</v>
      </c>
      <c r="K72" s="6" t="str">
        <f>IFERROR(MID(Tabela3[[#This Row],[Ordenado]], SEARCH("_",Tabela3[[#This Row],[Ordenado]]) + 1, LEN(Tabela3[[#This Row],[Ordenado]])),"")</f>
        <v>CYKLOP LONGITUDINAL</v>
      </c>
    </row>
    <row r="73" spans="1:11" x14ac:dyDescent="0.25">
      <c r="A73" t="str">
        <f>IFERROR(tbl_geral[[#This Row],[Máquina]],"")</f>
        <v>ACESS-MDF</v>
      </c>
      <c r="B73" t="str">
        <f>IFERROR(tbl_geral[[#This Row],[Status]],"")</f>
        <v xml:space="preserve">REVESTIMENTO </v>
      </c>
      <c r="C73" t="str">
        <f>IF(Tabela2[[#This Row],[Status]]="","",CONCATENATE(Tabela2[[#This Row],[Máquina]],"_",Tabela2[[#This Row],[Status]]))</f>
        <v xml:space="preserve">ACESS-MDF_REVESTIMENTO </v>
      </c>
      <c r="E73" s="5">
        <f t="shared" si="3"/>
        <v>13</v>
      </c>
      <c r="F73" s="6" t="str">
        <f>IF(C73&lt;&gt;"",IF(COUNTIFS($C$2:C73,C73)=1,C73,""),"")</f>
        <v xml:space="preserve">ACESS-MDF_REVESTIMENTO </v>
      </c>
      <c r="H73" s="5">
        <v>72</v>
      </c>
      <c r="I73" s="6" t="str">
        <f t="shared" si="2"/>
        <v>CYKL_TRANSPORTE ENTRADA CYKLOP TRANSVERSAL</v>
      </c>
      <c r="J73" s="6" t="str">
        <f>IFERROR(MID(Tabela3[[#This Row],[Ordenado]], 1, SEARCH("_", Tabela3[[#This Row],[Ordenado]]) - 1),"")</f>
        <v>CYKL</v>
      </c>
      <c r="K73" s="6" t="str">
        <f>IFERROR(MID(Tabela3[[#This Row],[Ordenado]], SEARCH("_",Tabela3[[#This Row],[Ordenado]]) + 1, LEN(Tabela3[[#This Row],[Ordenado]])),"")</f>
        <v>TRANSPORTE ENTRADA CYKLOP TRANSVERSAL</v>
      </c>
    </row>
    <row r="74" spans="1:11" x14ac:dyDescent="0.25">
      <c r="A74" t="str">
        <f>IFERROR(tbl_geral[[#This Row],[Máquina]],"")</f>
        <v>ACESS-MDF</v>
      </c>
      <c r="B74" t="str">
        <f>IFERROR(tbl_geral[[#This Row],[Status]],"")</f>
        <v xml:space="preserve">REVESTIMENTO </v>
      </c>
      <c r="C74" t="str">
        <f>IF(Tabela2[[#This Row],[Status]]="","",CONCATENATE(Tabela2[[#This Row],[Máquina]],"_",Tabela2[[#This Row],[Status]]))</f>
        <v xml:space="preserve">ACESS-MDF_REVESTIMENTO </v>
      </c>
      <c r="E74" s="5">
        <f t="shared" si="3"/>
        <v>13</v>
      </c>
      <c r="F74" s="6" t="str">
        <f>IF(C74&lt;&gt;"",IF(COUNTIFS($C$2:C74,C74)=1,C74,""),"")</f>
        <v/>
      </c>
      <c r="H74" s="5">
        <v>73</v>
      </c>
      <c r="I74" s="6" t="str">
        <f t="shared" si="2"/>
        <v>CYKL_CYKLOP TRANSVERSAL</v>
      </c>
      <c r="J74" s="6" t="str">
        <f>IFERROR(MID(Tabela3[[#This Row],[Ordenado]], 1, SEARCH("_", Tabela3[[#This Row],[Ordenado]]) - 1),"")</f>
        <v>CYKL</v>
      </c>
      <c r="K74" s="6" t="str">
        <f>IFERROR(MID(Tabela3[[#This Row],[Ordenado]], SEARCH("_",Tabela3[[#This Row],[Ordenado]]) + 1, LEN(Tabela3[[#This Row],[Ordenado]])),"")</f>
        <v>CYKLOP TRANSVERSAL</v>
      </c>
    </row>
    <row r="75" spans="1:11" x14ac:dyDescent="0.25">
      <c r="A75" t="str">
        <f>IFERROR(tbl_geral[[#This Row],[Máquina]],"")</f>
        <v>ACESS-MDF</v>
      </c>
      <c r="B75" t="str">
        <f>IFERROR(tbl_geral[[#This Row],[Status]],"")</f>
        <v xml:space="preserve">REVESTIMENTO </v>
      </c>
      <c r="C75" t="str">
        <f>IF(Tabela2[[#This Row],[Status]]="","",CONCATENATE(Tabela2[[#This Row],[Máquina]],"_",Tabela2[[#This Row],[Status]]))</f>
        <v xml:space="preserve">ACESS-MDF_REVESTIMENTO </v>
      </c>
      <c r="E75" s="5">
        <f t="shared" si="3"/>
        <v>13</v>
      </c>
      <c r="F75" s="6" t="str">
        <f>IF(C75&lt;&gt;"",IF(COUNTIFS($C$2:C75,C75)=1,C75,""),"")</f>
        <v/>
      </c>
      <c r="H75" s="5">
        <v>74</v>
      </c>
      <c r="I75" s="6" t="str">
        <f t="shared" si="2"/>
        <v>CYKL_TRANSPORTE SAÍDA</v>
      </c>
      <c r="J75" s="6" t="str">
        <f>IFERROR(MID(Tabela3[[#This Row],[Ordenado]], 1, SEARCH("_", Tabela3[[#This Row],[Ordenado]]) - 1),"")</f>
        <v>CYKL</v>
      </c>
      <c r="K75" s="6" t="str">
        <f>IFERROR(MID(Tabela3[[#This Row],[Ordenado]], SEARCH("_",Tabela3[[#This Row],[Ordenado]]) + 1, LEN(Tabela3[[#This Row],[Ordenado]])),"")</f>
        <v>TRANSPORTE SAÍDA</v>
      </c>
    </row>
    <row r="76" spans="1:11" x14ac:dyDescent="0.25">
      <c r="A76" t="str">
        <f>IFERROR(tbl_geral[[#This Row],[Máquina]],"")</f>
        <v>ACESS-MDF</v>
      </c>
      <c r="B76" t="str">
        <f>IFERROR(tbl_geral[[#This Row],[Status]],"")</f>
        <v xml:space="preserve">REVESTIMENTO </v>
      </c>
      <c r="C76" t="str">
        <f>IF(Tabela2[[#This Row],[Status]]="","",CONCATENATE(Tabela2[[#This Row],[Máquina]],"_",Tabela2[[#This Row],[Status]]))</f>
        <v xml:space="preserve">ACESS-MDF_REVESTIMENTO </v>
      </c>
      <c r="E76" s="5">
        <f t="shared" si="3"/>
        <v>13</v>
      </c>
      <c r="F76" s="6" t="str">
        <f>IF(C76&lt;&gt;"",IF(COUNTIFS($C$2:C76,C76)=1,C76,""),"")</f>
        <v/>
      </c>
      <c r="H76" s="5">
        <v>75</v>
      </c>
      <c r="I76" s="6" t="str">
        <f t="shared" si="2"/>
        <v>EXTRUS_START/STOP</v>
      </c>
      <c r="J76" s="6" t="str">
        <f>IFERROR(MID(Tabela3[[#This Row],[Ordenado]], 1, SEARCH("_", Tabela3[[#This Row],[Ordenado]]) - 1),"")</f>
        <v>EXTRUS</v>
      </c>
      <c r="K76" s="6" t="str">
        <f>IFERROR(MID(Tabela3[[#This Row],[Ordenado]], SEARCH("_",Tabela3[[#This Row],[Ordenado]]) + 1, LEN(Tabela3[[#This Row],[Ordenado]])),"")</f>
        <v>START/STOP</v>
      </c>
    </row>
    <row r="77" spans="1:11" x14ac:dyDescent="0.25">
      <c r="A77" t="str">
        <f>IFERROR(tbl_geral[[#This Row],[Máquina]],"")</f>
        <v>ACESS-MDF</v>
      </c>
      <c r="B77" t="str">
        <f>IFERROR(tbl_geral[[#This Row],[Status]],"")</f>
        <v xml:space="preserve">REVESTIMENTO </v>
      </c>
      <c r="C77" t="str">
        <f>IF(Tabela2[[#This Row],[Status]]="","",CONCATENATE(Tabela2[[#This Row],[Máquina]],"_",Tabela2[[#This Row],[Status]]))</f>
        <v xml:space="preserve">ACESS-MDF_REVESTIMENTO </v>
      </c>
      <c r="E77" s="5">
        <f t="shared" si="3"/>
        <v>13</v>
      </c>
      <c r="F77" s="6" t="str">
        <f>IF(C77&lt;&gt;"",IF(COUNTIFS($C$2:C77,C77)=1,C77,""),"")</f>
        <v/>
      </c>
      <c r="H77" s="5">
        <v>76</v>
      </c>
      <c r="I77" s="6" t="str">
        <f t="shared" si="2"/>
        <v xml:space="preserve">EXTRUS_SETUP </v>
      </c>
      <c r="J77" s="6" t="str">
        <f>IFERROR(MID(Tabela3[[#This Row],[Ordenado]], 1, SEARCH("_", Tabela3[[#This Row],[Ordenado]]) - 1),"")</f>
        <v>EXTRUS</v>
      </c>
      <c r="K77" s="6" t="str">
        <f>IFERROR(MID(Tabela3[[#This Row],[Ordenado]], SEARCH("_",Tabela3[[#This Row],[Ordenado]]) + 1, LEN(Tabela3[[#This Row],[Ordenado]])),"")</f>
        <v xml:space="preserve">SETUP </v>
      </c>
    </row>
    <row r="78" spans="1:11" x14ac:dyDescent="0.25">
      <c r="A78" t="str">
        <f>IFERROR(tbl_geral[[#This Row],[Máquina]],"")</f>
        <v>ACESS-MDF</v>
      </c>
      <c r="B78" t="str">
        <f>IFERROR(tbl_geral[[#This Row],[Status]],"")</f>
        <v xml:space="preserve">REVESTIMENTO </v>
      </c>
      <c r="C78" t="str">
        <f>IF(Tabela2[[#This Row],[Status]]="","",CONCATENATE(Tabela2[[#This Row],[Máquina]],"_",Tabela2[[#This Row],[Status]]))</f>
        <v xml:space="preserve">ACESS-MDF_REVESTIMENTO </v>
      </c>
      <c r="E78" s="5">
        <f t="shared" si="3"/>
        <v>13</v>
      </c>
      <c r="F78" s="6" t="str">
        <f>IF(C78&lt;&gt;"",IF(COUNTIFS($C$2:C78,C78)=1,C78,""),"")</f>
        <v/>
      </c>
      <c r="H78" s="5">
        <v>77</v>
      </c>
      <c r="I78" s="6" t="str">
        <f t="shared" si="2"/>
        <v>EXTRUS_DESENVOLVIMENTO</v>
      </c>
      <c r="J78" s="6" t="str">
        <f>IFERROR(MID(Tabela3[[#This Row],[Ordenado]], 1, SEARCH("_", Tabela3[[#This Row],[Ordenado]]) - 1),"")</f>
        <v>EXTRUS</v>
      </c>
      <c r="K78" s="6" t="str">
        <f>IFERROR(MID(Tabela3[[#This Row],[Ordenado]], SEARCH("_",Tabela3[[#This Row],[Ordenado]]) + 1, LEN(Tabela3[[#This Row],[Ordenado]])),"")</f>
        <v>DESENVOLVIMENTO</v>
      </c>
    </row>
    <row r="79" spans="1:11" x14ac:dyDescent="0.25">
      <c r="A79" t="str">
        <f>IFERROR(tbl_geral[[#This Row],[Máquina]],"")</f>
        <v>ACESS-MDF</v>
      </c>
      <c r="B79" t="str">
        <f>IFERROR(tbl_geral[[#This Row],[Status]],"")</f>
        <v xml:space="preserve">REVESTIMENTO </v>
      </c>
      <c r="C79" t="str">
        <f>IF(Tabela2[[#This Row],[Status]]="","",CONCATENATE(Tabela2[[#This Row],[Máquina]],"_",Tabela2[[#This Row],[Status]]))</f>
        <v xml:space="preserve">ACESS-MDF_REVESTIMENTO </v>
      </c>
      <c r="E79" s="5">
        <f t="shared" si="3"/>
        <v>13</v>
      </c>
      <c r="F79" s="6" t="str">
        <f>IF(C79&lt;&gt;"",IF(COUNTIFS($C$2:C79,C79)=1,C79,""),"")</f>
        <v/>
      </c>
      <c r="H79" s="5">
        <v>78</v>
      </c>
      <c r="I79" s="6" t="str">
        <f t="shared" si="2"/>
        <v>EXTRUS_PCP</v>
      </c>
      <c r="J79" s="6" t="str">
        <f>IFERROR(MID(Tabela3[[#This Row],[Ordenado]], 1, SEARCH("_", Tabela3[[#This Row],[Ordenado]]) - 1),"")</f>
        <v>EXTRUS</v>
      </c>
      <c r="K79" s="6" t="str">
        <f>IFERROR(MID(Tabela3[[#This Row],[Ordenado]], SEARCH("_",Tabela3[[#This Row],[Ordenado]]) + 1, LEN(Tabela3[[#This Row],[Ordenado]])),"")</f>
        <v>PCP</v>
      </c>
    </row>
    <row r="80" spans="1:11" x14ac:dyDescent="0.25">
      <c r="A80" t="str">
        <f>IFERROR(tbl_geral[[#This Row],[Máquina]],"")</f>
        <v>ACESS-MDF</v>
      </c>
      <c r="B80" t="str">
        <f>IFERROR(tbl_geral[[#This Row],[Status]],"")</f>
        <v xml:space="preserve">REVESTIMENTO </v>
      </c>
      <c r="C80" t="str">
        <f>IF(Tabela2[[#This Row],[Status]]="","",CONCATENATE(Tabela2[[#This Row],[Máquina]],"_",Tabela2[[#This Row],[Status]]))</f>
        <v xml:space="preserve">ACESS-MDF_REVESTIMENTO </v>
      </c>
      <c r="E80" s="5">
        <f t="shared" si="3"/>
        <v>13</v>
      </c>
      <c r="F80" s="6" t="str">
        <f>IF(C80&lt;&gt;"",IF(COUNTIFS($C$2:C80,C80)=1,C80,""),"")</f>
        <v/>
      </c>
      <c r="H80" s="5">
        <v>79</v>
      </c>
      <c r="I80" s="6" t="str">
        <f t="shared" si="2"/>
        <v>EXTRUS_EMPILHADEIRA</v>
      </c>
      <c r="J80" s="6" t="str">
        <f>IFERROR(MID(Tabela3[[#This Row],[Ordenado]], 1, SEARCH("_", Tabela3[[#This Row],[Ordenado]]) - 1),"")</f>
        <v>EXTRUS</v>
      </c>
      <c r="K80" s="6" t="str">
        <f>IFERROR(MID(Tabela3[[#This Row],[Ordenado]], SEARCH("_",Tabela3[[#This Row],[Ordenado]]) + 1, LEN(Tabela3[[#This Row],[Ordenado]])),"")</f>
        <v>EMPILHADEIRA</v>
      </c>
    </row>
    <row r="81" spans="1:11" x14ac:dyDescent="0.25">
      <c r="A81" t="str">
        <f>IFERROR(tbl_geral[[#This Row],[Máquina]],"")</f>
        <v>ACESS-MDF</v>
      </c>
      <c r="B81" t="str">
        <f>IFERROR(tbl_geral[[#This Row],[Status]],"")</f>
        <v xml:space="preserve">REVESTIMENTO </v>
      </c>
      <c r="C81" t="str">
        <f>IF(Tabela2[[#This Row],[Status]]="","",CONCATENATE(Tabela2[[#This Row],[Máquina]],"_",Tabela2[[#This Row],[Status]]))</f>
        <v xml:space="preserve">ACESS-MDF_REVESTIMENTO </v>
      </c>
      <c r="E81" s="5">
        <f t="shared" si="3"/>
        <v>13</v>
      </c>
      <c r="F81" s="6" t="str">
        <f>IF(C81&lt;&gt;"",IF(COUNTIFS($C$2:C81,C81)=1,C81,""),"")</f>
        <v/>
      </c>
      <c r="H81" s="5">
        <v>80</v>
      </c>
      <c r="I81" s="6" t="str">
        <f t="shared" si="2"/>
        <v>EXTRUS_SENSOR PCF</v>
      </c>
      <c r="J81" s="6" t="str">
        <f>IFERROR(MID(Tabela3[[#This Row],[Ordenado]], 1, SEARCH("_", Tabela3[[#This Row],[Ordenado]]) - 1),"")</f>
        <v>EXTRUS</v>
      </c>
      <c r="K81" s="6" t="str">
        <f>IFERROR(MID(Tabela3[[#This Row],[Ordenado]], SEARCH("_",Tabela3[[#This Row],[Ordenado]]) + 1, LEN(Tabela3[[#This Row],[Ordenado]])),"")</f>
        <v>SENSOR PCF</v>
      </c>
    </row>
    <row r="82" spans="1:11" x14ac:dyDescent="0.25">
      <c r="A82" t="str">
        <f>IFERROR(tbl_geral[[#This Row],[Máquina]],"")</f>
        <v>ACESS-MDF</v>
      </c>
      <c r="B82" t="str">
        <f>IFERROR(tbl_geral[[#This Row],[Status]],"")</f>
        <v xml:space="preserve">REVESTIMENTO </v>
      </c>
      <c r="C82" t="str">
        <f>IF(Tabela2[[#This Row],[Status]]="","",CONCATENATE(Tabela2[[#This Row],[Máquina]],"_",Tabela2[[#This Row],[Status]]))</f>
        <v xml:space="preserve">ACESS-MDF_REVESTIMENTO </v>
      </c>
      <c r="E82" s="5">
        <f t="shared" si="3"/>
        <v>13</v>
      </c>
      <c r="F82" s="6" t="str">
        <f>IF(C82&lt;&gt;"",IF(COUNTIFS($C$2:C82,C82)=1,C82,""),"")</f>
        <v/>
      </c>
      <c r="H82" s="5">
        <v>81</v>
      </c>
      <c r="I82" s="6" t="str">
        <f t="shared" si="2"/>
        <v>EXTRUS_SISTEMA PCF</v>
      </c>
      <c r="J82" s="6" t="str">
        <f>IFERROR(MID(Tabela3[[#This Row],[Ordenado]], 1, SEARCH("_", Tabela3[[#This Row],[Ordenado]]) - 1),"")</f>
        <v>EXTRUS</v>
      </c>
      <c r="K82" s="6" t="str">
        <f>IFERROR(MID(Tabela3[[#This Row],[Ordenado]], SEARCH("_",Tabela3[[#This Row],[Ordenado]]) + 1, LEN(Tabela3[[#This Row],[Ordenado]])),"")</f>
        <v>SISTEMA PCF</v>
      </c>
    </row>
    <row r="83" spans="1:11" x14ac:dyDescent="0.25">
      <c r="A83" t="str">
        <f>IFERROR(tbl_geral[[#This Row],[Máquina]],"")</f>
        <v>ACESS-MDF</v>
      </c>
      <c r="B83" t="str">
        <f>IFERROR(tbl_geral[[#This Row],[Status]],"")</f>
        <v xml:space="preserve">REVESTIMENTO </v>
      </c>
      <c r="C83" t="str">
        <f>IF(Tabela2[[#This Row],[Status]]="","",CONCATENATE(Tabela2[[#This Row],[Máquina]],"_",Tabela2[[#This Row],[Status]]))</f>
        <v xml:space="preserve">ACESS-MDF_REVESTIMENTO </v>
      </c>
      <c r="E83" s="5">
        <f t="shared" si="3"/>
        <v>13</v>
      </c>
      <c r="F83" s="6" t="str">
        <f>IF(C83&lt;&gt;"",IF(COUNTIFS($C$2:C83,C83)=1,C83,""),"")</f>
        <v/>
      </c>
      <c r="H83" s="5">
        <v>82</v>
      </c>
      <c r="I83" s="6" t="str">
        <f t="shared" si="2"/>
        <v>EXTRUS_PARADA</v>
      </c>
      <c r="J83" s="6" t="str">
        <f>IFERROR(MID(Tabela3[[#This Row],[Ordenado]], 1, SEARCH("_", Tabela3[[#This Row],[Ordenado]]) - 1),"")</f>
        <v>EXTRUS</v>
      </c>
      <c r="K83" s="6" t="str">
        <f>IFERROR(MID(Tabela3[[#This Row],[Ordenado]], SEARCH("_",Tabela3[[#This Row],[Ordenado]]) + 1, LEN(Tabela3[[#This Row],[Ordenado]])),"")</f>
        <v>PARADA</v>
      </c>
    </row>
    <row r="84" spans="1:11" x14ac:dyDescent="0.25">
      <c r="A84" t="str">
        <f>IFERROR(tbl_geral[[#This Row],[Máquina]],"")</f>
        <v>ACESS-MDF</v>
      </c>
      <c r="B84" t="str">
        <f>IFERROR(tbl_geral[[#This Row],[Status]],"")</f>
        <v xml:space="preserve">REVESTIMENTO </v>
      </c>
      <c r="C84" t="str">
        <f>IF(Tabela2[[#This Row],[Status]]="","",CONCATENATE(Tabela2[[#This Row],[Máquina]],"_",Tabela2[[#This Row],[Status]]))</f>
        <v xml:space="preserve">ACESS-MDF_REVESTIMENTO </v>
      </c>
      <c r="E84" s="5">
        <f t="shared" si="3"/>
        <v>13</v>
      </c>
      <c r="F84" s="6" t="str">
        <f>IF(C84&lt;&gt;"",IF(COUNTIFS($C$2:C84,C84)=1,C84,""),"")</f>
        <v/>
      </c>
      <c r="H84" s="5">
        <v>83</v>
      </c>
      <c r="I84" s="6" t="str">
        <f t="shared" si="2"/>
        <v>EXTRUS_EXTRUSORA</v>
      </c>
      <c r="J84" s="6" t="str">
        <f>IFERROR(MID(Tabela3[[#This Row],[Ordenado]], 1, SEARCH("_", Tabela3[[#This Row],[Ordenado]]) - 1),"")</f>
        <v>EXTRUS</v>
      </c>
      <c r="K84" s="6" t="str">
        <f>IFERROR(MID(Tabela3[[#This Row],[Ordenado]], SEARCH("_",Tabela3[[#This Row],[Ordenado]]) + 1, LEN(Tabela3[[#This Row],[Ordenado]])),"")</f>
        <v>EXTRUSORA</v>
      </c>
    </row>
    <row r="85" spans="1:11" x14ac:dyDescent="0.25">
      <c r="A85" t="str">
        <f>IFERROR(tbl_geral[[#This Row],[Máquina]],"")</f>
        <v>ACESS-MDF</v>
      </c>
      <c r="B85" t="str">
        <f>IFERROR(tbl_geral[[#This Row],[Status]],"")</f>
        <v xml:space="preserve">REVESTIMENTO </v>
      </c>
      <c r="C85" t="str">
        <f>IF(Tabela2[[#This Row],[Status]]="","",CONCATENATE(Tabela2[[#This Row],[Máquina]],"_",Tabela2[[#This Row],[Status]]))</f>
        <v xml:space="preserve">ACESS-MDF_REVESTIMENTO </v>
      </c>
      <c r="E85" s="5">
        <f t="shared" si="3"/>
        <v>13</v>
      </c>
      <c r="F85" s="6" t="str">
        <f>IF(C85&lt;&gt;"",IF(COUNTIFS($C$2:C85,C85)=1,C85,""),"")</f>
        <v/>
      </c>
      <c r="H85" s="5">
        <v>84</v>
      </c>
      <c r="I85" s="6" t="str">
        <f t="shared" si="2"/>
        <v>EXTRUS_BANHEIRA</v>
      </c>
      <c r="J85" s="6" t="str">
        <f>IFERROR(MID(Tabela3[[#This Row],[Ordenado]], 1, SEARCH("_", Tabela3[[#This Row],[Ordenado]]) - 1),"")</f>
        <v>EXTRUS</v>
      </c>
      <c r="K85" s="6" t="str">
        <f>IFERROR(MID(Tabela3[[#This Row],[Ordenado]], SEARCH("_",Tabela3[[#This Row],[Ordenado]]) + 1, LEN(Tabela3[[#This Row],[Ordenado]])),"")</f>
        <v>BANHEIRA</v>
      </c>
    </row>
    <row r="86" spans="1:11" x14ac:dyDescent="0.25">
      <c r="A86" t="str">
        <f>IFERROR(tbl_geral[[#This Row],[Máquina]],"")</f>
        <v>ACESS-MDF</v>
      </c>
      <c r="B86" t="str">
        <f>IFERROR(tbl_geral[[#This Row],[Status]],"")</f>
        <v xml:space="preserve">REVESTIMENTO </v>
      </c>
      <c r="C86" t="str">
        <f>IF(Tabela2[[#This Row],[Status]]="","",CONCATENATE(Tabela2[[#This Row],[Máquina]],"_",Tabela2[[#This Row],[Status]]))</f>
        <v xml:space="preserve">ACESS-MDF_REVESTIMENTO </v>
      </c>
      <c r="E86" s="5">
        <f t="shared" si="3"/>
        <v>13</v>
      </c>
      <c r="F86" s="6" t="str">
        <f>IF(C86&lt;&gt;"",IF(COUNTIFS($C$2:C86,C86)=1,C86,""),"")</f>
        <v/>
      </c>
      <c r="H86" s="5">
        <v>85</v>
      </c>
      <c r="I86" s="6" t="str">
        <f t="shared" si="2"/>
        <v>EXTRUS_PUXADOR</v>
      </c>
      <c r="J86" s="6" t="str">
        <f>IFERROR(MID(Tabela3[[#This Row],[Ordenado]], 1, SEARCH("_", Tabela3[[#This Row],[Ordenado]]) - 1),"")</f>
        <v>EXTRUS</v>
      </c>
      <c r="K86" s="6" t="str">
        <f>IFERROR(MID(Tabela3[[#This Row],[Ordenado]], SEARCH("_",Tabela3[[#This Row],[Ordenado]]) + 1, LEN(Tabela3[[#This Row],[Ordenado]])),"")</f>
        <v>PUXADOR</v>
      </c>
    </row>
    <row r="87" spans="1:11" x14ac:dyDescent="0.25">
      <c r="A87" t="str">
        <f>IFERROR(tbl_geral[[#This Row],[Máquina]],"")</f>
        <v>ACESS-MDF</v>
      </c>
      <c r="B87" t="str">
        <f>IFERROR(tbl_geral[[#This Row],[Status]],"")</f>
        <v xml:space="preserve">REVESTIMENTO </v>
      </c>
      <c r="C87" t="str">
        <f>IF(Tabela2[[#This Row],[Status]]="","",CONCATENATE(Tabela2[[#This Row],[Máquina]],"_",Tabela2[[#This Row],[Status]]))</f>
        <v xml:space="preserve">ACESS-MDF_REVESTIMENTO </v>
      </c>
      <c r="E87" s="5">
        <f t="shared" si="3"/>
        <v>13</v>
      </c>
      <c r="F87" s="6" t="str">
        <f>IF(C87&lt;&gt;"",IF(COUNTIFS($C$2:C87,C87)=1,C87,""),"")</f>
        <v/>
      </c>
      <c r="H87" s="5">
        <v>86</v>
      </c>
      <c r="I87" s="6" t="str">
        <f t="shared" si="2"/>
        <v>EXTRUS_CORTADOR</v>
      </c>
      <c r="J87" s="6" t="str">
        <f>IFERROR(MID(Tabela3[[#This Row],[Ordenado]], 1, SEARCH("_", Tabela3[[#This Row],[Ordenado]]) - 1),"")</f>
        <v>EXTRUS</v>
      </c>
      <c r="K87" s="6" t="str">
        <f>IFERROR(MID(Tabela3[[#This Row],[Ordenado]], SEARCH("_",Tabela3[[#This Row],[Ordenado]]) + 1, LEN(Tabela3[[#This Row],[Ordenado]])),"")</f>
        <v>CORTADOR</v>
      </c>
    </row>
    <row r="88" spans="1:11" x14ac:dyDescent="0.25">
      <c r="A88" t="str">
        <f>IFERROR(tbl_geral[[#This Row],[Máquina]],"")</f>
        <v>ACESS-MDF</v>
      </c>
      <c r="B88" t="str">
        <f>IFERROR(tbl_geral[[#This Row],[Status]],"")</f>
        <v xml:space="preserve">REVESTIMENTO </v>
      </c>
      <c r="C88" t="str">
        <f>IF(Tabela2[[#This Row],[Status]]="","",CONCATENATE(Tabela2[[#This Row],[Máquina]],"_",Tabela2[[#This Row],[Status]]))</f>
        <v xml:space="preserve">ACESS-MDF_REVESTIMENTO </v>
      </c>
      <c r="E88" s="5">
        <f t="shared" si="3"/>
        <v>13</v>
      </c>
      <c r="F88" s="6" t="str">
        <f>IF(C88&lt;&gt;"",IF(COUNTIFS($C$2:C88,C88)=1,C88,""),"")</f>
        <v/>
      </c>
      <c r="H88" s="5">
        <v>87</v>
      </c>
      <c r="I88" s="6" t="str">
        <f t="shared" si="2"/>
        <v>EXTRUS_TRANSP. ANGULAR CLASSIFICAÇÃO</v>
      </c>
      <c r="J88" s="6" t="str">
        <f>IFERROR(MID(Tabela3[[#This Row],[Ordenado]], 1, SEARCH("_", Tabela3[[#This Row],[Ordenado]]) - 1),"")</f>
        <v>EXTRUS</v>
      </c>
      <c r="K88" s="6" t="str">
        <f>IFERROR(MID(Tabela3[[#This Row],[Ordenado]], SEARCH("_",Tabela3[[#This Row],[Ordenado]]) + 1, LEN(Tabela3[[#This Row],[Ordenado]])),"")</f>
        <v>TRANSP. ANGULAR CLASSIFICAÇÃO</v>
      </c>
    </row>
    <row r="89" spans="1:11" x14ac:dyDescent="0.25">
      <c r="A89" t="str">
        <f>IFERROR(tbl_geral[[#This Row],[Máquina]],"")</f>
        <v>ACESS-MDF</v>
      </c>
      <c r="B89" t="str">
        <f>IFERROR(tbl_geral[[#This Row],[Status]],"")</f>
        <v xml:space="preserve">DESTOPADEIRA AUTOMÁTICA </v>
      </c>
      <c r="C89" t="str">
        <f>IF(Tabela2[[#This Row],[Status]]="","",CONCATENATE(Tabela2[[#This Row],[Máquina]],"_",Tabela2[[#This Row],[Status]]))</f>
        <v xml:space="preserve">ACESS-MDF_DESTOPADEIRA AUTOMÁTICA </v>
      </c>
      <c r="E89" s="5">
        <f t="shared" si="3"/>
        <v>14</v>
      </c>
      <c r="F89" s="6" t="str">
        <f>IF(C89&lt;&gt;"",IF(COUNTIFS($C$2:C89,C89)=1,C89,""),"")</f>
        <v xml:space="preserve">ACESS-MDF_DESTOPADEIRA AUTOMÁTICA </v>
      </c>
      <c r="H89" s="5">
        <v>88</v>
      </c>
      <c r="I89" s="6" t="str">
        <f t="shared" si="2"/>
        <v>EXTRUS_ALIMENTAÇÃO HOMAG</v>
      </c>
      <c r="J89" s="6" t="str">
        <f>IFERROR(MID(Tabela3[[#This Row],[Ordenado]], 1, SEARCH("_", Tabela3[[#This Row],[Ordenado]]) - 1),"")</f>
        <v>EXTRUS</v>
      </c>
      <c r="K89" s="6" t="str">
        <f>IFERROR(MID(Tabela3[[#This Row],[Ordenado]], SEARCH("_",Tabela3[[#This Row],[Ordenado]]) + 1, LEN(Tabela3[[#This Row],[Ordenado]])),"")</f>
        <v>ALIMENTAÇÃO HOMAG</v>
      </c>
    </row>
    <row r="90" spans="1:11" x14ac:dyDescent="0.25">
      <c r="A90" t="str">
        <f>IFERROR(tbl_geral[[#This Row],[Máquina]],"")</f>
        <v>ACESS-MDF</v>
      </c>
      <c r="B90" t="str">
        <f>IFERROR(tbl_geral[[#This Row],[Status]],"")</f>
        <v xml:space="preserve">DESTOPADEIRA AUTOMÁTICA </v>
      </c>
      <c r="C90" t="str">
        <f>IF(Tabela2[[#This Row],[Status]]="","",CONCATENATE(Tabela2[[#This Row],[Máquina]],"_",Tabela2[[#This Row],[Status]]))</f>
        <v xml:space="preserve">ACESS-MDF_DESTOPADEIRA AUTOMÁTICA </v>
      </c>
      <c r="E90" s="5">
        <f t="shared" si="3"/>
        <v>14</v>
      </c>
      <c r="F90" s="6" t="str">
        <f>IF(C90&lt;&gt;"",IF(COUNTIFS($C$2:C90,C90)=1,C90,""),"")</f>
        <v/>
      </c>
      <c r="H90" s="5">
        <v>89</v>
      </c>
      <c r="I90" s="6" t="str">
        <f t="shared" si="2"/>
        <v>EXTRUS_IMPRESSORA</v>
      </c>
      <c r="J90" s="6" t="str">
        <f>IFERROR(MID(Tabela3[[#This Row],[Ordenado]], 1, SEARCH("_", Tabela3[[#This Row],[Ordenado]]) - 1),"")</f>
        <v>EXTRUS</v>
      </c>
      <c r="K90" s="6" t="str">
        <f>IFERROR(MID(Tabela3[[#This Row],[Ordenado]], SEARCH("_",Tabela3[[#This Row],[Ordenado]]) + 1, LEN(Tabela3[[#This Row],[Ordenado]])),"")</f>
        <v>IMPRESSORA</v>
      </c>
    </row>
    <row r="91" spans="1:11" x14ac:dyDescent="0.25">
      <c r="A91" t="str">
        <f>IFERROR(tbl_geral[[#This Row],[Máquina]],"")</f>
        <v>ACESS-MDF</v>
      </c>
      <c r="B91" t="str">
        <f>IFERROR(tbl_geral[[#This Row],[Status]],"")</f>
        <v xml:space="preserve">DESTOPADEIRA AUTOMÁTICA </v>
      </c>
      <c r="C91" t="str">
        <f>IF(Tabela2[[#This Row],[Status]]="","",CONCATENATE(Tabela2[[#This Row],[Máquina]],"_",Tabela2[[#This Row],[Status]]))</f>
        <v xml:space="preserve">ACESS-MDF_DESTOPADEIRA AUTOMÁTICA </v>
      </c>
      <c r="E91" s="5">
        <f t="shared" si="3"/>
        <v>14</v>
      </c>
      <c r="F91" s="6" t="str">
        <f>IF(C91&lt;&gt;"",IF(COUNTIFS($C$2:C91,C91)=1,C91,""),"")</f>
        <v/>
      </c>
      <c r="H91" s="5">
        <v>90</v>
      </c>
      <c r="I91" s="6" t="str">
        <f t="shared" si="2"/>
        <v>GIBEN_START/STOP</v>
      </c>
      <c r="J91" s="6" t="str">
        <f>IFERROR(MID(Tabela3[[#This Row],[Ordenado]], 1, SEARCH("_", Tabela3[[#This Row],[Ordenado]]) - 1),"")</f>
        <v>GIBEN</v>
      </c>
      <c r="K91" s="6" t="str">
        <f>IFERROR(MID(Tabela3[[#This Row],[Ordenado]], SEARCH("_",Tabela3[[#This Row],[Ordenado]]) + 1, LEN(Tabela3[[#This Row],[Ordenado]])),"")</f>
        <v>START/STOP</v>
      </c>
    </row>
    <row r="92" spans="1:11" x14ac:dyDescent="0.25">
      <c r="A92" t="str">
        <f>IFERROR(tbl_geral[[#This Row],[Máquina]],"")</f>
        <v>ACESS-MDF</v>
      </c>
      <c r="B92" t="str">
        <f>IFERROR(tbl_geral[[#This Row],[Status]],"")</f>
        <v xml:space="preserve">DESTOPADEIRA AUTOMÁTICA </v>
      </c>
      <c r="C92" t="str">
        <f>IF(Tabela2[[#This Row],[Status]]="","",CONCATENATE(Tabela2[[#This Row],[Máquina]],"_",Tabela2[[#This Row],[Status]]))</f>
        <v xml:space="preserve">ACESS-MDF_DESTOPADEIRA AUTOMÁTICA </v>
      </c>
      <c r="E92" s="5">
        <f t="shared" si="3"/>
        <v>14</v>
      </c>
      <c r="F92" s="6" t="str">
        <f>IF(C92&lt;&gt;"",IF(COUNTIFS($C$2:C92,C92)=1,C92,""),"")</f>
        <v/>
      </c>
      <c r="H92" s="5">
        <v>91</v>
      </c>
      <c r="I92" s="6" t="str">
        <f t="shared" si="2"/>
        <v xml:space="preserve">GIBEN_SETUP </v>
      </c>
      <c r="J92" s="6" t="str">
        <f>IFERROR(MID(Tabela3[[#This Row],[Ordenado]], 1, SEARCH("_", Tabela3[[#This Row],[Ordenado]]) - 1),"")</f>
        <v>GIBEN</v>
      </c>
      <c r="K92" s="6" t="str">
        <f>IFERROR(MID(Tabela3[[#This Row],[Ordenado]], SEARCH("_",Tabela3[[#This Row],[Ordenado]]) + 1, LEN(Tabela3[[#This Row],[Ordenado]])),"")</f>
        <v xml:space="preserve">SETUP </v>
      </c>
    </row>
    <row r="93" spans="1:11" x14ac:dyDescent="0.25">
      <c r="A93" t="str">
        <f>IFERROR(tbl_geral[[#This Row],[Máquina]],"")</f>
        <v>ACESS-MDF</v>
      </c>
      <c r="B93" t="str">
        <f>IFERROR(tbl_geral[[#This Row],[Status]],"")</f>
        <v xml:space="preserve">DESTOPADEIRA AUTOMÁTICA </v>
      </c>
      <c r="C93" t="str">
        <f>IF(Tabela2[[#This Row],[Status]]="","",CONCATENATE(Tabela2[[#This Row],[Máquina]],"_",Tabela2[[#This Row],[Status]]))</f>
        <v xml:space="preserve">ACESS-MDF_DESTOPADEIRA AUTOMÁTICA </v>
      </c>
      <c r="E93" s="5">
        <f t="shared" si="3"/>
        <v>14</v>
      </c>
      <c r="F93" s="6" t="str">
        <f>IF(C93&lt;&gt;"",IF(COUNTIFS($C$2:C93,C93)=1,C93,""),"")</f>
        <v/>
      </c>
      <c r="H93" s="5">
        <v>92</v>
      </c>
      <c r="I93" s="6" t="str">
        <f t="shared" si="2"/>
        <v>GIBEN_DESENVOLVIMENTO</v>
      </c>
      <c r="J93" s="6" t="str">
        <f>IFERROR(MID(Tabela3[[#This Row],[Ordenado]], 1, SEARCH("_", Tabela3[[#This Row],[Ordenado]]) - 1),"")</f>
        <v>GIBEN</v>
      </c>
      <c r="K93" s="6" t="str">
        <f>IFERROR(MID(Tabela3[[#This Row],[Ordenado]], SEARCH("_",Tabela3[[#This Row],[Ordenado]]) + 1, LEN(Tabela3[[#This Row],[Ordenado]])),"")</f>
        <v>DESENVOLVIMENTO</v>
      </c>
    </row>
    <row r="94" spans="1:11" x14ac:dyDescent="0.25">
      <c r="A94" t="str">
        <f>IFERROR(tbl_geral[[#This Row],[Máquina]],"")</f>
        <v>ACESS-MDF</v>
      </c>
      <c r="B94" t="str">
        <f>IFERROR(tbl_geral[[#This Row],[Status]],"")</f>
        <v xml:space="preserve">DESTOPADEIRA AUTOMÁTICA </v>
      </c>
      <c r="C94" t="str">
        <f>IF(Tabela2[[#This Row],[Status]]="","",CONCATENATE(Tabela2[[#This Row],[Máquina]],"_",Tabela2[[#This Row],[Status]]))</f>
        <v xml:space="preserve">ACESS-MDF_DESTOPADEIRA AUTOMÁTICA </v>
      </c>
      <c r="E94" s="5">
        <f t="shared" si="3"/>
        <v>14</v>
      </c>
      <c r="F94" s="6" t="str">
        <f>IF(C94&lt;&gt;"",IF(COUNTIFS($C$2:C94,C94)=1,C94,""),"")</f>
        <v/>
      </c>
      <c r="H94" s="5">
        <v>93</v>
      </c>
      <c r="I94" s="6" t="str">
        <f t="shared" si="2"/>
        <v>GIBEN_PCP</v>
      </c>
      <c r="J94" s="6" t="str">
        <f>IFERROR(MID(Tabela3[[#This Row],[Ordenado]], 1, SEARCH("_", Tabela3[[#This Row],[Ordenado]]) - 1),"")</f>
        <v>GIBEN</v>
      </c>
      <c r="K94" s="6" t="str">
        <f>IFERROR(MID(Tabela3[[#This Row],[Ordenado]], SEARCH("_",Tabela3[[#This Row],[Ordenado]]) + 1, LEN(Tabela3[[#This Row],[Ordenado]])),"")</f>
        <v>PCP</v>
      </c>
    </row>
    <row r="95" spans="1:11" x14ac:dyDescent="0.25">
      <c r="A95" t="str">
        <f>IFERROR(tbl_geral[[#This Row],[Máquina]],"")</f>
        <v>ACESS-MDF</v>
      </c>
      <c r="B95" t="str">
        <f>IFERROR(tbl_geral[[#This Row],[Status]],"")</f>
        <v xml:space="preserve">DESTOPADEIRA AUTOMÁTICA </v>
      </c>
      <c r="C95" t="str">
        <f>IF(Tabela2[[#This Row],[Status]]="","",CONCATENATE(Tabela2[[#This Row],[Máquina]],"_",Tabela2[[#This Row],[Status]]))</f>
        <v xml:space="preserve">ACESS-MDF_DESTOPADEIRA AUTOMÁTICA </v>
      </c>
      <c r="E95" s="5">
        <f t="shared" si="3"/>
        <v>14</v>
      </c>
      <c r="F95" s="6" t="str">
        <f>IF(C95&lt;&gt;"",IF(COUNTIFS($C$2:C95,C95)=1,C95,""),"")</f>
        <v/>
      </c>
      <c r="H95" s="5">
        <v>94</v>
      </c>
      <c r="I95" s="6" t="str">
        <f t="shared" si="2"/>
        <v>GIBEN_EMPILHADEIRA</v>
      </c>
      <c r="J95" s="6" t="str">
        <f>IFERROR(MID(Tabela3[[#This Row],[Ordenado]], 1, SEARCH("_", Tabela3[[#This Row],[Ordenado]]) - 1),"")</f>
        <v>GIBEN</v>
      </c>
      <c r="K95" s="6" t="str">
        <f>IFERROR(MID(Tabela3[[#This Row],[Ordenado]], SEARCH("_",Tabela3[[#This Row],[Ordenado]]) + 1, LEN(Tabela3[[#This Row],[Ordenado]])),"")</f>
        <v>EMPILHADEIRA</v>
      </c>
    </row>
    <row r="96" spans="1:11" x14ac:dyDescent="0.25">
      <c r="A96" t="str">
        <f>IFERROR(tbl_geral[[#This Row],[Máquina]],"")</f>
        <v>ACESS-MDF</v>
      </c>
      <c r="B96" t="str">
        <f>IFERROR(tbl_geral[[#This Row],[Status]],"")</f>
        <v xml:space="preserve">DESTOPADEIRA AUTOMÁTICA </v>
      </c>
      <c r="C96" t="str">
        <f>IF(Tabela2[[#This Row],[Status]]="","",CONCATENATE(Tabela2[[#This Row],[Máquina]],"_",Tabela2[[#This Row],[Status]]))</f>
        <v xml:space="preserve">ACESS-MDF_DESTOPADEIRA AUTOMÁTICA </v>
      </c>
      <c r="E96" s="5">
        <f t="shared" si="3"/>
        <v>14</v>
      </c>
      <c r="F96" s="6" t="str">
        <f>IF(C96&lt;&gt;"",IF(COUNTIFS($C$2:C96,C96)=1,C96,""),"")</f>
        <v/>
      </c>
      <c r="H96" s="5">
        <v>95</v>
      </c>
      <c r="I96" s="6" t="str">
        <f t="shared" si="2"/>
        <v>GIBEN_SENSOR PCF</v>
      </c>
      <c r="J96" s="6" t="str">
        <f>IFERROR(MID(Tabela3[[#This Row],[Ordenado]], 1, SEARCH("_", Tabela3[[#This Row],[Ordenado]]) - 1),"")</f>
        <v>GIBEN</v>
      </c>
      <c r="K96" s="6" t="str">
        <f>IFERROR(MID(Tabela3[[#This Row],[Ordenado]], SEARCH("_",Tabela3[[#This Row],[Ordenado]]) + 1, LEN(Tabela3[[#This Row],[Ordenado]])),"")</f>
        <v>SENSOR PCF</v>
      </c>
    </row>
    <row r="97" spans="1:11" x14ac:dyDescent="0.25">
      <c r="A97" t="str">
        <f>IFERROR(tbl_geral[[#This Row],[Máquina]],"")</f>
        <v>ACESS-MDF</v>
      </c>
      <c r="B97" t="str">
        <f>IFERROR(tbl_geral[[#This Row],[Status]],"")</f>
        <v>IMPRESSORA</v>
      </c>
      <c r="C97" t="str">
        <f>IF(Tabela2[[#This Row],[Status]]="","",CONCATENATE(Tabela2[[#This Row],[Máquina]],"_",Tabela2[[#This Row],[Status]]))</f>
        <v>ACESS-MDF_IMPRESSORA</v>
      </c>
      <c r="E97" s="5">
        <f t="shared" si="3"/>
        <v>15</v>
      </c>
      <c r="F97" s="6" t="str">
        <f>IF(C97&lt;&gt;"",IF(COUNTIFS($C$2:C97,C97)=1,C97,""),"")</f>
        <v>ACESS-MDF_IMPRESSORA</v>
      </c>
      <c r="H97" s="5">
        <v>96</v>
      </c>
      <c r="I97" s="6" t="str">
        <f t="shared" si="2"/>
        <v>GIBEN_SISTEMA PCF</v>
      </c>
      <c r="J97" s="6" t="str">
        <f>IFERROR(MID(Tabela3[[#This Row],[Ordenado]], 1, SEARCH("_", Tabela3[[#This Row],[Ordenado]]) - 1),"")</f>
        <v>GIBEN</v>
      </c>
      <c r="K97" s="6" t="str">
        <f>IFERROR(MID(Tabela3[[#This Row],[Ordenado]], SEARCH("_",Tabela3[[#This Row],[Ordenado]]) + 1, LEN(Tabela3[[#This Row],[Ordenado]])),"")</f>
        <v>SISTEMA PCF</v>
      </c>
    </row>
    <row r="98" spans="1:11" x14ac:dyDescent="0.25">
      <c r="A98" t="str">
        <f>IFERROR(tbl_geral[[#This Row],[Máquina]],"")</f>
        <v>ACESS-MDF</v>
      </c>
      <c r="B98" t="str">
        <f>IFERROR(tbl_geral[[#This Row],[Status]],"")</f>
        <v>IMPRESSORA</v>
      </c>
      <c r="C98" t="str">
        <f>IF(Tabela2[[#This Row],[Status]]="","",CONCATENATE(Tabela2[[#This Row],[Máquina]],"_",Tabela2[[#This Row],[Status]]))</f>
        <v>ACESS-MDF_IMPRESSORA</v>
      </c>
      <c r="E98" s="5">
        <f t="shared" si="3"/>
        <v>15</v>
      </c>
      <c r="F98" s="6" t="str">
        <f>IF(C98&lt;&gt;"",IF(COUNTIFS($C$2:C98,C98)=1,C98,""),"")</f>
        <v/>
      </c>
      <c r="H98" s="5">
        <v>97</v>
      </c>
      <c r="I98" s="6" t="str">
        <f t="shared" si="2"/>
        <v>GIBEN_PARADA</v>
      </c>
      <c r="J98" s="6" t="str">
        <f>IFERROR(MID(Tabela3[[#This Row],[Ordenado]], 1, SEARCH("_", Tabela3[[#This Row],[Ordenado]]) - 1),"")</f>
        <v>GIBEN</v>
      </c>
      <c r="K98" s="6" t="str">
        <f>IFERROR(MID(Tabela3[[#This Row],[Ordenado]], SEARCH("_",Tabela3[[#This Row],[Ordenado]]) + 1, LEN(Tabela3[[#This Row],[Ordenado]])),"")</f>
        <v>PARADA</v>
      </c>
    </row>
    <row r="99" spans="1:11" x14ac:dyDescent="0.25">
      <c r="A99" t="str">
        <f>IFERROR(tbl_geral[[#This Row],[Máquina]],"")</f>
        <v>ACESS-MDF</v>
      </c>
      <c r="B99" t="str">
        <f>IFERROR(tbl_geral[[#This Row],[Status]],"")</f>
        <v>IMPRESSORA</v>
      </c>
      <c r="C99" t="str">
        <f>IF(Tabela2[[#This Row],[Status]]="","",CONCATENATE(Tabela2[[#This Row],[Máquina]],"_",Tabela2[[#This Row],[Status]]))</f>
        <v>ACESS-MDF_IMPRESSORA</v>
      </c>
      <c r="E99" s="5">
        <f t="shared" si="3"/>
        <v>15</v>
      </c>
      <c r="F99" s="6" t="str">
        <f>IF(C99&lt;&gt;"",IF(COUNTIFS($C$2:C99,C99)=1,C99,""),"")</f>
        <v/>
      </c>
      <c r="H99" s="5">
        <v>98</v>
      </c>
      <c r="I99" s="6" t="str">
        <f t="shared" si="2"/>
        <v>GIBEN_SECCIONADORA</v>
      </c>
      <c r="J99" s="6" t="str">
        <f>IFERROR(MID(Tabela3[[#This Row],[Ordenado]], 1, SEARCH("_", Tabela3[[#This Row],[Ordenado]]) - 1),"")</f>
        <v>GIBEN</v>
      </c>
      <c r="K99" s="6" t="str">
        <f>IFERROR(MID(Tabela3[[#This Row],[Ordenado]], SEARCH("_",Tabela3[[#This Row],[Ordenado]]) + 1, LEN(Tabela3[[#This Row],[Ordenado]])),"")</f>
        <v>SECCIONADORA</v>
      </c>
    </row>
    <row r="100" spans="1:11" x14ac:dyDescent="0.25">
      <c r="A100" t="str">
        <f>IFERROR(tbl_geral[[#This Row],[Máquina]],"")</f>
        <v>ACESS-MDF</v>
      </c>
      <c r="B100" t="str">
        <f>IFERROR(tbl_geral[[#This Row],[Status]],"")</f>
        <v>IMPRESSORA</v>
      </c>
      <c r="C100" t="str">
        <f>IF(Tabela2[[#This Row],[Status]]="","",CONCATENATE(Tabela2[[#This Row],[Máquina]],"_",Tabela2[[#This Row],[Status]]))</f>
        <v>ACESS-MDF_IMPRESSORA</v>
      </c>
      <c r="E100" s="5">
        <f t="shared" si="3"/>
        <v>15</v>
      </c>
      <c r="F100" s="6" t="str">
        <f>IF(C100&lt;&gt;"",IF(COUNTIFS($C$2:C100,C100)=1,C100,""),"")</f>
        <v/>
      </c>
      <c r="H100" s="5">
        <v>99</v>
      </c>
      <c r="I100" s="6" t="str">
        <f t="shared" si="2"/>
        <v>GIBEN_PESSOAL</v>
      </c>
      <c r="J100" s="6" t="str">
        <f>IFERROR(MID(Tabela3[[#This Row],[Ordenado]], 1, SEARCH("_", Tabela3[[#This Row],[Ordenado]]) - 1),"")</f>
        <v>GIBEN</v>
      </c>
      <c r="K100" s="6" t="str">
        <f>IFERROR(MID(Tabela3[[#This Row],[Ordenado]], SEARCH("_",Tabela3[[#This Row],[Ordenado]]) + 1, LEN(Tabela3[[#This Row],[Ordenado]])),"")</f>
        <v>PESSOAL</v>
      </c>
    </row>
    <row r="101" spans="1:11" x14ac:dyDescent="0.25">
      <c r="A101" t="str">
        <f>IFERROR(tbl_geral[[#This Row],[Máquina]],"")</f>
        <v>ACESS-MDF</v>
      </c>
      <c r="B101" t="str">
        <f>IFERROR(tbl_geral[[#This Row],[Status]],"")</f>
        <v>IMPRESSORA</v>
      </c>
      <c r="C101" t="str">
        <f>IF(Tabela2[[#This Row],[Status]]="","",CONCATENATE(Tabela2[[#This Row],[Máquina]],"_",Tabela2[[#This Row],[Status]]))</f>
        <v>ACESS-MDF_IMPRESSORA</v>
      </c>
      <c r="E101" s="5">
        <f t="shared" si="3"/>
        <v>15</v>
      </c>
      <c r="F101" s="6" t="str">
        <f>IF(C101&lt;&gt;"",IF(COUNTIFS($C$2:C101,C101)=1,C101,""),"")</f>
        <v/>
      </c>
      <c r="H101" s="5">
        <v>100</v>
      </c>
      <c r="I101" s="6" t="str">
        <f t="shared" si="2"/>
        <v>HOMAG_START/STOP</v>
      </c>
      <c r="J101" s="6" t="str">
        <f>IFERROR(MID(Tabela3[[#This Row],[Ordenado]], 1, SEARCH("_", Tabela3[[#This Row],[Ordenado]]) - 1),"")</f>
        <v>HOMAG</v>
      </c>
      <c r="K101" s="6" t="str">
        <f>IFERROR(MID(Tabela3[[#This Row],[Ordenado]], SEARCH("_",Tabela3[[#This Row],[Ordenado]]) + 1, LEN(Tabela3[[#This Row],[Ordenado]])),"")</f>
        <v>START/STOP</v>
      </c>
    </row>
    <row r="102" spans="1:11" x14ac:dyDescent="0.25">
      <c r="A102" t="str">
        <f>IFERROR(tbl_geral[[#This Row],[Máquina]],"")</f>
        <v>ACESS-MDF</v>
      </c>
      <c r="B102" t="str">
        <f>IFERROR(tbl_geral[[#This Row],[Status]],"")</f>
        <v>IMPRESSORA</v>
      </c>
      <c r="C102" t="str">
        <f>IF(Tabela2[[#This Row],[Status]]="","",CONCATENATE(Tabela2[[#This Row],[Máquina]],"_",Tabela2[[#This Row],[Status]]))</f>
        <v>ACESS-MDF_IMPRESSORA</v>
      </c>
      <c r="E102" s="5">
        <f t="shared" si="3"/>
        <v>15</v>
      </c>
      <c r="F102" s="6" t="str">
        <f>IF(C102&lt;&gt;"",IF(COUNTIFS($C$2:C102,C102)=1,C102,""),"")</f>
        <v/>
      </c>
      <c r="H102" s="5">
        <v>101</v>
      </c>
      <c r="I102" s="6" t="str">
        <f t="shared" si="2"/>
        <v>HOMAG_SETUP</v>
      </c>
      <c r="J102" s="6" t="str">
        <f>IFERROR(MID(Tabela3[[#This Row],[Ordenado]], 1, SEARCH("_", Tabela3[[#This Row],[Ordenado]]) - 1),"")</f>
        <v>HOMAG</v>
      </c>
      <c r="K102" s="6" t="str">
        <f>IFERROR(MID(Tabela3[[#This Row],[Ordenado]], SEARCH("_",Tabela3[[#This Row],[Ordenado]]) + 1, LEN(Tabela3[[#This Row],[Ordenado]])),"")</f>
        <v>SETUP</v>
      </c>
    </row>
    <row r="103" spans="1:11" x14ac:dyDescent="0.25">
      <c r="A103" t="str">
        <f>IFERROR(tbl_geral[[#This Row],[Máquina]],"")</f>
        <v>ACESS-PVC</v>
      </c>
      <c r="B103" t="str">
        <f>IFERROR(tbl_geral[[#This Row],[Status]],"")</f>
        <v xml:space="preserve">START/STOP </v>
      </c>
      <c r="C103" t="str">
        <f>IF(Tabela2[[#This Row],[Status]]="","",CONCATENATE(Tabela2[[#This Row],[Máquina]],"_",Tabela2[[#This Row],[Status]]))</f>
        <v xml:space="preserve">ACESS-PVC_START/STOP </v>
      </c>
      <c r="E103" s="5">
        <f t="shared" si="3"/>
        <v>16</v>
      </c>
      <c r="F103" s="6" t="str">
        <f>IF(C103&lt;&gt;"",IF(COUNTIFS($C$2:C103,C103)=1,C103,""),"")</f>
        <v xml:space="preserve">ACESS-PVC_START/STOP </v>
      </c>
      <c r="H103" s="5">
        <v>102</v>
      </c>
      <c r="I103" s="6" t="str">
        <f t="shared" si="2"/>
        <v>HOMAG_DESENVOLVIMENTO</v>
      </c>
      <c r="J103" s="6" t="str">
        <f>IFERROR(MID(Tabela3[[#This Row],[Ordenado]], 1, SEARCH("_", Tabela3[[#This Row],[Ordenado]]) - 1),"")</f>
        <v>HOMAG</v>
      </c>
      <c r="K103" s="6" t="str">
        <f>IFERROR(MID(Tabela3[[#This Row],[Ordenado]], SEARCH("_",Tabela3[[#This Row],[Ordenado]]) + 1, LEN(Tabela3[[#This Row],[Ordenado]])),"")</f>
        <v>DESENVOLVIMENTO</v>
      </c>
    </row>
    <row r="104" spans="1:11" x14ac:dyDescent="0.25">
      <c r="A104" t="str">
        <f>IFERROR(tbl_geral[[#This Row],[Máquina]],"")</f>
        <v>ACESS-PVC</v>
      </c>
      <c r="B104" t="str">
        <f>IFERROR(tbl_geral[[#This Row],[Status]],"")</f>
        <v xml:space="preserve">START/STOP </v>
      </c>
      <c r="C104" t="str">
        <f>IF(Tabela2[[#This Row],[Status]]="","",CONCATENATE(Tabela2[[#This Row],[Máquina]],"_",Tabela2[[#This Row],[Status]]))</f>
        <v xml:space="preserve">ACESS-PVC_START/STOP </v>
      </c>
      <c r="E104" s="5">
        <f t="shared" si="3"/>
        <v>16</v>
      </c>
      <c r="F104" s="6" t="str">
        <f>IF(C104&lt;&gt;"",IF(COUNTIFS($C$2:C104,C104)=1,C104,""),"")</f>
        <v/>
      </c>
      <c r="H104" s="5">
        <v>103</v>
      </c>
      <c r="I104" s="6" t="str">
        <f t="shared" si="2"/>
        <v>HOMAG_PCP</v>
      </c>
      <c r="J104" s="6" t="str">
        <f>IFERROR(MID(Tabela3[[#This Row],[Ordenado]], 1, SEARCH("_", Tabela3[[#This Row],[Ordenado]]) - 1),"")</f>
        <v>HOMAG</v>
      </c>
      <c r="K104" s="6" t="str">
        <f>IFERROR(MID(Tabela3[[#This Row],[Ordenado]], SEARCH("_",Tabela3[[#This Row],[Ordenado]]) + 1, LEN(Tabela3[[#This Row],[Ordenado]])),"")</f>
        <v>PCP</v>
      </c>
    </row>
    <row r="105" spans="1:11" x14ac:dyDescent="0.25">
      <c r="A105" t="str">
        <f>IFERROR(tbl_geral[[#This Row],[Máquina]],"")</f>
        <v>ACESS-PVC</v>
      </c>
      <c r="B105" t="str">
        <f>IFERROR(tbl_geral[[#This Row],[Status]],"")</f>
        <v xml:space="preserve">START/STOP </v>
      </c>
      <c r="C105" t="str">
        <f>IF(Tabela2[[#This Row],[Status]]="","",CONCATENATE(Tabela2[[#This Row],[Máquina]],"_",Tabela2[[#This Row],[Status]]))</f>
        <v xml:space="preserve">ACESS-PVC_START/STOP </v>
      </c>
      <c r="E105" s="5">
        <f t="shared" si="3"/>
        <v>16</v>
      </c>
      <c r="F105" s="6" t="str">
        <f>IF(C105&lt;&gt;"",IF(COUNTIFS($C$2:C105,C105)=1,C105,""),"")</f>
        <v/>
      </c>
      <c r="H105" s="5">
        <v>104</v>
      </c>
      <c r="I105" s="6" t="str">
        <f t="shared" si="2"/>
        <v>HOMAG_EMPILHADEIRA</v>
      </c>
      <c r="J105" s="6" t="str">
        <f>IFERROR(MID(Tabela3[[#This Row],[Ordenado]], 1, SEARCH("_", Tabela3[[#This Row],[Ordenado]]) - 1),"")</f>
        <v>HOMAG</v>
      </c>
      <c r="K105" s="6" t="str">
        <f>IFERROR(MID(Tabela3[[#This Row],[Ordenado]], SEARCH("_",Tabela3[[#This Row],[Ordenado]]) + 1, LEN(Tabela3[[#This Row],[Ordenado]])),"")</f>
        <v>EMPILHADEIRA</v>
      </c>
    </row>
    <row r="106" spans="1:11" x14ac:dyDescent="0.25">
      <c r="A106" t="str">
        <f>IFERROR(tbl_geral[[#This Row],[Máquina]],"")</f>
        <v>ACESS-PVC</v>
      </c>
      <c r="B106" t="str">
        <f>IFERROR(tbl_geral[[#This Row],[Status]],"")</f>
        <v xml:space="preserve">START/STOP </v>
      </c>
      <c r="C106" t="str">
        <f>IF(Tabela2[[#This Row],[Status]]="","",CONCATENATE(Tabela2[[#This Row],[Máquina]],"_",Tabela2[[#This Row],[Status]]))</f>
        <v xml:space="preserve">ACESS-PVC_START/STOP </v>
      </c>
      <c r="E106" s="5">
        <f t="shared" si="3"/>
        <v>16</v>
      </c>
      <c r="F106" s="6" t="str">
        <f>IF(C106&lt;&gt;"",IF(COUNTIFS($C$2:C106,C106)=1,C106,""),"")</f>
        <v/>
      </c>
      <c r="H106" s="5">
        <v>105</v>
      </c>
      <c r="I106" s="6" t="str">
        <f t="shared" si="2"/>
        <v>HOMAG_SENSOR PCF</v>
      </c>
      <c r="J106" s="6" t="str">
        <f>IFERROR(MID(Tabela3[[#This Row],[Ordenado]], 1, SEARCH("_", Tabela3[[#This Row],[Ordenado]]) - 1),"")</f>
        <v>HOMAG</v>
      </c>
      <c r="K106" s="6" t="str">
        <f>IFERROR(MID(Tabela3[[#This Row],[Ordenado]], SEARCH("_",Tabela3[[#This Row],[Ordenado]]) + 1, LEN(Tabela3[[#This Row],[Ordenado]])),"")</f>
        <v>SENSOR PCF</v>
      </c>
    </row>
    <row r="107" spans="1:11" x14ac:dyDescent="0.25">
      <c r="A107" t="str">
        <f>IFERROR(tbl_geral[[#This Row],[Máquina]],"")</f>
        <v>ACESS-PVC</v>
      </c>
      <c r="B107" t="str">
        <f>IFERROR(tbl_geral[[#This Row],[Status]],"")</f>
        <v xml:space="preserve">START/STOP </v>
      </c>
      <c r="C107" t="str">
        <f>IF(Tabela2[[#This Row],[Status]]="","",CONCATENATE(Tabela2[[#This Row],[Máquina]],"_",Tabela2[[#This Row],[Status]]))</f>
        <v xml:space="preserve">ACESS-PVC_START/STOP </v>
      </c>
      <c r="E107" s="5">
        <f t="shared" si="3"/>
        <v>16</v>
      </c>
      <c r="F107" s="6" t="str">
        <f>IF(C107&lt;&gt;"",IF(COUNTIFS($C$2:C107,C107)=1,C107,""),"")</f>
        <v/>
      </c>
      <c r="H107" s="5">
        <v>106</v>
      </c>
      <c r="I107" s="6" t="str">
        <f t="shared" si="2"/>
        <v>HOMAG_SISTEMA PCF</v>
      </c>
      <c r="J107" s="6" t="str">
        <f>IFERROR(MID(Tabela3[[#This Row],[Ordenado]], 1, SEARCH("_", Tabela3[[#This Row],[Ordenado]]) - 1),"")</f>
        <v>HOMAG</v>
      </c>
      <c r="K107" s="6" t="str">
        <f>IFERROR(MID(Tabela3[[#This Row],[Ordenado]], SEARCH("_",Tabela3[[#This Row],[Ordenado]]) + 1, LEN(Tabela3[[#This Row],[Ordenado]])),"")</f>
        <v>SISTEMA PCF</v>
      </c>
    </row>
    <row r="108" spans="1:11" x14ac:dyDescent="0.25">
      <c r="A108" t="str">
        <f>IFERROR(tbl_geral[[#This Row],[Máquina]],"")</f>
        <v>ACESS-PVC</v>
      </c>
      <c r="B108" t="str">
        <f>IFERROR(tbl_geral[[#This Row],[Status]],"")</f>
        <v xml:space="preserve">START/STOP </v>
      </c>
      <c r="C108" t="str">
        <f>IF(Tabela2[[#This Row],[Status]]="","",CONCATENATE(Tabela2[[#This Row],[Máquina]],"_",Tabela2[[#This Row],[Status]]))</f>
        <v xml:space="preserve">ACESS-PVC_START/STOP </v>
      </c>
      <c r="E108" s="5">
        <f t="shared" si="3"/>
        <v>16</v>
      </c>
      <c r="F108" s="6" t="str">
        <f>IF(C108&lt;&gt;"",IF(COUNTIFS($C$2:C108,C108)=1,C108,""),"")</f>
        <v/>
      </c>
      <c r="H108" s="5">
        <v>107</v>
      </c>
      <c r="I108" s="6" t="str">
        <f t="shared" si="2"/>
        <v>HOMAG_PARADA</v>
      </c>
      <c r="J108" s="6" t="str">
        <f>IFERROR(MID(Tabela3[[#This Row],[Ordenado]], 1, SEARCH("_", Tabela3[[#This Row],[Ordenado]]) - 1),"")</f>
        <v>HOMAG</v>
      </c>
      <c r="K108" s="6" t="str">
        <f>IFERROR(MID(Tabela3[[#This Row],[Ordenado]], SEARCH("_",Tabela3[[#This Row],[Ordenado]]) + 1, LEN(Tabela3[[#This Row],[Ordenado]])),"")</f>
        <v>PARADA</v>
      </c>
    </row>
    <row r="109" spans="1:11" x14ac:dyDescent="0.25">
      <c r="A109" t="str">
        <f>IFERROR(tbl_geral[[#This Row],[Máquina]],"")</f>
        <v>ACESS-PVC</v>
      </c>
      <c r="B109" t="str">
        <f>IFERROR(tbl_geral[[#This Row],[Status]],"")</f>
        <v xml:space="preserve">SETUP </v>
      </c>
      <c r="C109" t="str">
        <f>IF(Tabela2[[#This Row],[Status]]="","",CONCATENATE(Tabela2[[#This Row],[Máquina]],"_",Tabela2[[#This Row],[Status]]))</f>
        <v xml:space="preserve">ACESS-PVC_SETUP </v>
      </c>
      <c r="E109" s="5">
        <f t="shared" si="3"/>
        <v>17</v>
      </c>
      <c r="F109" s="6" t="str">
        <f>IF(C109&lt;&gt;"",IF(COUNTIFS($C$2:C109,C109)=1,C109,""),"")</f>
        <v xml:space="preserve">ACESS-PVC_SETUP </v>
      </c>
      <c r="H109" s="5">
        <v>108</v>
      </c>
      <c r="I109" s="6" t="str">
        <f t="shared" si="2"/>
        <v>HOMAG_ESTAÇÃO DE ALIMENTAÇÃO PAINÉIS</v>
      </c>
      <c r="J109" s="6" t="str">
        <f>IFERROR(MID(Tabela3[[#This Row],[Ordenado]], 1, SEARCH("_", Tabela3[[#This Row],[Ordenado]]) - 1),"")</f>
        <v>HOMAG</v>
      </c>
      <c r="K109" s="6" t="str">
        <f>IFERROR(MID(Tabela3[[#This Row],[Ordenado]], SEARCH("_",Tabela3[[#This Row],[Ordenado]]) + 1, LEN(Tabela3[[#This Row],[Ordenado]])),"")</f>
        <v>ESTAÇÃO DE ALIMENTAÇÃO PAINÉIS</v>
      </c>
    </row>
    <row r="110" spans="1:11" x14ac:dyDescent="0.25">
      <c r="A110" t="str">
        <f>IFERROR(tbl_geral[[#This Row],[Máquina]],"")</f>
        <v>ACESS-PVC</v>
      </c>
      <c r="B110" t="str">
        <f>IFERROR(tbl_geral[[#This Row],[Status]],"")</f>
        <v xml:space="preserve">SETUP </v>
      </c>
      <c r="C110" t="str">
        <f>IF(Tabela2[[#This Row],[Status]]="","",CONCATENATE(Tabela2[[#This Row],[Máquina]],"_",Tabela2[[#This Row],[Status]]))</f>
        <v xml:space="preserve">ACESS-PVC_SETUP </v>
      </c>
      <c r="E110" s="5">
        <f t="shared" si="3"/>
        <v>17</v>
      </c>
      <c r="F110" s="6" t="str">
        <f>IF(C110&lt;&gt;"",IF(COUNTIFS($C$2:C110,C110)=1,C110,""),"")</f>
        <v/>
      </c>
      <c r="H110" s="5">
        <v>109</v>
      </c>
      <c r="I110" s="6" t="str">
        <f t="shared" si="2"/>
        <v>HOMAG_ALINHADOR DE PAINÉIS</v>
      </c>
      <c r="J110" s="6" t="str">
        <f>IFERROR(MID(Tabela3[[#This Row],[Ordenado]], 1, SEARCH("_", Tabela3[[#This Row],[Ordenado]]) - 1),"")</f>
        <v>HOMAG</v>
      </c>
      <c r="K110" s="6" t="str">
        <f>IFERROR(MID(Tabela3[[#This Row],[Ordenado]], SEARCH("_",Tabela3[[#This Row],[Ordenado]]) + 1, LEN(Tabela3[[#This Row],[Ordenado]])),"")</f>
        <v>ALINHADOR DE PAINÉIS</v>
      </c>
    </row>
    <row r="111" spans="1:11" x14ac:dyDescent="0.25">
      <c r="A111" t="str">
        <f>IFERROR(tbl_geral[[#This Row],[Máquina]],"")</f>
        <v>ACESS-PVC</v>
      </c>
      <c r="B111" t="str">
        <f>IFERROR(tbl_geral[[#This Row],[Status]],"")</f>
        <v xml:space="preserve">SETUP </v>
      </c>
      <c r="C111" t="str">
        <f>IF(Tabela2[[#This Row],[Status]]="","",CONCATENATE(Tabela2[[#This Row],[Máquina]],"_",Tabela2[[#This Row],[Status]]))</f>
        <v xml:space="preserve">ACESS-PVC_SETUP </v>
      </c>
      <c r="E111" s="5">
        <f t="shared" si="3"/>
        <v>17</v>
      </c>
      <c r="F111" s="6" t="str">
        <f>IF(C111&lt;&gt;"",IF(COUNTIFS($C$2:C111,C111)=1,C111,""),"")</f>
        <v/>
      </c>
      <c r="H111" s="5">
        <v>110</v>
      </c>
      <c r="I111" s="6" t="str">
        <f t="shared" si="2"/>
        <v>HOMAG_SERRA MULTI-LAMINAS (PAUL)</v>
      </c>
      <c r="J111" s="6" t="str">
        <f>IFERROR(MID(Tabela3[[#This Row],[Ordenado]], 1, SEARCH("_", Tabela3[[#This Row],[Ordenado]]) - 1),"")</f>
        <v>HOMAG</v>
      </c>
      <c r="K111" s="6" t="str">
        <f>IFERROR(MID(Tabela3[[#This Row],[Ordenado]], SEARCH("_",Tabela3[[#This Row],[Ordenado]]) + 1, LEN(Tabela3[[#This Row],[Ordenado]])),"")</f>
        <v>SERRA MULTI-LAMINAS (PAUL)</v>
      </c>
    </row>
    <row r="112" spans="1:11" x14ac:dyDescent="0.25">
      <c r="A112" t="str">
        <f>IFERROR(tbl_geral[[#This Row],[Máquina]],"")</f>
        <v>ACESS-PVC</v>
      </c>
      <c r="B112" t="str">
        <f>IFERROR(tbl_geral[[#This Row],[Status]],"")</f>
        <v xml:space="preserve">SETUP </v>
      </c>
      <c r="C112" t="str">
        <f>IF(Tabela2[[#This Row],[Status]]="","",CONCATENATE(Tabela2[[#This Row],[Máquina]],"_",Tabela2[[#This Row],[Status]]))</f>
        <v xml:space="preserve">ACESS-PVC_SETUP </v>
      </c>
      <c r="E112" s="5">
        <f t="shared" si="3"/>
        <v>17</v>
      </c>
      <c r="F112" s="6" t="str">
        <f>IF(C112&lt;&gt;"",IF(COUNTIFS($C$2:C112,C112)=1,C112,""),"")</f>
        <v/>
      </c>
      <c r="H112" s="5">
        <v>111</v>
      </c>
      <c r="I112" s="6" t="str">
        <f t="shared" si="2"/>
        <v>HOMAG_SERRA TRANSVERSAL</v>
      </c>
      <c r="J112" s="6" t="str">
        <f>IFERROR(MID(Tabela3[[#This Row],[Ordenado]], 1, SEARCH("_", Tabela3[[#This Row],[Ordenado]]) - 1),"")</f>
        <v>HOMAG</v>
      </c>
      <c r="K112" s="6" t="str">
        <f>IFERROR(MID(Tabela3[[#This Row],[Ordenado]], SEARCH("_",Tabela3[[#This Row],[Ordenado]]) + 1, LEN(Tabela3[[#This Row],[Ordenado]])),"")</f>
        <v>SERRA TRANSVERSAL</v>
      </c>
    </row>
    <row r="113" spans="1:11" x14ac:dyDescent="0.25">
      <c r="A113" t="str">
        <f>IFERROR(tbl_geral[[#This Row],[Máquina]],"")</f>
        <v>ACESS-PVC</v>
      </c>
      <c r="B113" t="str">
        <f>IFERROR(tbl_geral[[#This Row],[Status]],"")</f>
        <v xml:space="preserve">SETUP </v>
      </c>
      <c r="C113" t="str">
        <f>IF(Tabela2[[#This Row],[Status]]="","",CONCATENATE(Tabela2[[#This Row],[Máquina]],"_",Tabela2[[#This Row],[Status]]))</f>
        <v xml:space="preserve">ACESS-PVC_SETUP </v>
      </c>
      <c r="E113" s="5">
        <f t="shared" si="3"/>
        <v>17</v>
      </c>
      <c r="F113" s="6" t="str">
        <f>IF(C113&lt;&gt;"",IF(COUNTIFS($C$2:C113,C113)=1,C113,""),"")</f>
        <v/>
      </c>
      <c r="H113" s="5">
        <v>112</v>
      </c>
      <c r="I113" s="6" t="str">
        <f t="shared" si="2"/>
        <v>HOMAG_TRANSP. ANGULAR CLASSIFICAÇÃO</v>
      </c>
      <c r="J113" s="6" t="str">
        <f>IFERROR(MID(Tabela3[[#This Row],[Ordenado]], 1, SEARCH("_", Tabela3[[#This Row],[Ordenado]]) - 1),"")</f>
        <v>HOMAG</v>
      </c>
      <c r="K113" s="6" t="str">
        <f>IFERROR(MID(Tabela3[[#This Row],[Ordenado]], SEARCH("_",Tabela3[[#This Row],[Ordenado]]) + 1, LEN(Tabela3[[#This Row],[Ordenado]])),"")</f>
        <v>TRANSP. ANGULAR CLASSIFICAÇÃO</v>
      </c>
    </row>
    <row r="114" spans="1:11" x14ac:dyDescent="0.25">
      <c r="A114" t="str">
        <f>IFERROR(tbl_geral[[#This Row],[Máquina]],"")</f>
        <v>ACESS-PVC</v>
      </c>
      <c r="B114" t="str">
        <f>IFERROR(tbl_geral[[#This Row],[Status]],"")</f>
        <v xml:space="preserve">SETUP </v>
      </c>
      <c r="C114" t="str">
        <f>IF(Tabela2[[#This Row],[Status]]="","",CONCATENATE(Tabela2[[#This Row],[Máquina]],"_",Tabela2[[#This Row],[Status]]))</f>
        <v xml:space="preserve">ACESS-PVC_SETUP </v>
      </c>
      <c r="E114" s="5">
        <f t="shared" si="3"/>
        <v>17</v>
      </c>
      <c r="F114" s="6" t="str">
        <f>IF(C114&lt;&gt;"",IF(COUNTIFS($C$2:C114,C114)=1,C114,""),"")</f>
        <v/>
      </c>
      <c r="H114" s="5">
        <v>113</v>
      </c>
      <c r="I114" s="6" t="str">
        <f t="shared" si="2"/>
        <v xml:space="preserve">HOMAG_ALIMENTAÇÃO HOMAG I </v>
      </c>
      <c r="J114" s="6" t="str">
        <f>IFERROR(MID(Tabela3[[#This Row],[Ordenado]], 1, SEARCH("_", Tabela3[[#This Row],[Ordenado]]) - 1),"")</f>
        <v>HOMAG</v>
      </c>
      <c r="K114" s="6" t="str">
        <f>IFERROR(MID(Tabela3[[#This Row],[Ordenado]], SEARCH("_",Tabela3[[#This Row],[Ordenado]]) + 1, LEN(Tabela3[[#This Row],[Ordenado]])),"")</f>
        <v xml:space="preserve">ALIMENTAÇÃO HOMAG I </v>
      </c>
    </row>
    <row r="115" spans="1:11" x14ac:dyDescent="0.25">
      <c r="A115" t="str">
        <f>IFERROR(tbl_geral[[#This Row],[Máquina]],"")</f>
        <v>ACESS-PVC</v>
      </c>
      <c r="B115" t="str">
        <f>IFERROR(tbl_geral[[#This Row],[Status]],"")</f>
        <v xml:space="preserve">SETUP </v>
      </c>
      <c r="C115" t="str">
        <f>IF(Tabela2[[#This Row],[Status]]="","",CONCATENATE(Tabela2[[#This Row],[Máquina]],"_",Tabela2[[#This Row],[Status]]))</f>
        <v xml:space="preserve">ACESS-PVC_SETUP </v>
      </c>
      <c r="E115" s="5">
        <f t="shared" si="3"/>
        <v>17</v>
      </c>
      <c r="F115" s="6" t="str">
        <f>IF(C115&lt;&gt;"",IF(COUNTIFS($C$2:C115,C115)=1,C115,""),"")</f>
        <v/>
      </c>
      <c r="H115" s="5">
        <v>114</v>
      </c>
      <c r="I115" s="6" t="str">
        <f t="shared" si="2"/>
        <v>HOMAG_MAGAZINE HOMAG II</v>
      </c>
      <c r="J115" s="6" t="str">
        <f>IFERROR(MID(Tabela3[[#This Row],[Ordenado]], 1, SEARCH("_", Tabela3[[#This Row],[Ordenado]]) - 1),"")</f>
        <v>HOMAG</v>
      </c>
      <c r="K115" s="6" t="str">
        <f>IFERROR(MID(Tabela3[[#This Row],[Ordenado]], SEARCH("_",Tabela3[[#This Row],[Ordenado]]) + 1, LEN(Tabela3[[#This Row],[Ordenado]])),"")</f>
        <v>MAGAZINE HOMAG II</v>
      </c>
    </row>
    <row r="116" spans="1:11" x14ac:dyDescent="0.25">
      <c r="A116" t="str">
        <f>IFERROR(tbl_geral[[#This Row],[Máquina]],"")</f>
        <v>ACESS-PVC</v>
      </c>
      <c r="B116" t="str">
        <f>IFERROR(tbl_geral[[#This Row],[Status]],"")</f>
        <v xml:space="preserve">SETUP </v>
      </c>
      <c r="C116" t="str">
        <f>IF(Tabela2[[#This Row],[Status]]="","",CONCATENATE(Tabela2[[#This Row],[Máquina]],"_",Tabela2[[#This Row],[Status]]))</f>
        <v xml:space="preserve">ACESS-PVC_SETUP </v>
      </c>
      <c r="E116" s="5">
        <f t="shared" si="3"/>
        <v>17</v>
      </c>
      <c r="F116" s="6" t="str">
        <f>IF(C116&lt;&gt;"",IF(COUNTIFS($C$2:C116,C116)=1,C116,""),"")</f>
        <v/>
      </c>
      <c r="H116" s="5">
        <v>115</v>
      </c>
      <c r="I116" s="6" t="str">
        <f t="shared" si="2"/>
        <v>HOMAG_APLICADORA DE PARAFINA 1</v>
      </c>
      <c r="J116" s="6" t="str">
        <f>IFERROR(MID(Tabela3[[#This Row],[Ordenado]], 1, SEARCH("_", Tabela3[[#This Row],[Ordenado]]) - 1),"")</f>
        <v>HOMAG</v>
      </c>
      <c r="K116" s="6" t="str">
        <f>IFERROR(MID(Tabela3[[#This Row],[Ordenado]], SEARCH("_",Tabela3[[#This Row],[Ordenado]]) + 1, LEN(Tabela3[[#This Row],[Ordenado]])),"")</f>
        <v>APLICADORA DE PARAFINA 1</v>
      </c>
    </row>
    <row r="117" spans="1:11" x14ac:dyDescent="0.25">
      <c r="A117" t="str">
        <f>IFERROR(tbl_geral[[#This Row],[Máquina]],"")</f>
        <v>ACESS-PVC</v>
      </c>
      <c r="B117" t="str">
        <f>IFERROR(tbl_geral[[#This Row],[Status]],"")</f>
        <v xml:space="preserve">SETUP </v>
      </c>
      <c r="C117" t="str">
        <f>IF(Tabela2[[#This Row],[Status]]="","",CONCATENATE(Tabela2[[#This Row],[Máquina]],"_",Tabela2[[#This Row],[Status]]))</f>
        <v xml:space="preserve">ACESS-PVC_SETUP </v>
      </c>
      <c r="E117" s="5">
        <f t="shared" si="3"/>
        <v>17</v>
      </c>
      <c r="F117" s="6" t="str">
        <f>IF(C117&lt;&gt;"",IF(COUNTIFS($C$2:C117,C117)=1,C117,""),"")</f>
        <v/>
      </c>
      <c r="H117" s="5">
        <v>116</v>
      </c>
      <c r="I117" s="6" t="str">
        <f t="shared" si="2"/>
        <v>HOMAG_USINAGEM</v>
      </c>
      <c r="J117" s="6" t="str">
        <f>IFERROR(MID(Tabela3[[#This Row],[Ordenado]], 1, SEARCH("_", Tabela3[[#This Row],[Ordenado]]) - 1),"")</f>
        <v>HOMAG</v>
      </c>
      <c r="K117" s="6" t="str">
        <f>IFERROR(MID(Tabela3[[#This Row],[Ordenado]], SEARCH("_",Tabela3[[#This Row],[Ordenado]]) + 1, LEN(Tabela3[[#This Row],[Ordenado]])),"")</f>
        <v>USINAGEM</v>
      </c>
    </row>
    <row r="118" spans="1:11" x14ac:dyDescent="0.25">
      <c r="A118" t="str">
        <f>IFERROR(tbl_geral[[#This Row],[Máquina]],"")</f>
        <v>ACESS-PVC</v>
      </c>
      <c r="B118" t="str">
        <f>IFERROR(tbl_geral[[#This Row],[Status]],"")</f>
        <v xml:space="preserve">SETUP </v>
      </c>
      <c r="C118" t="str">
        <f>IF(Tabela2[[#This Row],[Status]]="","",CONCATENATE(Tabela2[[#This Row],[Máquina]],"_",Tabela2[[#This Row],[Status]]))</f>
        <v xml:space="preserve">ACESS-PVC_SETUP </v>
      </c>
      <c r="E118" s="5">
        <f t="shared" si="3"/>
        <v>17</v>
      </c>
      <c r="F118" s="6" t="str">
        <f>IF(C118&lt;&gt;"",IF(COUNTIFS($C$2:C118,C118)=1,C118,""),"")</f>
        <v/>
      </c>
      <c r="H118" s="5">
        <v>117</v>
      </c>
      <c r="I118" s="6" t="str">
        <f t="shared" si="2"/>
        <v xml:space="preserve">HOMAG_INSERSORA CLIPS ( WÄSCHTER) </v>
      </c>
      <c r="J118" s="6" t="str">
        <f>IFERROR(MID(Tabela3[[#This Row],[Ordenado]], 1, SEARCH("_", Tabela3[[#This Row],[Ordenado]]) - 1),"")</f>
        <v>HOMAG</v>
      </c>
      <c r="K118" s="6" t="str">
        <f>IFERROR(MID(Tabela3[[#This Row],[Ordenado]], SEARCH("_",Tabela3[[#This Row],[Ordenado]]) + 1, LEN(Tabela3[[#This Row],[Ordenado]])),"")</f>
        <v xml:space="preserve">INSERSORA CLIPS ( WÄSCHTER) </v>
      </c>
    </row>
    <row r="119" spans="1:11" x14ac:dyDescent="0.25">
      <c r="A119" t="str">
        <f>IFERROR(tbl_geral[[#This Row],[Máquina]],"")</f>
        <v>ACESS-PVC</v>
      </c>
      <c r="B119" t="str">
        <f>IFERROR(tbl_geral[[#This Row],[Status]],"")</f>
        <v xml:space="preserve">SETUP </v>
      </c>
      <c r="C119" t="str">
        <f>IF(Tabela2[[#This Row],[Status]]="","",CONCATENATE(Tabela2[[#This Row],[Máquina]],"_",Tabela2[[#This Row],[Status]]))</f>
        <v xml:space="preserve">ACESS-PVC_SETUP </v>
      </c>
      <c r="E119" s="5">
        <f t="shared" si="3"/>
        <v>17</v>
      </c>
      <c r="F119" s="6" t="str">
        <f>IF(C119&lt;&gt;"",IF(COUNTIFS($C$2:C119,C119)=1,C119,""),"")</f>
        <v/>
      </c>
      <c r="H119" s="5">
        <v>118</v>
      </c>
      <c r="I119" s="6" t="str">
        <f t="shared" si="2"/>
        <v>HOMAG_APLICADORA DE PARAFINA 2</v>
      </c>
      <c r="J119" s="6" t="str">
        <f>IFERROR(MID(Tabela3[[#This Row],[Ordenado]], 1, SEARCH("_", Tabela3[[#This Row],[Ordenado]]) - 1),"")</f>
        <v>HOMAG</v>
      </c>
      <c r="K119" s="6" t="str">
        <f>IFERROR(MID(Tabela3[[#This Row],[Ordenado]], SEARCH("_",Tabela3[[#This Row],[Ordenado]]) + 1, LEN(Tabela3[[#This Row],[Ordenado]])),"")</f>
        <v>APLICADORA DE PARAFINA 2</v>
      </c>
    </row>
    <row r="120" spans="1:11" x14ac:dyDescent="0.25">
      <c r="A120" t="str">
        <f>IFERROR(tbl_geral[[#This Row],[Máquina]],"")</f>
        <v>ACESS-PVC</v>
      </c>
      <c r="B120" t="str">
        <f>IFERROR(tbl_geral[[#This Row],[Status]],"")</f>
        <v xml:space="preserve">SETUP </v>
      </c>
      <c r="C120" t="str">
        <f>IF(Tabela2[[#This Row],[Status]]="","",CONCATENATE(Tabela2[[#This Row],[Máquina]],"_",Tabela2[[#This Row],[Status]]))</f>
        <v xml:space="preserve">ACESS-PVC_SETUP </v>
      </c>
      <c r="E120" s="5">
        <f t="shared" si="3"/>
        <v>17</v>
      </c>
      <c r="F120" s="6" t="str">
        <f>IF(C120&lt;&gt;"",IF(COUNTIFS($C$2:C120,C120)=1,C120,""),"")</f>
        <v/>
      </c>
      <c r="H120" s="5">
        <v>119</v>
      </c>
      <c r="I120" s="6" t="str">
        <f t="shared" si="2"/>
        <v>HOMAG_VIRADOR DE RÉGUAS</v>
      </c>
      <c r="J120" s="6" t="str">
        <f>IFERROR(MID(Tabela3[[#This Row],[Ordenado]], 1, SEARCH("_", Tabela3[[#This Row],[Ordenado]]) - 1),"")</f>
        <v>HOMAG</v>
      </c>
      <c r="K120" s="6" t="str">
        <f>IFERROR(MID(Tabela3[[#This Row],[Ordenado]], SEARCH("_",Tabela3[[#This Row],[Ordenado]]) + 1, LEN(Tabela3[[#This Row],[Ordenado]])),"")</f>
        <v>VIRADOR DE RÉGUAS</v>
      </c>
    </row>
    <row r="121" spans="1:11" x14ac:dyDescent="0.25">
      <c r="A121" t="str">
        <f>IFERROR(tbl_geral[[#This Row],[Máquina]],"")</f>
        <v>ACESS-PVC</v>
      </c>
      <c r="B121" t="str">
        <f>IFERROR(tbl_geral[[#This Row],[Status]],"")</f>
        <v xml:space="preserve">SETUP </v>
      </c>
      <c r="C121" t="str">
        <f>IF(Tabela2[[#This Row],[Status]]="","",CONCATENATE(Tabela2[[#This Row],[Máquina]],"_",Tabela2[[#This Row],[Status]]))</f>
        <v xml:space="preserve">ACESS-PVC_SETUP </v>
      </c>
      <c r="E121" s="5">
        <f t="shared" si="3"/>
        <v>17</v>
      </c>
      <c r="F121" s="6" t="str">
        <f>IF(C121&lt;&gt;"",IF(COUNTIFS($C$2:C121,C121)=1,C121,""),"")</f>
        <v/>
      </c>
      <c r="H121" s="5">
        <v>120</v>
      </c>
      <c r="I121" s="6" t="str">
        <f t="shared" si="2"/>
        <v>HOMAG_FORMADOR DE PACOTE</v>
      </c>
      <c r="J121" s="6" t="str">
        <f>IFERROR(MID(Tabela3[[#This Row],[Ordenado]], 1, SEARCH("_", Tabela3[[#This Row],[Ordenado]]) - 1),"")</f>
        <v>HOMAG</v>
      </c>
      <c r="K121" s="6" t="str">
        <f>IFERROR(MID(Tabela3[[#This Row],[Ordenado]], SEARCH("_",Tabela3[[#This Row],[Ordenado]]) + 1, LEN(Tabela3[[#This Row],[Ordenado]])),"")</f>
        <v>FORMADOR DE PACOTE</v>
      </c>
    </row>
    <row r="122" spans="1:11" x14ac:dyDescent="0.25">
      <c r="A122" t="str">
        <f>IFERROR(tbl_geral[[#This Row],[Máquina]],"")</f>
        <v>ACESS-PVC</v>
      </c>
      <c r="B122" t="str">
        <f>IFERROR(tbl_geral[[#This Row],[Status]],"")</f>
        <v>DESENVOLVIMENTO</v>
      </c>
      <c r="C122" t="str">
        <f>IF(Tabela2[[#This Row],[Status]]="","",CONCATENATE(Tabela2[[#This Row],[Máquina]],"_",Tabela2[[#This Row],[Status]]))</f>
        <v>ACESS-PVC_DESENVOLVIMENTO</v>
      </c>
      <c r="E122" s="5">
        <f t="shared" si="3"/>
        <v>18</v>
      </c>
      <c r="F122" s="6" t="str">
        <f>IF(C122&lt;&gt;"",IF(COUNTIFS($C$2:C122,C122)=1,C122,""),"")</f>
        <v>ACESS-PVC_DESENVOLVIMENTO</v>
      </c>
      <c r="H122" s="5">
        <v>121</v>
      </c>
      <c r="I122" s="6" t="str">
        <f t="shared" si="2"/>
        <v>HOMAG_TRANSPORTE ANGULAR DE CAIXAS</v>
      </c>
      <c r="J122" s="6" t="str">
        <f>IFERROR(MID(Tabela3[[#This Row],[Ordenado]], 1, SEARCH("_", Tabela3[[#This Row],[Ordenado]]) - 1),"")</f>
        <v>HOMAG</v>
      </c>
      <c r="K122" s="6" t="str">
        <f>IFERROR(MID(Tabela3[[#This Row],[Ordenado]], SEARCH("_",Tabela3[[#This Row],[Ordenado]]) + 1, LEN(Tabela3[[#This Row],[Ordenado]])),"")</f>
        <v>TRANSPORTE ANGULAR DE CAIXAS</v>
      </c>
    </row>
    <row r="123" spans="1:11" x14ac:dyDescent="0.25">
      <c r="A123" t="str">
        <f>IFERROR(tbl_geral[[#This Row],[Máquina]],"")</f>
        <v>ACESS-PVC</v>
      </c>
      <c r="B123" t="str">
        <f>IFERROR(tbl_geral[[#This Row],[Status]],"")</f>
        <v>DESENVOLVIMENTO</v>
      </c>
      <c r="C123" t="str">
        <f>IF(Tabela2[[#This Row],[Status]]="","",CONCATENATE(Tabela2[[#This Row],[Máquina]],"_",Tabela2[[#This Row],[Status]]))</f>
        <v>ACESS-PVC_DESENVOLVIMENTO</v>
      </c>
      <c r="E123" s="5">
        <f t="shared" si="3"/>
        <v>18</v>
      </c>
      <c r="F123" s="6" t="str">
        <f>IF(C123&lt;&gt;"",IF(COUNTIFS($C$2:C123,C123)=1,C123,""),"")</f>
        <v/>
      </c>
      <c r="H123" s="5">
        <v>122</v>
      </c>
      <c r="I123" s="6" t="str">
        <f t="shared" si="2"/>
        <v>HOMAG_SELADORA (APLICADORA DE FILME)</v>
      </c>
      <c r="J123" s="6" t="str">
        <f>IFERROR(MID(Tabela3[[#This Row],[Ordenado]], 1, SEARCH("_", Tabela3[[#This Row],[Ordenado]]) - 1),"")</f>
        <v>HOMAG</v>
      </c>
      <c r="K123" s="6" t="str">
        <f>IFERROR(MID(Tabela3[[#This Row],[Ordenado]], SEARCH("_",Tabela3[[#This Row],[Ordenado]]) + 1, LEN(Tabela3[[#This Row],[Ordenado]])),"")</f>
        <v>SELADORA (APLICADORA DE FILME)</v>
      </c>
    </row>
    <row r="124" spans="1:11" x14ac:dyDescent="0.25">
      <c r="A124" t="str">
        <f>IFERROR(tbl_geral[[#This Row],[Máquina]],"")</f>
        <v>ACESS-PVC</v>
      </c>
      <c r="B124" t="str">
        <f>IFERROR(tbl_geral[[#This Row],[Status]],"")</f>
        <v>PCP</v>
      </c>
      <c r="C124" t="str">
        <f>IF(Tabela2[[#This Row],[Status]]="","",CONCATENATE(Tabela2[[#This Row],[Máquina]],"_",Tabela2[[#This Row],[Status]]))</f>
        <v>ACESS-PVC_PCP</v>
      </c>
      <c r="E124" s="5">
        <f t="shared" si="3"/>
        <v>19</v>
      </c>
      <c r="F124" s="6" t="str">
        <f>IF(C124&lt;&gt;"",IF(COUNTIFS($C$2:C124,C124)=1,C124,""),"")</f>
        <v>ACESS-PVC_PCP</v>
      </c>
      <c r="H124" s="5">
        <v>123</v>
      </c>
      <c r="I124" s="6" t="str">
        <f t="shared" si="2"/>
        <v>HOMAG_FORNO DE ENCOLHIMENTO</v>
      </c>
      <c r="J124" s="6" t="str">
        <f>IFERROR(MID(Tabela3[[#This Row],[Ordenado]], 1, SEARCH("_", Tabela3[[#This Row],[Ordenado]]) - 1),"")</f>
        <v>HOMAG</v>
      </c>
      <c r="K124" s="6" t="str">
        <f>IFERROR(MID(Tabela3[[#This Row],[Ordenado]], SEARCH("_",Tabela3[[#This Row],[Ordenado]]) + 1, LEN(Tabela3[[#This Row],[Ordenado]])),"")</f>
        <v>FORNO DE ENCOLHIMENTO</v>
      </c>
    </row>
    <row r="125" spans="1:11" x14ac:dyDescent="0.25">
      <c r="A125" t="str">
        <f>IFERROR(tbl_geral[[#This Row],[Máquina]],"")</f>
        <v>ACESS-PVC</v>
      </c>
      <c r="B125" t="str">
        <f>IFERROR(tbl_geral[[#This Row],[Status]],"")</f>
        <v>PCP</v>
      </c>
      <c r="C125" t="str">
        <f>IF(Tabela2[[#This Row],[Status]]="","",CONCATENATE(Tabela2[[#This Row],[Máquina]],"_",Tabela2[[#This Row],[Status]]))</f>
        <v>ACESS-PVC_PCP</v>
      </c>
      <c r="E125" s="5">
        <f t="shared" si="3"/>
        <v>19</v>
      </c>
      <c r="F125" s="6" t="str">
        <f>IF(C125&lt;&gt;"",IF(COUNTIFS($C$2:C125,C125)=1,C125,""),"")</f>
        <v/>
      </c>
      <c r="H125" s="5">
        <v>124</v>
      </c>
      <c r="I125" s="6" t="str">
        <f t="shared" si="2"/>
        <v>HOMAG_PALETIZADORA</v>
      </c>
      <c r="J125" s="6" t="str">
        <f>IFERROR(MID(Tabela3[[#This Row],[Ordenado]], 1, SEARCH("_", Tabela3[[#This Row],[Ordenado]]) - 1),"")</f>
        <v>HOMAG</v>
      </c>
      <c r="K125" s="6" t="str">
        <f>IFERROR(MID(Tabela3[[#This Row],[Ordenado]], SEARCH("_",Tabela3[[#This Row],[Ordenado]]) + 1, LEN(Tabela3[[#This Row],[Ordenado]])),"")</f>
        <v>PALETIZADORA</v>
      </c>
    </row>
    <row r="126" spans="1:11" x14ac:dyDescent="0.25">
      <c r="A126" t="str">
        <f>IFERROR(tbl_geral[[#This Row],[Máquina]],"")</f>
        <v>ACESS-PVC</v>
      </c>
      <c r="B126" t="str">
        <f>IFERROR(tbl_geral[[#This Row],[Status]],"")</f>
        <v>PCP</v>
      </c>
      <c r="C126" t="str">
        <f>IF(Tabela2[[#This Row],[Status]]="","",CONCATENATE(Tabela2[[#This Row],[Máquina]],"_",Tabela2[[#This Row],[Status]]))</f>
        <v>ACESS-PVC_PCP</v>
      </c>
      <c r="E126" s="5">
        <f t="shared" si="3"/>
        <v>19</v>
      </c>
      <c r="F126" s="6" t="str">
        <f>IF(C126&lt;&gt;"",IF(COUNTIFS($C$2:C126,C126)=1,C126,""),"")</f>
        <v/>
      </c>
      <c r="H126" s="5">
        <v>125</v>
      </c>
      <c r="I126" s="6" t="str">
        <f t="shared" si="2"/>
        <v>HOMAG_IMPRESSORA</v>
      </c>
      <c r="J126" s="6" t="str">
        <f>IFERROR(MID(Tabela3[[#This Row],[Ordenado]], 1, SEARCH("_", Tabela3[[#This Row],[Ordenado]]) - 1),"")</f>
        <v>HOMAG</v>
      </c>
      <c r="K126" s="6" t="str">
        <f>IFERROR(MID(Tabela3[[#This Row],[Ordenado]], SEARCH("_",Tabela3[[#This Row],[Ordenado]]) + 1, LEN(Tabela3[[#This Row],[Ordenado]])),"")</f>
        <v>IMPRESSORA</v>
      </c>
    </row>
    <row r="127" spans="1:11" x14ac:dyDescent="0.25">
      <c r="A127" t="str">
        <f>IFERROR(tbl_geral[[#This Row],[Máquina]],"")</f>
        <v>ACESS-PVC</v>
      </c>
      <c r="B127" t="str">
        <f>IFERROR(tbl_geral[[#This Row],[Status]],"")</f>
        <v>PCP</v>
      </c>
      <c r="C127" t="str">
        <f>IF(Tabela2[[#This Row],[Status]]="","",CONCATENATE(Tabela2[[#This Row],[Máquina]],"_",Tabela2[[#This Row],[Status]]))</f>
        <v>ACESS-PVC_PCP</v>
      </c>
      <c r="E127" s="5">
        <f t="shared" si="3"/>
        <v>19</v>
      </c>
      <c r="F127" s="6" t="str">
        <f>IF(C127&lt;&gt;"",IF(COUNTIFS($C$2:C127,C127)=1,C127,""),"")</f>
        <v/>
      </c>
      <c r="H127" s="5">
        <v>126</v>
      </c>
      <c r="I127" s="6" t="str">
        <f t="shared" si="2"/>
        <v>IMPREG_START/STOP</v>
      </c>
      <c r="J127" s="6" t="str">
        <f>IFERROR(MID(Tabela3[[#This Row],[Ordenado]], 1, SEARCH("_", Tabela3[[#This Row],[Ordenado]]) - 1),"")</f>
        <v>IMPREG</v>
      </c>
      <c r="K127" s="6" t="str">
        <f>IFERROR(MID(Tabela3[[#This Row],[Ordenado]], SEARCH("_",Tabela3[[#This Row],[Ordenado]]) + 1, LEN(Tabela3[[#This Row],[Ordenado]])),"")</f>
        <v>START/STOP</v>
      </c>
    </row>
    <row r="128" spans="1:11" x14ac:dyDescent="0.25">
      <c r="A128" t="str">
        <f>IFERROR(tbl_geral[[#This Row],[Máquina]],"")</f>
        <v>ACESS-PVC</v>
      </c>
      <c r="B128" t="str">
        <f>IFERROR(tbl_geral[[#This Row],[Status]],"")</f>
        <v>PCP</v>
      </c>
      <c r="C128" t="str">
        <f>IF(Tabela2[[#This Row],[Status]]="","",CONCATENATE(Tabela2[[#This Row],[Máquina]],"_",Tabela2[[#This Row],[Status]]))</f>
        <v>ACESS-PVC_PCP</v>
      </c>
      <c r="E128" s="5">
        <f t="shared" si="3"/>
        <v>19</v>
      </c>
      <c r="F128" s="6" t="str">
        <f>IF(C128&lt;&gt;"",IF(COUNTIFS($C$2:C128,C128)=1,C128,""),"")</f>
        <v/>
      </c>
      <c r="H128" s="5">
        <v>127</v>
      </c>
      <c r="I128" s="6" t="str">
        <f t="shared" si="2"/>
        <v>IMPREG_SETUP</v>
      </c>
      <c r="J128" s="6" t="str">
        <f>IFERROR(MID(Tabela3[[#This Row],[Ordenado]], 1, SEARCH("_", Tabela3[[#This Row],[Ordenado]]) - 1),"")</f>
        <v>IMPREG</v>
      </c>
      <c r="K128" s="6" t="str">
        <f>IFERROR(MID(Tabela3[[#This Row],[Ordenado]], SEARCH("_",Tabela3[[#This Row],[Ordenado]]) + 1, LEN(Tabela3[[#This Row],[Ordenado]])),"")</f>
        <v>SETUP</v>
      </c>
    </row>
    <row r="129" spans="1:11" x14ac:dyDescent="0.25">
      <c r="A129" t="str">
        <f>IFERROR(tbl_geral[[#This Row],[Máquina]],"")</f>
        <v>ACESS-PVC</v>
      </c>
      <c r="B129" t="str">
        <f>IFERROR(tbl_geral[[#This Row],[Status]],"")</f>
        <v>PCP</v>
      </c>
      <c r="C129" t="str">
        <f>IF(Tabela2[[#This Row],[Status]]="","",CONCATENATE(Tabela2[[#This Row],[Máquina]],"_",Tabela2[[#This Row],[Status]]))</f>
        <v>ACESS-PVC_PCP</v>
      </c>
      <c r="E129" s="5">
        <f t="shared" si="3"/>
        <v>19</v>
      </c>
      <c r="F129" s="6" t="str">
        <f>IF(C129&lt;&gt;"",IF(COUNTIFS($C$2:C129,C129)=1,C129,""),"")</f>
        <v/>
      </c>
      <c r="H129" s="5">
        <v>128</v>
      </c>
      <c r="I129" s="6" t="str">
        <f t="shared" si="2"/>
        <v>IMPREG_DESENVOLVIMENTO</v>
      </c>
      <c r="J129" s="6" t="str">
        <f>IFERROR(MID(Tabela3[[#This Row],[Ordenado]], 1, SEARCH("_", Tabela3[[#This Row],[Ordenado]]) - 1),"")</f>
        <v>IMPREG</v>
      </c>
      <c r="K129" s="6" t="str">
        <f>IFERROR(MID(Tabela3[[#This Row],[Ordenado]], SEARCH("_",Tabela3[[#This Row],[Ordenado]]) + 1, LEN(Tabela3[[#This Row],[Ordenado]])),"")</f>
        <v>DESENVOLVIMENTO</v>
      </c>
    </row>
    <row r="130" spans="1:11" x14ac:dyDescent="0.25">
      <c r="A130" t="str">
        <f>IFERROR(tbl_geral[[#This Row],[Máquina]],"")</f>
        <v>ACESS-PVC</v>
      </c>
      <c r="B130" t="str">
        <f>IFERROR(tbl_geral[[#This Row],[Status]],"")</f>
        <v>EMPILHADEIRA</v>
      </c>
      <c r="C130" t="str">
        <f>IF(Tabela2[[#This Row],[Status]]="","",CONCATENATE(Tabela2[[#This Row],[Máquina]],"_",Tabela2[[#This Row],[Status]]))</f>
        <v>ACESS-PVC_EMPILHADEIRA</v>
      </c>
      <c r="E130" s="5">
        <f t="shared" si="3"/>
        <v>20</v>
      </c>
      <c r="F130" s="6" t="str">
        <f>IF(C130&lt;&gt;"",IF(COUNTIFS($C$2:C130,C130)=1,C130,""),"")</f>
        <v>ACESS-PVC_EMPILHADEIRA</v>
      </c>
      <c r="H130" s="5">
        <v>129</v>
      </c>
      <c r="I130" s="6" t="str">
        <f t="shared" si="2"/>
        <v>IMPREG_PCP</v>
      </c>
      <c r="J130" s="6" t="str">
        <f>IFERROR(MID(Tabela3[[#This Row],[Ordenado]], 1, SEARCH("_", Tabela3[[#This Row],[Ordenado]]) - 1),"")</f>
        <v>IMPREG</v>
      </c>
      <c r="K130" s="6" t="str">
        <f>IFERROR(MID(Tabela3[[#This Row],[Ordenado]], SEARCH("_",Tabela3[[#This Row],[Ordenado]]) + 1, LEN(Tabela3[[#This Row],[Ordenado]])),"")</f>
        <v>PCP</v>
      </c>
    </row>
    <row r="131" spans="1:11" x14ac:dyDescent="0.25">
      <c r="A131" t="str">
        <f>IFERROR(tbl_geral[[#This Row],[Máquina]],"")</f>
        <v>ACESS-PVC</v>
      </c>
      <c r="B131" t="str">
        <f>IFERROR(tbl_geral[[#This Row],[Status]],"")</f>
        <v>EMPILHADEIRA</v>
      </c>
      <c r="C131" t="str">
        <f>IF(Tabela2[[#This Row],[Status]]="","",CONCATENATE(Tabela2[[#This Row],[Máquina]],"_",Tabela2[[#This Row],[Status]]))</f>
        <v>ACESS-PVC_EMPILHADEIRA</v>
      </c>
      <c r="E131" s="5">
        <f t="shared" si="3"/>
        <v>20</v>
      </c>
      <c r="F131" s="6" t="str">
        <f>IF(C131&lt;&gt;"",IF(COUNTIFS($C$2:C131,C131)=1,C131,""),"")</f>
        <v/>
      </c>
      <c r="H131" s="5">
        <v>130</v>
      </c>
      <c r="I131" s="6" t="str">
        <f t="shared" ref="I131:I194" si="4">IFERROR(INDEX($F$2:$F$2000,MATCH(H131,$E$2:$E$2000,0)),"")</f>
        <v>IMPREG_SENSOR PCF</v>
      </c>
      <c r="J131" s="6" t="str">
        <f>IFERROR(MID(Tabela3[[#This Row],[Ordenado]], 1, SEARCH("_", Tabela3[[#This Row],[Ordenado]]) - 1),"")</f>
        <v>IMPREG</v>
      </c>
      <c r="K131" s="6" t="str">
        <f>IFERROR(MID(Tabela3[[#This Row],[Ordenado]], SEARCH("_",Tabela3[[#This Row],[Ordenado]]) + 1, LEN(Tabela3[[#This Row],[Ordenado]])),"")</f>
        <v>SENSOR PCF</v>
      </c>
    </row>
    <row r="132" spans="1:11" x14ac:dyDescent="0.25">
      <c r="A132" t="str">
        <f>IFERROR(tbl_geral[[#This Row],[Máquina]],"")</f>
        <v>ACESS-PVC</v>
      </c>
      <c r="B132" t="str">
        <f>IFERROR(tbl_geral[[#This Row],[Status]],"")</f>
        <v>EMPILHADEIRA</v>
      </c>
      <c r="C132" t="str">
        <f>IF(Tabela2[[#This Row],[Status]]="","",CONCATENATE(Tabela2[[#This Row],[Máquina]],"_",Tabela2[[#This Row],[Status]]))</f>
        <v>ACESS-PVC_EMPILHADEIRA</v>
      </c>
      <c r="E132" s="5">
        <f t="shared" ref="E132:E195" si="5">IF(F132&lt;&gt;"",E131+1,E131)</f>
        <v>20</v>
      </c>
      <c r="F132" s="6" t="str">
        <f>IF(C132&lt;&gt;"",IF(COUNTIFS($C$2:C132,C132)=1,C132,""),"")</f>
        <v/>
      </c>
      <c r="H132" s="5">
        <v>131</v>
      </c>
      <c r="I132" s="6" t="str">
        <f t="shared" si="4"/>
        <v>IMPREG_SISTEMA PCF</v>
      </c>
      <c r="J132" s="6" t="str">
        <f>IFERROR(MID(Tabela3[[#This Row],[Ordenado]], 1, SEARCH("_", Tabela3[[#This Row],[Ordenado]]) - 1),"")</f>
        <v>IMPREG</v>
      </c>
      <c r="K132" s="6" t="str">
        <f>IFERROR(MID(Tabela3[[#This Row],[Ordenado]], SEARCH("_",Tabela3[[#This Row],[Ordenado]]) + 1, LEN(Tabela3[[#This Row],[Ordenado]])),"")</f>
        <v>SISTEMA PCF</v>
      </c>
    </row>
    <row r="133" spans="1:11" x14ac:dyDescent="0.25">
      <c r="A133" t="str">
        <f>IFERROR(tbl_geral[[#This Row],[Máquina]],"")</f>
        <v>ACESS-PVC</v>
      </c>
      <c r="B133" t="str">
        <f>IFERROR(tbl_geral[[#This Row],[Status]],"")</f>
        <v>EMPILHADEIRA</v>
      </c>
      <c r="C133" t="str">
        <f>IF(Tabela2[[#This Row],[Status]]="","",CONCATENATE(Tabela2[[#This Row],[Máquina]],"_",Tabela2[[#This Row],[Status]]))</f>
        <v>ACESS-PVC_EMPILHADEIRA</v>
      </c>
      <c r="E133" s="5">
        <f t="shared" si="5"/>
        <v>20</v>
      </c>
      <c r="F133" s="6" t="str">
        <f>IF(C133&lt;&gt;"",IF(COUNTIFS($C$2:C133,C133)=1,C133,""),"")</f>
        <v/>
      </c>
      <c r="H133" s="5">
        <v>132</v>
      </c>
      <c r="I133" s="6" t="str">
        <f t="shared" si="4"/>
        <v>IMPREG_PARADA</v>
      </c>
      <c r="J133" s="6" t="str">
        <f>IFERROR(MID(Tabela3[[#This Row],[Ordenado]], 1, SEARCH("_", Tabela3[[#This Row],[Ordenado]]) - 1),"")</f>
        <v>IMPREG</v>
      </c>
      <c r="K133" s="6" t="str">
        <f>IFERROR(MID(Tabela3[[#This Row],[Ordenado]], SEARCH("_",Tabela3[[#This Row],[Ordenado]]) + 1, LEN(Tabela3[[#This Row],[Ordenado]])),"")</f>
        <v>PARADA</v>
      </c>
    </row>
    <row r="134" spans="1:11" x14ac:dyDescent="0.25">
      <c r="A134" t="str">
        <f>IFERROR(tbl_geral[[#This Row],[Máquina]],"")</f>
        <v>ACESS-PVC</v>
      </c>
      <c r="B134" t="str">
        <f>IFERROR(tbl_geral[[#This Row],[Status]],"")</f>
        <v>EMPILHADEIRA</v>
      </c>
      <c r="C134" t="str">
        <f>IF(Tabela2[[#This Row],[Status]]="","",CONCATENATE(Tabela2[[#This Row],[Máquina]],"_",Tabela2[[#This Row],[Status]]))</f>
        <v>ACESS-PVC_EMPILHADEIRA</v>
      </c>
      <c r="E134" s="5">
        <f t="shared" si="5"/>
        <v>20</v>
      </c>
      <c r="F134" s="6" t="str">
        <f>IF(C134&lt;&gt;"",IF(COUNTIFS($C$2:C134,C134)=1,C134,""),"")</f>
        <v/>
      </c>
      <c r="H134" s="5">
        <v>133</v>
      </c>
      <c r="I134" s="6" t="str">
        <f t="shared" si="4"/>
        <v>IMPREG_DESBOBINADEIRA</v>
      </c>
      <c r="J134" s="6" t="str">
        <f>IFERROR(MID(Tabela3[[#This Row],[Ordenado]], 1, SEARCH("_", Tabela3[[#This Row],[Ordenado]]) - 1),"")</f>
        <v>IMPREG</v>
      </c>
      <c r="K134" s="6" t="str">
        <f>IFERROR(MID(Tabela3[[#This Row],[Ordenado]], SEARCH("_",Tabela3[[#This Row],[Ordenado]]) + 1, LEN(Tabela3[[#This Row],[Ordenado]])),"")</f>
        <v>DESBOBINADEIRA</v>
      </c>
    </row>
    <row r="135" spans="1:11" x14ac:dyDescent="0.25">
      <c r="A135" t="str">
        <f>IFERROR(tbl_geral[[#This Row],[Máquina]],"")</f>
        <v>ACESS-PVC</v>
      </c>
      <c r="B135" t="str">
        <f>IFERROR(tbl_geral[[#This Row],[Status]],"")</f>
        <v>SENSOR PCF</v>
      </c>
      <c r="C135" t="str">
        <f>IF(Tabela2[[#This Row],[Status]]="","",CONCATENATE(Tabela2[[#This Row],[Máquina]],"_",Tabela2[[#This Row],[Status]]))</f>
        <v>ACESS-PVC_SENSOR PCF</v>
      </c>
      <c r="E135" s="5">
        <f t="shared" si="5"/>
        <v>21</v>
      </c>
      <c r="F135" s="6" t="str">
        <f>IF(C135&lt;&gt;"",IF(COUNTIFS($C$2:C135,C135)=1,C135,""),"")</f>
        <v>ACESS-PVC_SENSOR PCF</v>
      </c>
      <c r="H135" s="5">
        <v>134</v>
      </c>
      <c r="I135" s="6" t="str">
        <f t="shared" si="4"/>
        <v>IMPREG_PRIMEIRO BANHO</v>
      </c>
      <c r="J135" s="6" t="str">
        <f>IFERROR(MID(Tabela3[[#This Row],[Ordenado]], 1, SEARCH("_", Tabela3[[#This Row],[Ordenado]]) - 1),"")</f>
        <v>IMPREG</v>
      </c>
      <c r="K135" s="6" t="str">
        <f>IFERROR(MID(Tabela3[[#This Row],[Ordenado]], SEARCH("_",Tabela3[[#This Row],[Ordenado]]) + 1, LEN(Tabela3[[#This Row],[Ordenado]])),"")</f>
        <v>PRIMEIRO BANHO</v>
      </c>
    </row>
    <row r="136" spans="1:11" x14ac:dyDescent="0.25">
      <c r="A136" t="str">
        <f>IFERROR(tbl_geral[[#This Row],[Máquina]],"")</f>
        <v>ACESS-PVC</v>
      </c>
      <c r="B136" t="str">
        <f>IFERROR(tbl_geral[[#This Row],[Status]],"")</f>
        <v>SENSOR PCF</v>
      </c>
      <c r="C136" t="str">
        <f>IF(Tabela2[[#This Row],[Status]]="","",CONCATENATE(Tabela2[[#This Row],[Máquina]],"_",Tabela2[[#This Row],[Status]]))</f>
        <v>ACESS-PVC_SENSOR PCF</v>
      </c>
      <c r="E136" s="5">
        <f t="shared" si="5"/>
        <v>21</v>
      </c>
      <c r="F136" s="6" t="str">
        <f>IF(C136&lt;&gt;"",IF(COUNTIFS($C$2:C136,C136)=1,C136,""),"")</f>
        <v/>
      </c>
      <c r="H136" s="5">
        <v>135</v>
      </c>
      <c r="I136" s="6" t="str">
        <f t="shared" si="4"/>
        <v>IMPREG_ESTAÇÃO DE SECAGEM</v>
      </c>
      <c r="J136" s="6" t="str">
        <f>IFERROR(MID(Tabela3[[#This Row],[Ordenado]], 1, SEARCH("_", Tabela3[[#This Row],[Ordenado]]) - 1),"")</f>
        <v>IMPREG</v>
      </c>
      <c r="K136" s="6" t="str">
        <f>IFERROR(MID(Tabela3[[#This Row],[Ordenado]], SEARCH("_",Tabela3[[#This Row],[Ordenado]]) + 1, LEN(Tabela3[[#This Row],[Ordenado]])),"")</f>
        <v>ESTAÇÃO DE SECAGEM</v>
      </c>
    </row>
    <row r="137" spans="1:11" x14ac:dyDescent="0.25">
      <c r="A137" t="str">
        <f>IFERROR(tbl_geral[[#This Row],[Máquina]],"")</f>
        <v>ACESS-PVC</v>
      </c>
      <c r="B137" t="str">
        <f>IFERROR(tbl_geral[[#This Row],[Status]],"")</f>
        <v>SENSOR PCF</v>
      </c>
      <c r="C137" t="str">
        <f>IF(Tabela2[[#This Row],[Status]]="","",CONCATENATE(Tabela2[[#This Row],[Máquina]],"_",Tabela2[[#This Row],[Status]]))</f>
        <v>ACESS-PVC_SENSOR PCF</v>
      </c>
      <c r="E137" s="5">
        <f t="shared" si="5"/>
        <v>21</v>
      </c>
      <c r="F137" s="6" t="str">
        <f>IF(C137&lt;&gt;"",IF(COUNTIFS($C$2:C137,C137)=1,C137,""),"")</f>
        <v/>
      </c>
      <c r="H137" s="5">
        <v>136</v>
      </c>
      <c r="I137" s="6" t="str">
        <f t="shared" si="4"/>
        <v>IMPREG_SAÍDA DO PAPEL</v>
      </c>
      <c r="J137" s="6" t="str">
        <f>IFERROR(MID(Tabela3[[#This Row],[Ordenado]], 1, SEARCH("_", Tabela3[[#This Row],[Ordenado]]) - 1),"")</f>
        <v>IMPREG</v>
      </c>
      <c r="K137" s="6" t="str">
        <f>IFERROR(MID(Tabela3[[#This Row],[Ordenado]], SEARCH("_",Tabela3[[#This Row],[Ordenado]]) + 1, LEN(Tabela3[[#This Row],[Ordenado]])),"")</f>
        <v>SAÍDA DO PAPEL</v>
      </c>
    </row>
    <row r="138" spans="1:11" x14ac:dyDescent="0.25">
      <c r="A138" t="str">
        <f>IFERROR(tbl_geral[[#This Row],[Máquina]],"")</f>
        <v>ACESS-PVC</v>
      </c>
      <c r="B138" t="str">
        <f>IFERROR(tbl_geral[[#This Row],[Status]],"")</f>
        <v>SISTEMA PCF</v>
      </c>
      <c r="C138" t="str">
        <f>IF(Tabela2[[#This Row],[Status]]="","",CONCATENATE(Tabela2[[#This Row],[Máquina]],"_",Tabela2[[#This Row],[Status]]))</f>
        <v>ACESS-PVC_SISTEMA PCF</v>
      </c>
      <c r="E138" s="5">
        <f t="shared" si="5"/>
        <v>22</v>
      </c>
      <c r="F138" s="6" t="str">
        <f>IF(C138&lt;&gt;"",IF(COUNTIFS($C$2:C138,C138)=1,C138,""),"")</f>
        <v>ACESS-PVC_SISTEMA PCF</v>
      </c>
      <c r="H138" s="5">
        <v>137</v>
      </c>
      <c r="I138" s="6" t="str">
        <f t="shared" si="4"/>
        <v>IMPREG_CORTADEIRA</v>
      </c>
      <c r="J138" s="6" t="str">
        <f>IFERROR(MID(Tabela3[[#This Row],[Ordenado]], 1, SEARCH("_", Tabela3[[#This Row],[Ordenado]]) - 1),"")</f>
        <v>IMPREG</v>
      </c>
      <c r="K138" s="6" t="str">
        <f>IFERROR(MID(Tabela3[[#This Row],[Ordenado]], SEARCH("_",Tabela3[[#This Row],[Ordenado]]) + 1, LEN(Tabela3[[#This Row],[Ordenado]])),"")</f>
        <v>CORTADEIRA</v>
      </c>
    </row>
    <row r="139" spans="1:11" x14ac:dyDescent="0.25">
      <c r="A139" t="str">
        <f>IFERROR(tbl_geral[[#This Row],[Máquina]],"")</f>
        <v>ACESS-PVC</v>
      </c>
      <c r="B139" t="str">
        <f>IFERROR(tbl_geral[[#This Row],[Status]],"")</f>
        <v>SISTEMA PCF</v>
      </c>
      <c r="C139" t="str">
        <f>IF(Tabela2[[#This Row],[Status]]="","",CONCATENATE(Tabela2[[#This Row],[Máquina]],"_",Tabela2[[#This Row],[Status]]))</f>
        <v>ACESS-PVC_SISTEMA PCF</v>
      </c>
      <c r="E139" s="5">
        <f t="shared" si="5"/>
        <v>22</v>
      </c>
      <c r="F139" s="6" t="str">
        <f>IF(C139&lt;&gt;"",IF(COUNTIFS($C$2:C139,C139)=1,C139,""),"")</f>
        <v/>
      </c>
      <c r="H139" s="5">
        <v>138</v>
      </c>
      <c r="I139" s="6" t="str">
        <f t="shared" si="4"/>
        <v>IMPREG_CLASSIFICAÇÃO</v>
      </c>
      <c r="J139" s="6" t="str">
        <f>IFERROR(MID(Tabela3[[#This Row],[Ordenado]], 1, SEARCH("_", Tabela3[[#This Row],[Ordenado]]) - 1),"")</f>
        <v>IMPREG</v>
      </c>
      <c r="K139" s="6" t="str">
        <f>IFERROR(MID(Tabela3[[#This Row],[Ordenado]], SEARCH("_",Tabela3[[#This Row],[Ordenado]]) + 1, LEN(Tabela3[[#This Row],[Ordenado]])),"")</f>
        <v>CLASSIFICAÇÃO</v>
      </c>
    </row>
    <row r="140" spans="1:11" x14ac:dyDescent="0.25">
      <c r="A140" t="str">
        <f>IFERROR(tbl_geral[[#This Row],[Máquina]],"")</f>
        <v>ACESS-PVC</v>
      </c>
      <c r="B140" t="str">
        <f>IFERROR(tbl_geral[[#This Row],[Status]],"")</f>
        <v>SISTEMA PCF</v>
      </c>
      <c r="C140" t="str">
        <f>IF(Tabela2[[#This Row],[Status]]="","",CONCATENATE(Tabela2[[#This Row],[Máquina]],"_",Tabela2[[#This Row],[Status]]))</f>
        <v>ACESS-PVC_SISTEMA PCF</v>
      </c>
      <c r="E140" s="5">
        <f t="shared" si="5"/>
        <v>22</v>
      </c>
      <c r="F140" s="6" t="str">
        <f>IF(C140&lt;&gt;"",IF(COUNTIFS($C$2:C140,C140)=1,C140,""),"")</f>
        <v/>
      </c>
      <c r="H140" s="5">
        <v>139</v>
      </c>
      <c r="I140" s="6" t="str">
        <f t="shared" si="4"/>
        <v>LAQU_START/STOP</v>
      </c>
      <c r="J140" s="6" t="str">
        <f>IFERROR(MID(Tabela3[[#This Row],[Ordenado]], 1, SEARCH("_", Tabela3[[#This Row],[Ordenado]]) - 1),"")</f>
        <v>LAQU</v>
      </c>
      <c r="K140" s="6" t="str">
        <f>IFERROR(MID(Tabela3[[#This Row],[Ordenado]], SEARCH("_",Tabela3[[#This Row],[Ordenado]]) + 1, LEN(Tabela3[[#This Row],[Ordenado]])),"")</f>
        <v>START/STOP</v>
      </c>
    </row>
    <row r="141" spans="1:11" x14ac:dyDescent="0.25">
      <c r="A141" t="str">
        <f>IFERROR(tbl_geral[[#This Row],[Máquina]],"")</f>
        <v>ACESS-PVC</v>
      </c>
      <c r="B141" t="str">
        <f>IFERROR(tbl_geral[[#This Row],[Status]],"")</f>
        <v>PARADA</v>
      </c>
      <c r="C141" t="str">
        <f>IF(Tabela2[[#This Row],[Status]]="","",CONCATENATE(Tabela2[[#This Row],[Máquina]],"_",Tabela2[[#This Row],[Status]]))</f>
        <v>ACESS-PVC_PARADA</v>
      </c>
      <c r="E141" s="5">
        <f t="shared" si="5"/>
        <v>23</v>
      </c>
      <c r="F141" s="6" t="str">
        <f>IF(C141&lt;&gt;"",IF(COUNTIFS($C$2:C141,C141)=1,C141,""),"")</f>
        <v>ACESS-PVC_PARADA</v>
      </c>
      <c r="H141" s="5">
        <v>140</v>
      </c>
      <c r="I141" s="6" t="str">
        <f t="shared" si="4"/>
        <v>LAQU_SETUP</v>
      </c>
      <c r="J141" s="6" t="str">
        <f>IFERROR(MID(Tabela3[[#This Row],[Ordenado]], 1, SEARCH("_", Tabela3[[#This Row],[Ordenado]]) - 1),"")</f>
        <v>LAQU</v>
      </c>
      <c r="K141" s="6" t="str">
        <f>IFERROR(MID(Tabela3[[#This Row],[Ordenado]], SEARCH("_",Tabela3[[#This Row],[Ordenado]]) + 1, LEN(Tabela3[[#This Row],[Ordenado]])),"")</f>
        <v>SETUP</v>
      </c>
    </row>
    <row r="142" spans="1:11" x14ac:dyDescent="0.25">
      <c r="A142" t="str">
        <f>IFERROR(tbl_geral[[#This Row],[Máquina]],"")</f>
        <v>ACESS-PVC</v>
      </c>
      <c r="B142" t="str">
        <f>IFERROR(tbl_geral[[#This Row],[Status]],"")</f>
        <v>PARADA</v>
      </c>
      <c r="C142" t="str">
        <f>IF(Tabela2[[#This Row],[Status]]="","",CONCATENATE(Tabela2[[#This Row],[Máquina]],"_",Tabela2[[#This Row],[Status]]))</f>
        <v>ACESS-PVC_PARADA</v>
      </c>
      <c r="E142" s="5">
        <f t="shared" si="5"/>
        <v>23</v>
      </c>
      <c r="F142" s="6" t="str">
        <f>IF(C142&lt;&gt;"",IF(COUNTIFS($C$2:C142,C142)=1,C142,""),"")</f>
        <v/>
      </c>
      <c r="H142" s="5">
        <v>141</v>
      </c>
      <c r="I142" s="6" t="str">
        <f t="shared" si="4"/>
        <v>LAQU_DESENVOLVIMENTO</v>
      </c>
      <c r="J142" s="6" t="str">
        <f>IFERROR(MID(Tabela3[[#This Row],[Ordenado]], 1, SEARCH("_", Tabela3[[#This Row],[Ordenado]]) - 1),"")</f>
        <v>LAQU</v>
      </c>
      <c r="K142" s="6" t="str">
        <f>IFERROR(MID(Tabela3[[#This Row],[Ordenado]], SEARCH("_",Tabela3[[#This Row],[Ordenado]]) + 1, LEN(Tabela3[[#This Row],[Ordenado]])),"")</f>
        <v>DESENVOLVIMENTO</v>
      </c>
    </row>
    <row r="143" spans="1:11" x14ac:dyDescent="0.25">
      <c r="A143" t="str">
        <f>IFERROR(tbl_geral[[#This Row],[Máquina]],"")</f>
        <v>ACESS-PVC</v>
      </c>
      <c r="B143" t="str">
        <f>IFERROR(tbl_geral[[#This Row],[Status]],"")</f>
        <v>REVESTIMENTO PVC</v>
      </c>
      <c r="C143" t="str">
        <f>IF(Tabela2[[#This Row],[Status]]="","",CONCATENATE(Tabela2[[#This Row],[Máquina]],"_",Tabela2[[#This Row],[Status]]))</f>
        <v>ACESS-PVC_REVESTIMENTO PVC</v>
      </c>
      <c r="E143" s="5">
        <f t="shared" si="5"/>
        <v>24</v>
      </c>
      <c r="F143" s="6" t="str">
        <f>IF(C143&lt;&gt;"",IF(COUNTIFS($C$2:C143,C143)=1,C143,""),"")</f>
        <v>ACESS-PVC_REVESTIMENTO PVC</v>
      </c>
      <c r="H143" s="5">
        <v>142</v>
      </c>
      <c r="I143" s="6" t="str">
        <f t="shared" si="4"/>
        <v>LAQU_PCP</v>
      </c>
      <c r="J143" s="6" t="str">
        <f>IFERROR(MID(Tabela3[[#This Row],[Ordenado]], 1, SEARCH("_", Tabela3[[#This Row],[Ordenado]]) - 1),"")</f>
        <v>LAQU</v>
      </c>
      <c r="K143" s="6" t="str">
        <f>IFERROR(MID(Tabela3[[#This Row],[Ordenado]], SEARCH("_",Tabela3[[#This Row],[Ordenado]]) + 1, LEN(Tabela3[[#This Row],[Ordenado]])),"")</f>
        <v>PCP</v>
      </c>
    </row>
    <row r="144" spans="1:11" x14ac:dyDescent="0.25">
      <c r="A144" t="str">
        <f>IFERROR(tbl_geral[[#This Row],[Máquina]],"")</f>
        <v>ACESS-PVC</v>
      </c>
      <c r="B144" t="str">
        <f>IFERROR(tbl_geral[[#This Row],[Status]],"")</f>
        <v>REVESTIMENTO PVC</v>
      </c>
      <c r="C144" t="str">
        <f>IF(Tabela2[[#This Row],[Status]]="","",CONCATENATE(Tabela2[[#This Row],[Máquina]],"_",Tabela2[[#This Row],[Status]]))</f>
        <v>ACESS-PVC_REVESTIMENTO PVC</v>
      </c>
      <c r="E144" s="5">
        <f t="shared" si="5"/>
        <v>24</v>
      </c>
      <c r="F144" s="6" t="str">
        <f>IF(C144&lt;&gt;"",IF(COUNTIFS($C$2:C144,C144)=1,C144,""),"")</f>
        <v/>
      </c>
      <c r="H144" s="5">
        <v>143</v>
      </c>
      <c r="I144" s="6" t="str">
        <f t="shared" si="4"/>
        <v>LAQU_EMPILHADEIRA</v>
      </c>
      <c r="J144" s="6" t="str">
        <f>IFERROR(MID(Tabela3[[#This Row],[Ordenado]], 1, SEARCH("_", Tabela3[[#This Row],[Ordenado]]) - 1),"")</f>
        <v>LAQU</v>
      </c>
      <c r="K144" s="6" t="str">
        <f>IFERROR(MID(Tabela3[[#This Row],[Ordenado]], SEARCH("_",Tabela3[[#This Row],[Ordenado]]) + 1, LEN(Tabela3[[#This Row],[Ordenado]])),"")</f>
        <v>EMPILHADEIRA</v>
      </c>
    </row>
    <row r="145" spans="1:11" x14ac:dyDescent="0.25">
      <c r="A145" t="str">
        <f>IFERROR(tbl_geral[[#This Row],[Máquina]],"")</f>
        <v>ACESS-PVC</v>
      </c>
      <c r="B145" t="str">
        <f>IFERROR(tbl_geral[[#This Row],[Status]],"")</f>
        <v>REVESTIMENTO PVC</v>
      </c>
      <c r="C145" t="str">
        <f>IF(Tabela2[[#This Row],[Status]]="","",CONCATENATE(Tabela2[[#This Row],[Máquina]],"_",Tabela2[[#This Row],[Status]]))</f>
        <v>ACESS-PVC_REVESTIMENTO PVC</v>
      </c>
      <c r="E145" s="5">
        <f t="shared" si="5"/>
        <v>24</v>
      </c>
      <c r="F145" s="6" t="str">
        <f>IF(C145&lt;&gt;"",IF(COUNTIFS($C$2:C145,C145)=1,C145,""),"")</f>
        <v/>
      </c>
      <c r="H145" s="5">
        <v>144</v>
      </c>
      <c r="I145" s="6" t="str">
        <f t="shared" si="4"/>
        <v>LAQU_SENSOR PCF</v>
      </c>
      <c r="J145" s="6" t="str">
        <f>IFERROR(MID(Tabela3[[#This Row],[Ordenado]], 1, SEARCH("_", Tabela3[[#This Row],[Ordenado]]) - 1),"")</f>
        <v>LAQU</v>
      </c>
      <c r="K145" s="6" t="str">
        <f>IFERROR(MID(Tabela3[[#This Row],[Ordenado]], SEARCH("_",Tabela3[[#This Row],[Ordenado]]) + 1, LEN(Tabela3[[#This Row],[Ordenado]])),"")</f>
        <v>SENSOR PCF</v>
      </c>
    </row>
    <row r="146" spans="1:11" x14ac:dyDescent="0.25">
      <c r="A146" t="str">
        <f>IFERROR(tbl_geral[[#This Row],[Máquina]],"")</f>
        <v>ACESS-PVC</v>
      </c>
      <c r="B146" t="str">
        <f>IFERROR(tbl_geral[[#This Row],[Status]],"")</f>
        <v>REVESTIMENTO PVC</v>
      </c>
      <c r="C146" t="str">
        <f>IF(Tabela2[[#This Row],[Status]]="","",CONCATENATE(Tabela2[[#This Row],[Máquina]],"_",Tabela2[[#This Row],[Status]]))</f>
        <v>ACESS-PVC_REVESTIMENTO PVC</v>
      </c>
      <c r="E146" s="5">
        <f t="shared" si="5"/>
        <v>24</v>
      </c>
      <c r="F146" s="6" t="str">
        <f>IF(C146&lt;&gt;"",IF(COUNTIFS($C$2:C146,C146)=1,C146,""),"")</f>
        <v/>
      </c>
      <c r="H146" s="5">
        <v>145</v>
      </c>
      <c r="I146" s="6" t="str">
        <f t="shared" si="4"/>
        <v>LAQU_SISTEMA PCF</v>
      </c>
      <c r="J146" s="6" t="str">
        <f>IFERROR(MID(Tabela3[[#This Row],[Ordenado]], 1, SEARCH("_", Tabela3[[#This Row],[Ordenado]]) - 1),"")</f>
        <v>LAQU</v>
      </c>
      <c r="K146" s="6" t="str">
        <f>IFERROR(MID(Tabela3[[#This Row],[Ordenado]], SEARCH("_",Tabela3[[#This Row],[Ordenado]]) + 1, LEN(Tabela3[[#This Row],[Ordenado]])),"")</f>
        <v>SISTEMA PCF</v>
      </c>
    </row>
    <row r="147" spans="1:11" x14ac:dyDescent="0.25">
      <c r="A147" t="str">
        <f>IFERROR(tbl_geral[[#This Row],[Máquina]],"")</f>
        <v>ACESS-PVC</v>
      </c>
      <c r="B147" t="str">
        <f>IFERROR(tbl_geral[[#This Row],[Status]],"")</f>
        <v>REVESTIMENTO PVC</v>
      </c>
      <c r="C147" t="str">
        <f>IF(Tabela2[[#This Row],[Status]]="","",CONCATENATE(Tabela2[[#This Row],[Máquina]],"_",Tabela2[[#This Row],[Status]]))</f>
        <v>ACESS-PVC_REVESTIMENTO PVC</v>
      </c>
      <c r="E147" s="5">
        <f t="shared" si="5"/>
        <v>24</v>
      </c>
      <c r="F147" s="6" t="str">
        <f>IF(C147&lt;&gt;"",IF(COUNTIFS($C$2:C147,C147)=1,C147,""),"")</f>
        <v/>
      </c>
      <c r="H147" s="5">
        <v>146</v>
      </c>
      <c r="I147" s="6" t="str">
        <f t="shared" si="4"/>
        <v>LAQU_PARADA</v>
      </c>
      <c r="J147" s="6" t="str">
        <f>IFERROR(MID(Tabela3[[#This Row],[Ordenado]], 1, SEARCH("_", Tabela3[[#This Row],[Ordenado]]) - 1),"")</f>
        <v>LAQU</v>
      </c>
      <c r="K147" s="6" t="str">
        <f>IFERROR(MID(Tabela3[[#This Row],[Ordenado]], SEARCH("_",Tabela3[[#This Row],[Ordenado]]) + 1, LEN(Tabela3[[#This Row],[Ordenado]])),"")</f>
        <v>PARADA</v>
      </c>
    </row>
    <row r="148" spans="1:11" x14ac:dyDescent="0.25">
      <c r="A148" t="str">
        <f>IFERROR(tbl_geral[[#This Row],[Máquina]],"")</f>
        <v>ACESS-PVC</v>
      </c>
      <c r="B148" t="str">
        <f>IFERROR(tbl_geral[[#This Row],[Status]],"")</f>
        <v>REVESTIMENTO PVC</v>
      </c>
      <c r="C148" t="str">
        <f>IF(Tabela2[[#This Row],[Status]]="","",CONCATENATE(Tabela2[[#This Row],[Máquina]],"_",Tabela2[[#This Row],[Status]]))</f>
        <v>ACESS-PVC_REVESTIMENTO PVC</v>
      </c>
      <c r="E148" s="5">
        <f t="shared" si="5"/>
        <v>24</v>
      </c>
      <c r="F148" s="6" t="str">
        <f>IF(C148&lt;&gt;"",IF(COUNTIFS($C$2:C148,C148)=1,C148,""),"")</f>
        <v/>
      </c>
      <c r="H148" s="5">
        <v>147</v>
      </c>
      <c r="I148" s="6" t="str">
        <f t="shared" si="4"/>
        <v>LAQU_DESBOBINADEIRA</v>
      </c>
      <c r="J148" s="6" t="str">
        <f>IFERROR(MID(Tabela3[[#This Row],[Ordenado]], 1, SEARCH("_", Tabela3[[#This Row],[Ordenado]]) - 1),"")</f>
        <v>LAQU</v>
      </c>
      <c r="K148" s="6" t="str">
        <f>IFERROR(MID(Tabela3[[#This Row],[Ordenado]], SEARCH("_",Tabela3[[#This Row],[Ordenado]]) + 1, LEN(Tabela3[[#This Row],[Ordenado]])),"")</f>
        <v>DESBOBINADEIRA</v>
      </c>
    </row>
    <row r="149" spans="1:11" x14ac:dyDescent="0.25">
      <c r="A149" t="str">
        <f>IFERROR(tbl_geral[[#This Row],[Máquina]],"")</f>
        <v>ACESS-PVC</v>
      </c>
      <c r="B149" t="str">
        <f>IFERROR(tbl_geral[[#This Row],[Status]],"")</f>
        <v>REVESTIMENTO PVC</v>
      </c>
      <c r="C149" t="str">
        <f>IF(Tabela2[[#This Row],[Status]]="","",CONCATENATE(Tabela2[[#This Row],[Máquina]],"_",Tabela2[[#This Row],[Status]]))</f>
        <v>ACESS-PVC_REVESTIMENTO PVC</v>
      </c>
      <c r="E149" s="5">
        <f t="shared" si="5"/>
        <v>24</v>
      </c>
      <c r="F149" s="6" t="str">
        <f>IF(C149&lt;&gt;"",IF(COUNTIFS($C$2:C149,C149)=1,C149,""),"")</f>
        <v/>
      </c>
      <c r="H149" s="5">
        <v>148</v>
      </c>
      <c r="I149" s="6" t="str">
        <f t="shared" si="4"/>
        <v>LAQU_ENVERNIZAMENTO</v>
      </c>
      <c r="J149" s="6" t="str">
        <f>IFERROR(MID(Tabela3[[#This Row],[Ordenado]], 1, SEARCH("_", Tabela3[[#This Row],[Ordenado]]) - 1),"")</f>
        <v>LAQU</v>
      </c>
      <c r="K149" s="6" t="str">
        <f>IFERROR(MID(Tabela3[[#This Row],[Ordenado]], SEARCH("_",Tabela3[[#This Row],[Ordenado]]) + 1, LEN(Tabela3[[#This Row],[Ordenado]])),"")</f>
        <v>ENVERNIZAMENTO</v>
      </c>
    </row>
    <row r="150" spans="1:11" x14ac:dyDescent="0.25">
      <c r="A150" t="str">
        <f>IFERROR(tbl_geral[[#This Row],[Máquina]],"")</f>
        <v>ACESS-PVC</v>
      </c>
      <c r="B150" t="str">
        <f>IFERROR(tbl_geral[[#This Row],[Status]],"")</f>
        <v>REVESTIMENTO PVC</v>
      </c>
      <c r="C150" t="str">
        <f>IF(Tabela2[[#This Row],[Status]]="","",CONCATENATE(Tabela2[[#This Row],[Máquina]],"_",Tabela2[[#This Row],[Status]]))</f>
        <v>ACESS-PVC_REVESTIMENTO PVC</v>
      </c>
      <c r="E150" s="5">
        <f t="shared" si="5"/>
        <v>24</v>
      </c>
      <c r="F150" s="6" t="str">
        <f>IF(C150&lt;&gt;"",IF(COUNTIFS($C$2:C150,C150)=1,C150,""),"")</f>
        <v/>
      </c>
      <c r="H150" s="5">
        <v>149</v>
      </c>
      <c r="I150" s="6" t="str">
        <f t="shared" si="4"/>
        <v>LAQU_ESTAÇÃO DE SECAGEM</v>
      </c>
      <c r="J150" s="6" t="str">
        <f>IFERROR(MID(Tabela3[[#This Row],[Ordenado]], 1, SEARCH("_", Tabela3[[#This Row],[Ordenado]]) - 1),"")</f>
        <v>LAQU</v>
      </c>
      <c r="K150" s="6" t="str">
        <f>IFERROR(MID(Tabela3[[#This Row],[Ordenado]], SEARCH("_",Tabela3[[#This Row],[Ordenado]]) + 1, LEN(Tabela3[[#This Row],[Ordenado]])),"")</f>
        <v>ESTAÇÃO DE SECAGEM</v>
      </c>
    </row>
    <row r="151" spans="1:11" x14ac:dyDescent="0.25">
      <c r="A151" t="str">
        <f>IFERROR(tbl_geral[[#This Row],[Máquina]],"")</f>
        <v>ACESS-PVC</v>
      </c>
      <c r="B151" t="str">
        <f>IFERROR(tbl_geral[[#This Row],[Status]],"")</f>
        <v>REVESTIMENTO PVC</v>
      </c>
      <c r="C151" t="str">
        <f>IF(Tabela2[[#This Row],[Status]]="","",CONCATENATE(Tabela2[[#This Row],[Máquina]],"_",Tabela2[[#This Row],[Status]]))</f>
        <v>ACESS-PVC_REVESTIMENTO PVC</v>
      </c>
      <c r="E151" s="5">
        <f t="shared" si="5"/>
        <v>24</v>
      </c>
      <c r="F151" s="6" t="str">
        <f>IF(C151&lt;&gt;"",IF(COUNTIFS($C$2:C151,C151)=1,C151,""),"")</f>
        <v/>
      </c>
      <c r="H151" s="5">
        <v>150</v>
      </c>
      <c r="I151" s="6" t="str">
        <f t="shared" si="4"/>
        <v>LAQU_SAÍDA DO PAPEL</v>
      </c>
      <c r="J151" s="6" t="str">
        <f>IFERROR(MID(Tabela3[[#This Row],[Ordenado]], 1, SEARCH("_", Tabela3[[#This Row],[Ordenado]]) - 1),"")</f>
        <v>LAQU</v>
      </c>
      <c r="K151" s="6" t="str">
        <f>IFERROR(MID(Tabela3[[#This Row],[Ordenado]], SEARCH("_",Tabela3[[#This Row],[Ordenado]]) + 1, LEN(Tabela3[[#This Row],[Ordenado]])),"")</f>
        <v>SAÍDA DO PAPEL</v>
      </c>
    </row>
    <row r="152" spans="1:11" x14ac:dyDescent="0.25">
      <c r="A152" t="str">
        <f>IFERROR(tbl_geral[[#This Row],[Máquina]],"")</f>
        <v>ACESS-PVC</v>
      </c>
      <c r="B152" t="str">
        <f>IFERROR(tbl_geral[[#This Row],[Status]],"")</f>
        <v>REVESTIMENTO PVC</v>
      </c>
      <c r="C152" t="str">
        <f>IF(Tabela2[[#This Row],[Status]]="","",CONCATENATE(Tabela2[[#This Row],[Máquina]],"_",Tabela2[[#This Row],[Status]]))</f>
        <v>ACESS-PVC_REVESTIMENTO PVC</v>
      </c>
      <c r="E152" s="5">
        <f t="shared" si="5"/>
        <v>24</v>
      </c>
      <c r="F152" s="6" t="str">
        <f>IF(C152&lt;&gt;"",IF(COUNTIFS($C$2:C152,C152)=1,C152,""),"")</f>
        <v/>
      </c>
      <c r="H152" s="5">
        <v>151</v>
      </c>
      <c r="I152" s="6" t="str">
        <f t="shared" si="4"/>
        <v>LAQU_BOBINAMENTO</v>
      </c>
      <c r="J152" s="6" t="str">
        <f>IFERROR(MID(Tabela3[[#This Row],[Ordenado]], 1, SEARCH("_", Tabela3[[#This Row],[Ordenado]]) - 1),"")</f>
        <v>LAQU</v>
      </c>
      <c r="K152" s="6" t="str">
        <f>IFERROR(MID(Tabela3[[#This Row],[Ordenado]], SEARCH("_",Tabela3[[#This Row],[Ordenado]]) + 1, LEN(Tabela3[[#This Row],[Ordenado]])),"")</f>
        <v>BOBINAMENTO</v>
      </c>
    </row>
    <row r="153" spans="1:11" x14ac:dyDescent="0.25">
      <c r="A153" t="str">
        <f>IFERROR(tbl_geral[[#This Row],[Máquina]],"")</f>
        <v>ACESS-PVC</v>
      </c>
      <c r="B153" t="str">
        <f>IFERROR(tbl_geral[[#This Row],[Status]],"")</f>
        <v>REVESTIMENTO PVC</v>
      </c>
      <c r="C153" t="str">
        <f>IF(Tabela2[[#This Row],[Status]]="","",CONCATENATE(Tabela2[[#This Row],[Máquina]],"_",Tabela2[[#This Row],[Status]]))</f>
        <v>ACESS-PVC_REVESTIMENTO PVC</v>
      </c>
      <c r="E153" s="5">
        <f t="shared" si="5"/>
        <v>24</v>
      </c>
      <c r="F153" s="6" t="str">
        <f>IF(C153&lt;&gt;"",IF(COUNTIFS($C$2:C153,C153)=1,C153,""),"")</f>
        <v/>
      </c>
      <c r="H153" s="5">
        <v>152</v>
      </c>
      <c r="I153" s="6" t="str">
        <f t="shared" si="4"/>
        <v>LAQU_CLASSIFICAÇÃO</v>
      </c>
      <c r="J153" s="6" t="str">
        <f>IFERROR(MID(Tabela3[[#This Row],[Ordenado]], 1, SEARCH("_", Tabela3[[#This Row],[Ordenado]]) - 1),"")</f>
        <v>LAQU</v>
      </c>
      <c r="K153" s="6" t="str">
        <f>IFERROR(MID(Tabela3[[#This Row],[Ordenado]], SEARCH("_",Tabela3[[#This Row],[Ordenado]]) + 1, LEN(Tabela3[[#This Row],[Ordenado]])),"")</f>
        <v>CLASSIFICAÇÃO</v>
      </c>
    </row>
    <row r="154" spans="1:11" x14ac:dyDescent="0.25">
      <c r="A154" t="str">
        <f>IFERROR(tbl_geral[[#This Row],[Máquina]],"")</f>
        <v>ACESS-PVC</v>
      </c>
      <c r="B154" t="str">
        <f>IFERROR(tbl_geral[[#This Row],[Status]],"")</f>
        <v>REVESTIMENTO PVC</v>
      </c>
      <c r="C154" t="str">
        <f>IF(Tabela2[[#This Row],[Status]]="","",CONCATENATE(Tabela2[[#This Row],[Máquina]],"_",Tabela2[[#This Row],[Status]]))</f>
        <v>ACESS-PVC_REVESTIMENTO PVC</v>
      </c>
      <c r="E154" s="5">
        <f t="shared" si="5"/>
        <v>24</v>
      </c>
      <c r="F154" s="6" t="str">
        <f>IF(C154&lt;&gt;"",IF(COUNTIFS($C$2:C154,C154)=1,C154,""),"")</f>
        <v/>
      </c>
      <c r="H154" s="5">
        <v>153</v>
      </c>
      <c r="I154" s="6" t="str">
        <f t="shared" si="4"/>
        <v>SIEMP_START/STOP</v>
      </c>
      <c r="J154" s="6" t="str">
        <f>IFERROR(MID(Tabela3[[#This Row],[Ordenado]], 1, SEARCH("_", Tabela3[[#This Row],[Ordenado]]) - 1),"")</f>
        <v>SIEMP</v>
      </c>
      <c r="K154" s="6" t="str">
        <f>IFERROR(MID(Tabela3[[#This Row],[Ordenado]], SEARCH("_",Tabela3[[#This Row],[Ordenado]]) + 1, LEN(Tabela3[[#This Row],[Ordenado]])),"")</f>
        <v>START/STOP</v>
      </c>
    </row>
    <row r="155" spans="1:11" x14ac:dyDescent="0.25">
      <c r="A155" t="str">
        <f>IFERROR(tbl_geral[[#This Row],[Máquina]],"")</f>
        <v>ACESS-PVC</v>
      </c>
      <c r="B155" t="str">
        <f>IFERROR(tbl_geral[[#This Row],[Status]],"")</f>
        <v>REVESTIMENTO PVC</v>
      </c>
      <c r="C155" t="str">
        <f>IF(Tabela2[[#This Row],[Status]]="","",CONCATENATE(Tabela2[[#This Row],[Máquina]],"_",Tabela2[[#This Row],[Status]]))</f>
        <v>ACESS-PVC_REVESTIMENTO PVC</v>
      </c>
      <c r="E155" s="5">
        <f t="shared" si="5"/>
        <v>24</v>
      </c>
      <c r="F155" s="6" t="str">
        <f>IF(C155&lt;&gt;"",IF(COUNTIFS($C$2:C155,C155)=1,C155,""),"")</f>
        <v/>
      </c>
      <c r="H155" s="5">
        <v>154</v>
      </c>
      <c r="I155" s="6" t="str">
        <f t="shared" si="4"/>
        <v>SIEMP_SETUP</v>
      </c>
      <c r="J155" s="6" t="str">
        <f>IFERROR(MID(Tabela3[[#This Row],[Ordenado]], 1, SEARCH("_", Tabela3[[#This Row],[Ordenado]]) - 1),"")</f>
        <v>SIEMP</v>
      </c>
      <c r="K155" s="6" t="str">
        <f>IFERROR(MID(Tabela3[[#This Row],[Ordenado]], SEARCH("_",Tabela3[[#This Row],[Ordenado]]) + 1, LEN(Tabela3[[#This Row],[Ordenado]])),"")</f>
        <v>SETUP</v>
      </c>
    </row>
    <row r="156" spans="1:11" x14ac:dyDescent="0.25">
      <c r="A156" t="str">
        <f>IFERROR(tbl_geral[[#This Row],[Máquina]],"")</f>
        <v>ACESS-PVC</v>
      </c>
      <c r="B156" t="str">
        <f>IFERROR(tbl_geral[[#This Row],[Status]],"")</f>
        <v>REVESTIMENTO PVC</v>
      </c>
      <c r="C156" t="str">
        <f>IF(Tabela2[[#This Row],[Status]]="","",CONCATENATE(Tabela2[[#This Row],[Máquina]],"_",Tabela2[[#This Row],[Status]]))</f>
        <v>ACESS-PVC_REVESTIMENTO PVC</v>
      </c>
      <c r="E156" s="5">
        <f t="shared" si="5"/>
        <v>24</v>
      </c>
      <c r="F156" s="6" t="str">
        <f>IF(C156&lt;&gt;"",IF(COUNTIFS($C$2:C156,C156)=1,C156,""),"")</f>
        <v/>
      </c>
      <c r="H156" s="5">
        <v>155</v>
      </c>
      <c r="I156" s="6" t="str">
        <f t="shared" si="4"/>
        <v>SIEMP_DESENVOLVIMENTO</v>
      </c>
      <c r="J156" s="6" t="str">
        <f>IFERROR(MID(Tabela3[[#This Row],[Ordenado]], 1, SEARCH("_", Tabela3[[#This Row],[Ordenado]]) - 1),"")</f>
        <v>SIEMP</v>
      </c>
      <c r="K156" s="6" t="str">
        <f>IFERROR(MID(Tabela3[[#This Row],[Ordenado]], SEARCH("_",Tabela3[[#This Row],[Ordenado]]) + 1, LEN(Tabela3[[#This Row],[Ordenado]])),"")</f>
        <v>DESENVOLVIMENTO</v>
      </c>
    </row>
    <row r="157" spans="1:11" x14ac:dyDescent="0.25">
      <c r="A157" t="str">
        <f>IFERROR(tbl_geral[[#This Row],[Máquina]],"")</f>
        <v>ACESS-PVC</v>
      </c>
      <c r="B157" t="str">
        <f>IFERROR(tbl_geral[[#This Row],[Status]],"")</f>
        <v>REVESTIMENTO PVC</v>
      </c>
      <c r="C157" t="str">
        <f>IF(Tabela2[[#This Row],[Status]]="","",CONCATENATE(Tabela2[[#This Row],[Máquina]],"_",Tabela2[[#This Row],[Status]]))</f>
        <v>ACESS-PVC_REVESTIMENTO PVC</v>
      </c>
      <c r="E157" s="5">
        <f t="shared" si="5"/>
        <v>24</v>
      </c>
      <c r="F157" s="6" t="str">
        <f>IF(C157&lt;&gt;"",IF(COUNTIFS($C$2:C157,C157)=1,C157,""),"")</f>
        <v/>
      </c>
      <c r="H157" s="5">
        <v>156</v>
      </c>
      <c r="I157" s="6" t="str">
        <f t="shared" si="4"/>
        <v>SIEMP_PCP</v>
      </c>
      <c r="J157" s="6" t="str">
        <f>IFERROR(MID(Tabela3[[#This Row],[Ordenado]], 1, SEARCH("_", Tabela3[[#This Row],[Ordenado]]) - 1),"")</f>
        <v>SIEMP</v>
      </c>
      <c r="K157" s="6" t="str">
        <f>IFERROR(MID(Tabela3[[#This Row],[Ordenado]], SEARCH("_",Tabela3[[#This Row],[Ordenado]]) + 1, LEN(Tabela3[[#This Row],[Ordenado]])),"")</f>
        <v>PCP</v>
      </c>
    </row>
    <row r="158" spans="1:11" x14ac:dyDescent="0.25">
      <c r="A158" t="str">
        <f>IFERROR(tbl_geral[[#This Row],[Máquina]],"")</f>
        <v>ACESS-PVC</v>
      </c>
      <c r="B158" t="str">
        <f>IFERROR(tbl_geral[[#This Row],[Status]],"")</f>
        <v>REVESTIMENTO PVC</v>
      </c>
      <c r="C158" t="str">
        <f>IF(Tabela2[[#This Row],[Status]]="","",CONCATENATE(Tabela2[[#This Row],[Máquina]],"_",Tabela2[[#This Row],[Status]]))</f>
        <v>ACESS-PVC_REVESTIMENTO PVC</v>
      </c>
      <c r="E158" s="5">
        <f t="shared" si="5"/>
        <v>24</v>
      </c>
      <c r="F158" s="6" t="str">
        <f>IF(C158&lt;&gt;"",IF(COUNTIFS($C$2:C158,C158)=1,C158,""),"")</f>
        <v/>
      </c>
      <c r="H158" s="5">
        <v>157</v>
      </c>
      <c r="I158" s="6" t="str">
        <f t="shared" si="4"/>
        <v>SIEMP_EMPILHADEIRA</v>
      </c>
      <c r="J158" s="6" t="str">
        <f>IFERROR(MID(Tabela3[[#This Row],[Ordenado]], 1, SEARCH("_", Tabela3[[#This Row],[Ordenado]]) - 1),"")</f>
        <v>SIEMP</v>
      </c>
      <c r="K158" s="6" t="str">
        <f>IFERROR(MID(Tabela3[[#This Row],[Ordenado]], SEARCH("_",Tabela3[[#This Row],[Ordenado]]) + 1, LEN(Tabela3[[#This Row],[Ordenado]])),"")</f>
        <v>EMPILHADEIRA</v>
      </c>
    </row>
    <row r="159" spans="1:11" x14ac:dyDescent="0.25">
      <c r="A159" t="str">
        <f>IFERROR(tbl_geral[[#This Row],[Máquina]],"")</f>
        <v>ACESS-PVC</v>
      </c>
      <c r="B159" t="str">
        <f>IFERROR(tbl_geral[[#This Row],[Status]],"")</f>
        <v>REVESTIMENTO PVC</v>
      </c>
      <c r="C159" t="str">
        <f>IF(Tabela2[[#This Row],[Status]]="","",CONCATENATE(Tabela2[[#This Row],[Máquina]],"_",Tabela2[[#This Row],[Status]]))</f>
        <v>ACESS-PVC_REVESTIMENTO PVC</v>
      </c>
      <c r="E159" s="5">
        <f t="shared" si="5"/>
        <v>24</v>
      </c>
      <c r="F159" s="6" t="str">
        <f>IF(C159&lt;&gt;"",IF(COUNTIFS($C$2:C159,C159)=1,C159,""),"")</f>
        <v/>
      </c>
      <c r="H159" s="5">
        <v>158</v>
      </c>
      <c r="I159" s="6" t="str">
        <f t="shared" si="4"/>
        <v>SIEMP_SENSOR PCF</v>
      </c>
      <c r="J159" s="6" t="str">
        <f>IFERROR(MID(Tabela3[[#This Row],[Ordenado]], 1, SEARCH("_", Tabela3[[#This Row],[Ordenado]]) - 1),"")</f>
        <v>SIEMP</v>
      </c>
      <c r="K159" s="6" t="str">
        <f>IFERROR(MID(Tabela3[[#This Row],[Ordenado]], SEARCH("_",Tabela3[[#This Row],[Ordenado]]) + 1, LEN(Tabela3[[#This Row],[Ordenado]])),"")</f>
        <v>SENSOR PCF</v>
      </c>
    </row>
    <row r="160" spans="1:11" x14ac:dyDescent="0.25">
      <c r="A160" t="str">
        <f>IFERROR(tbl_geral[[#This Row],[Máquina]],"")</f>
        <v>ACESS-PVC</v>
      </c>
      <c r="B160" t="str">
        <f>IFERROR(tbl_geral[[#This Row],[Status]],"")</f>
        <v>REVESTIMENTO PVC</v>
      </c>
      <c r="C160" t="str">
        <f>IF(Tabela2[[#This Row],[Status]]="","",CONCATENATE(Tabela2[[#This Row],[Máquina]],"_",Tabela2[[#This Row],[Status]]))</f>
        <v>ACESS-PVC_REVESTIMENTO PVC</v>
      </c>
      <c r="E160" s="5">
        <f t="shared" si="5"/>
        <v>24</v>
      </c>
      <c r="F160" s="6" t="str">
        <f>IF(C160&lt;&gt;"",IF(COUNTIFS($C$2:C160,C160)=1,C160,""),"")</f>
        <v/>
      </c>
      <c r="H160" s="5">
        <v>159</v>
      </c>
      <c r="I160" s="6" t="str">
        <f t="shared" si="4"/>
        <v>SIEMP_SISTEMA</v>
      </c>
      <c r="J160" s="6" t="str">
        <f>IFERROR(MID(Tabela3[[#This Row],[Ordenado]], 1, SEARCH("_", Tabela3[[#This Row],[Ordenado]]) - 1),"")</f>
        <v>SIEMP</v>
      </c>
      <c r="K160" s="6" t="str">
        <f>IFERROR(MID(Tabela3[[#This Row],[Ordenado]], SEARCH("_",Tabela3[[#This Row],[Ordenado]]) + 1, LEN(Tabela3[[#This Row],[Ordenado]])),"")</f>
        <v>SISTEMA</v>
      </c>
    </row>
    <row r="161" spans="1:11" x14ac:dyDescent="0.25">
      <c r="A161" t="str">
        <f>IFERROR(tbl_geral[[#This Row],[Máquina]],"")</f>
        <v>ACESS-PVC</v>
      </c>
      <c r="B161" t="str">
        <f>IFERROR(tbl_geral[[#This Row],[Status]],"")</f>
        <v xml:space="preserve">DESTOPADEIRA AUTOMÁTICA PVC </v>
      </c>
      <c r="C161" t="str">
        <f>IF(Tabela2[[#This Row],[Status]]="","",CONCATENATE(Tabela2[[#This Row],[Máquina]],"_",Tabela2[[#This Row],[Status]]))</f>
        <v xml:space="preserve">ACESS-PVC_DESTOPADEIRA AUTOMÁTICA PVC </v>
      </c>
      <c r="E161" s="5">
        <f t="shared" si="5"/>
        <v>25</v>
      </c>
      <c r="F161" s="6" t="str">
        <f>IF(C161&lt;&gt;"",IF(COUNTIFS($C$2:C161,C161)=1,C161,""),"")</f>
        <v xml:space="preserve">ACESS-PVC_DESTOPADEIRA AUTOMÁTICA PVC </v>
      </c>
      <c r="H161" s="5">
        <v>160</v>
      </c>
      <c r="I161" s="6" t="str">
        <f t="shared" si="4"/>
        <v>SIEMP_PARADA</v>
      </c>
      <c r="J161" s="6" t="str">
        <f>IFERROR(MID(Tabela3[[#This Row],[Ordenado]], 1, SEARCH("_", Tabela3[[#This Row],[Ordenado]]) - 1),"")</f>
        <v>SIEMP</v>
      </c>
      <c r="K161" s="6" t="str">
        <f>IFERROR(MID(Tabela3[[#This Row],[Ordenado]], SEARCH("_",Tabela3[[#This Row],[Ordenado]]) + 1, LEN(Tabela3[[#This Row],[Ordenado]])),"")</f>
        <v>PARADA</v>
      </c>
    </row>
    <row r="162" spans="1:11" x14ac:dyDescent="0.25">
      <c r="A162" t="str">
        <f>IFERROR(tbl_geral[[#This Row],[Máquina]],"")</f>
        <v>ACESS-PVC</v>
      </c>
      <c r="B162" t="str">
        <f>IFERROR(tbl_geral[[#This Row],[Status]],"")</f>
        <v xml:space="preserve">DESTOPADEIRA AUTOMÁTICA PVC </v>
      </c>
      <c r="C162" t="str">
        <f>IF(Tabela2[[#This Row],[Status]]="","",CONCATENATE(Tabela2[[#This Row],[Máquina]],"_",Tabela2[[#This Row],[Status]]))</f>
        <v xml:space="preserve">ACESS-PVC_DESTOPADEIRA AUTOMÁTICA PVC </v>
      </c>
      <c r="E162" s="5">
        <f t="shared" si="5"/>
        <v>25</v>
      </c>
      <c r="F162" s="6" t="str">
        <f>IF(C162&lt;&gt;"",IF(COUNTIFS($C$2:C162,C162)=1,C162,""),"")</f>
        <v/>
      </c>
      <c r="H162" s="5">
        <v>161</v>
      </c>
      <c r="I162" s="6" t="str">
        <f t="shared" si="4"/>
        <v>SIEMP_ESTAÇÃO ALIMENTAÇÃO DE PAINÉIS</v>
      </c>
      <c r="J162" s="6" t="str">
        <f>IFERROR(MID(Tabela3[[#This Row],[Ordenado]], 1, SEARCH("_", Tabela3[[#This Row],[Ordenado]]) - 1),"")</f>
        <v>SIEMP</v>
      </c>
      <c r="K162" s="6" t="str">
        <f>IFERROR(MID(Tabela3[[#This Row],[Ordenado]], SEARCH("_",Tabela3[[#This Row],[Ordenado]]) + 1, LEN(Tabela3[[#This Row],[Ordenado]])),"")</f>
        <v>ESTAÇÃO ALIMENTAÇÃO DE PAINÉIS</v>
      </c>
    </row>
    <row r="163" spans="1:11" x14ac:dyDescent="0.25">
      <c r="A163" t="str">
        <f>IFERROR(tbl_geral[[#This Row],[Máquina]],"")</f>
        <v>ACESS-PVC</v>
      </c>
      <c r="B163" t="str">
        <f>IFERROR(tbl_geral[[#This Row],[Status]],"")</f>
        <v xml:space="preserve">DESTOPADEIRA AUTOMÁTICA PVC </v>
      </c>
      <c r="C163" t="str">
        <f>IF(Tabela2[[#This Row],[Status]]="","",CONCATENATE(Tabela2[[#This Row],[Máquina]],"_",Tabela2[[#This Row],[Status]]))</f>
        <v xml:space="preserve">ACESS-PVC_DESTOPADEIRA AUTOMÁTICA PVC </v>
      </c>
      <c r="E163" s="5">
        <f t="shared" si="5"/>
        <v>25</v>
      </c>
      <c r="F163" s="6" t="str">
        <f>IF(C163&lt;&gt;"",IF(COUNTIFS($C$2:C163,C163)=1,C163,""),"")</f>
        <v/>
      </c>
      <c r="H163" s="5">
        <v>162</v>
      </c>
      <c r="I163" s="6" t="str">
        <f t="shared" si="4"/>
        <v>SIEMP_ESTAÇÃO I</v>
      </c>
      <c r="J163" s="6" t="str">
        <f>IFERROR(MID(Tabela3[[#This Row],[Ordenado]], 1, SEARCH("_", Tabela3[[#This Row],[Ordenado]]) - 1),"")</f>
        <v>SIEMP</v>
      </c>
      <c r="K163" s="6" t="str">
        <f>IFERROR(MID(Tabela3[[#This Row],[Ordenado]], SEARCH("_",Tabela3[[#This Row],[Ordenado]]) + 1, LEN(Tabela3[[#This Row],[Ordenado]])),"")</f>
        <v>ESTAÇÃO I</v>
      </c>
    </row>
    <row r="164" spans="1:11" x14ac:dyDescent="0.25">
      <c r="A164" t="str">
        <f>IFERROR(tbl_geral[[#This Row],[Máquina]],"")</f>
        <v>ACESS-PVC</v>
      </c>
      <c r="B164" t="str">
        <f>IFERROR(tbl_geral[[#This Row],[Status]],"")</f>
        <v xml:space="preserve">DESTOPADEIRA AUTOMÁTICA PVC </v>
      </c>
      <c r="C164" t="str">
        <f>IF(Tabela2[[#This Row],[Status]]="","",CONCATENATE(Tabela2[[#This Row],[Máquina]],"_",Tabela2[[#This Row],[Status]]))</f>
        <v xml:space="preserve">ACESS-PVC_DESTOPADEIRA AUTOMÁTICA PVC </v>
      </c>
      <c r="E164" s="5">
        <f t="shared" si="5"/>
        <v>25</v>
      </c>
      <c r="F164" s="6" t="str">
        <f>IF(C164&lt;&gt;"",IF(COUNTIFS($C$2:C164,C164)=1,C164,""),"")</f>
        <v/>
      </c>
      <c r="H164" s="5">
        <v>163</v>
      </c>
      <c r="I164" s="6" t="str">
        <f t="shared" si="4"/>
        <v>SIEMP_ESTAÇÃO II</v>
      </c>
      <c r="J164" s="6" t="str">
        <f>IFERROR(MID(Tabela3[[#This Row],[Ordenado]], 1, SEARCH("_", Tabela3[[#This Row],[Ordenado]]) - 1),"")</f>
        <v>SIEMP</v>
      </c>
      <c r="K164" s="6" t="str">
        <f>IFERROR(MID(Tabela3[[#This Row],[Ordenado]], SEARCH("_",Tabela3[[#This Row],[Ordenado]]) + 1, LEN(Tabela3[[#This Row],[Ordenado]])),"")</f>
        <v>ESTAÇÃO II</v>
      </c>
    </row>
    <row r="165" spans="1:11" x14ac:dyDescent="0.25">
      <c r="A165" t="str">
        <f>IFERROR(tbl_geral[[#This Row],[Máquina]],"")</f>
        <v>ACESS-PVC</v>
      </c>
      <c r="B165" t="str">
        <f>IFERROR(tbl_geral[[#This Row],[Status]],"")</f>
        <v xml:space="preserve">DESTOPADEIRA AUTOMÁTICA PVC </v>
      </c>
      <c r="C165" t="str">
        <f>IF(Tabela2[[#This Row],[Status]]="","",CONCATENATE(Tabela2[[#This Row],[Máquina]],"_",Tabela2[[#This Row],[Status]]))</f>
        <v xml:space="preserve">ACESS-PVC_DESTOPADEIRA AUTOMÁTICA PVC </v>
      </c>
      <c r="E165" s="5">
        <f t="shared" si="5"/>
        <v>25</v>
      </c>
      <c r="F165" s="6" t="str">
        <f>IF(C165&lt;&gt;"",IF(COUNTIFS($C$2:C165,C165)=1,C165,""),"")</f>
        <v/>
      </c>
      <c r="H165" s="5">
        <v>164</v>
      </c>
      <c r="I165" s="6" t="str">
        <f t="shared" si="4"/>
        <v>SIEMP_ESTAÇÃO III</v>
      </c>
      <c r="J165" s="6" t="str">
        <f>IFERROR(MID(Tabela3[[#This Row],[Ordenado]], 1, SEARCH("_", Tabela3[[#This Row],[Ordenado]]) - 1),"")</f>
        <v>SIEMP</v>
      </c>
      <c r="K165" s="6" t="str">
        <f>IFERROR(MID(Tabela3[[#This Row],[Ordenado]], SEARCH("_",Tabela3[[#This Row],[Ordenado]]) + 1, LEN(Tabela3[[#This Row],[Ordenado]])),"")</f>
        <v>ESTAÇÃO III</v>
      </c>
    </row>
    <row r="166" spans="1:11" x14ac:dyDescent="0.25">
      <c r="A166" t="str">
        <f>IFERROR(tbl_geral[[#This Row],[Máquina]],"")</f>
        <v>ACESS-PVC</v>
      </c>
      <c r="B166" t="str">
        <f>IFERROR(tbl_geral[[#This Row],[Status]],"")</f>
        <v>IMPRESSORA</v>
      </c>
      <c r="C166" t="str">
        <f>IF(Tabela2[[#This Row],[Status]]="","",CONCATENATE(Tabela2[[#This Row],[Máquina]],"_",Tabela2[[#This Row],[Status]]))</f>
        <v>ACESS-PVC_IMPRESSORA</v>
      </c>
      <c r="E166" s="5">
        <f t="shared" si="5"/>
        <v>26</v>
      </c>
      <c r="F166" s="6" t="str">
        <f>IF(C166&lt;&gt;"",IF(COUNTIFS($C$2:C166,C166)=1,C166,""),"")</f>
        <v>ACESS-PVC_IMPRESSORA</v>
      </c>
      <c r="H166" s="5">
        <v>165</v>
      </c>
      <c r="I166" s="6" t="str">
        <f t="shared" si="4"/>
        <v>SIEMP_CARRO DE ALIMENTAÇÃO</v>
      </c>
      <c r="J166" s="6" t="str">
        <f>IFERROR(MID(Tabela3[[#This Row],[Ordenado]], 1, SEARCH("_", Tabela3[[#This Row],[Ordenado]]) - 1),"")</f>
        <v>SIEMP</v>
      </c>
      <c r="K166" s="6" t="str">
        <f>IFERROR(MID(Tabela3[[#This Row],[Ordenado]], SEARCH("_",Tabela3[[#This Row],[Ordenado]]) + 1, LEN(Tabela3[[#This Row],[Ordenado]])),"")</f>
        <v>CARRO DE ALIMENTAÇÃO</v>
      </c>
    </row>
    <row r="167" spans="1:11" x14ac:dyDescent="0.25">
      <c r="A167" t="str">
        <f>IFERROR(tbl_geral[[#This Row],[Máquina]],"")</f>
        <v>ACESS-PVC</v>
      </c>
      <c r="B167" t="str">
        <f>IFERROR(tbl_geral[[#This Row],[Status]],"")</f>
        <v>IMPRESSORA</v>
      </c>
      <c r="C167" t="str">
        <f>IF(Tabela2[[#This Row],[Status]]="","",CONCATENATE(Tabela2[[#This Row],[Máquina]],"_",Tabela2[[#This Row],[Status]]))</f>
        <v>ACESS-PVC_IMPRESSORA</v>
      </c>
      <c r="E167" s="5">
        <f t="shared" si="5"/>
        <v>26</v>
      </c>
      <c r="F167" s="6" t="str">
        <f>IF(C167&lt;&gt;"",IF(COUNTIFS($C$2:C167,C167)=1,C167,""),"")</f>
        <v/>
      </c>
      <c r="H167" s="5">
        <v>166</v>
      </c>
      <c r="I167" s="6" t="str">
        <f t="shared" si="4"/>
        <v>SIEMP_PRENSA</v>
      </c>
      <c r="J167" s="6" t="str">
        <f>IFERROR(MID(Tabela3[[#This Row],[Ordenado]], 1, SEARCH("_", Tabela3[[#This Row],[Ordenado]]) - 1),"")</f>
        <v>SIEMP</v>
      </c>
      <c r="K167" s="6" t="str">
        <f>IFERROR(MID(Tabela3[[#This Row],[Ordenado]], SEARCH("_",Tabela3[[#This Row],[Ordenado]]) + 1, LEN(Tabela3[[#This Row],[Ordenado]])),"")</f>
        <v>PRENSA</v>
      </c>
    </row>
    <row r="168" spans="1:11" x14ac:dyDescent="0.25">
      <c r="A168" t="str">
        <f>IFERROR(tbl_geral[[#This Row],[Máquina]],"")</f>
        <v>ACESS-PVC</v>
      </c>
      <c r="B168" t="str">
        <f>IFERROR(tbl_geral[[#This Row],[Status]],"")</f>
        <v>IMPRESSORA</v>
      </c>
      <c r="C168" t="str">
        <f>IF(Tabela2[[#This Row],[Status]]="","",CONCATENATE(Tabela2[[#This Row],[Máquina]],"_",Tabela2[[#This Row],[Status]]))</f>
        <v>ACESS-PVC_IMPRESSORA</v>
      </c>
      <c r="E168" s="5">
        <f t="shared" si="5"/>
        <v>26</v>
      </c>
      <c r="F168" s="6" t="str">
        <f>IF(C168&lt;&gt;"",IF(COUNTIFS($C$2:C168,C168)=1,C168,""),"")</f>
        <v/>
      </c>
      <c r="H168" s="5">
        <v>167</v>
      </c>
      <c r="I168" s="6" t="str">
        <f t="shared" si="4"/>
        <v>SIEMP_CARRO DE SAÍDA</v>
      </c>
      <c r="J168" s="6" t="str">
        <f>IFERROR(MID(Tabela3[[#This Row],[Ordenado]], 1, SEARCH("_", Tabela3[[#This Row],[Ordenado]]) - 1),"")</f>
        <v>SIEMP</v>
      </c>
      <c r="K168" s="6" t="str">
        <f>IFERROR(MID(Tabela3[[#This Row],[Ordenado]], SEARCH("_",Tabela3[[#This Row],[Ordenado]]) + 1, LEN(Tabela3[[#This Row],[Ordenado]])),"")</f>
        <v>CARRO DE SAÍDA</v>
      </c>
    </row>
    <row r="169" spans="1:11" x14ac:dyDescent="0.25">
      <c r="A169" t="str">
        <f>IFERROR(tbl_geral[[#This Row],[Máquina]],"")</f>
        <v>ACESS-PVC</v>
      </c>
      <c r="B169" t="str">
        <f>IFERROR(tbl_geral[[#This Row],[Status]],"")</f>
        <v>IMPRESSORA</v>
      </c>
      <c r="C169" t="str">
        <f>IF(Tabela2[[#This Row],[Status]]="","",CONCATENATE(Tabela2[[#This Row],[Máquina]],"_",Tabela2[[#This Row],[Status]]))</f>
        <v>ACESS-PVC_IMPRESSORA</v>
      </c>
      <c r="E169" s="5">
        <f t="shared" si="5"/>
        <v>26</v>
      </c>
      <c r="F169" s="6" t="str">
        <f>IF(C169&lt;&gt;"",IF(COUNTIFS($C$2:C169,C169)=1,C169,""),"")</f>
        <v/>
      </c>
      <c r="H169" s="5">
        <v>168</v>
      </c>
      <c r="I169" s="6" t="str">
        <f t="shared" si="4"/>
        <v>SIEMP_REBARBADOR</v>
      </c>
      <c r="J169" s="6" t="str">
        <f>IFERROR(MID(Tabela3[[#This Row],[Ordenado]], 1, SEARCH("_", Tabela3[[#This Row],[Ordenado]]) - 1),"")</f>
        <v>SIEMP</v>
      </c>
      <c r="K169" s="6" t="str">
        <f>IFERROR(MID(Tabela3[[#This Row],[Ordenado]], SEARCH("_",Tabela3[[#This Row],[Ordenado]]) + 1, LEN(Tabela3[[#This Row],[Ordenado]])),"")</f>
        <v>REBARBADOR</v>
      </c>
    </row>
    <row r="170" spans="1:11" x14ac:dyDescent="0.25">
      <c r="A170" t="str">
        <f>IFERROR(tbl_geral[[#This Row],[Máquina]],"")</f>
        <v>ACESS-PVC</v>
      </c>
      <c r="B170" t="str">
        <f>IFERROR(tbl_geral[[#This Row],[Status]],"")</f>
        <v>IMPRESSORA</v>
      </c>
      <c r="C170" t="str">
        <f>IF(Tabela2[[#This Row],[Status]]="","",CONCATENATE(Tabela2[[#This Row],[Máquina]],"_",Tabela2[[#This Row],[Status]]))</f>
        <v>ACESS-PVC_IMPRESSORA</v>
      </c>
      <c r="E170" s="5">
        <f t="shared" si="5"/>
        <v>26</v>
      </c>
      <c r="F170" s="6" t="str">
        <f>IF(C170&lt;&gt;"",IF(COUNTIFS($C$2:C170,C170)=1,C170,""),"")</f>
        <v/>
      </c>
      <c r="H170" s="5">
        <v>169</v>
      </c>
      <c r="I170" s="6" t="str">
        <f t="shared" si="4"/>
        <v>SIEMP_CLASSIFICAÇÃO</v>
      </c>
      <c r="J170" s="6" t="str">
        <f>IFERROR(MID(Tabela3[[#This Row],[Ordenado]], 1, SEARCH("_", Tabela3[[#This Row],[Ordenado]]) - 1),"")</f>
        <v>SIEMP</v>
      </c>
      <c r="K170" s="6" t="str">
        <f>IFERROR(MID(Tabela3[[#This Row],[Ordenado]], SEARCH("_",Tabela3[[#This Row],[Ordenado]]) + 1, LEN(Tabela3[[#This Row],[Ordenado]])),"")</f>
        <v>CLASSIFICAÇÃO</v>
      </c>
    </row>
    <row r="171" spans="1:11" x14ac:dyDescent="0.25">
      <c r="A171" t="str">
        <f>IFERROR(tbl_geral[[#This Row],[Máquina]],"")</f>
        <v>ACESS-PVC</v>
      </c>
      <c r="B171" t="str">
        <f>IFERROR(tbl_geral[[#This Row],[Status]],"")</f>
        <v>IMPRESSORA</v>
      </c>
      <c r="C171" t="str">
        <f>IF(Tabela2[[#This Row],[Status]]="","",CONCATENATE(Tabela2[[#This Row],[Máquina]],"_",Tabela2[[#This Row],[Status]]))</f>
        <v>ACESS-PVC_IMPRESSORA</v>
      </c>
      <c r="E171" s="5">
        <f t="shared" si="5"/>
        <v>26</v>
      </c>
      <c r="F171" s="6" t="str">
        <f>IF(C171&lt;&gt;"",IF(COUNTIFS($C$2:C171,C171)=1,C171,""),"")</f>
        <v/>
      </c>
      <c r="H171" s="5">
        <v>170</v>
      </c>
      <c r="I171" s="6" t="str">
        <f t="shared" si="4"/>
        <v>TOCCHIO_START/STOP</v>
      </c>
      <c r="J171" s="6" t="str">
        <f>IFERROR(MID(Tabela3[[#This Row],[Ordenado]], 1, SEARCH("_", Tabela3[[#This Row],[Ordenado]]) - 1),"")</f>
        <v>TOCCHIO</v>
      </c>
      <c r="K171" s="6" t="str">
        <f>IFERROR(MID(Tabela3[[#This Row],[Ordenado]], SEARCH("_",Tabela3[[#This Row],[Ordenado]]) + 1, LEN(Tabela3[[#This Row],[Ordenado]])),"")</f>
        <v>START/STOP</v>
      </c>
    </row>
    <row r="172" spans="1:11" x14ac:dyDescent="0.25">
      <c r="A172" t="str">
        <f>IFERROR(tbl_geral[[#This Row],[Máquina]],"")</f>
        <v>ACESS-PVC</v>
      </c>
      <c r="B172" t="str">
        <f>IFERROR(tbl_geral[[#This Row],[Status]],"")</f>
        <v>IMPRESSORA</v>
      </c>
      <c r="C172" t="str">
        <f>IF(Tabela2[[#This Row],[Status]]="","",CONCATENATE(Tabela2[[#This Row],[Máquina]],"_",Tabela2[[#This Row],[Status]]))</f>
        <v>ACESS-PVC_IMPRESSORA</v>
      </c>
      <c r="E172" s="5">
        <f t="shared" si="5"/>
        <v>26</v>
      </c>
      <c r="F172" s="6" t="str">
        <f>IF(C172&lt;&gt;"",IF(COUNTIFS($C$2:C172,C172)=1,C172,""),"")</f>
        <v/>
      </c>
      <c r="H172" s="5">
        <v>171</v>
      </c>
      <c r="I172" s="6" t="str">
        <f t="shared" si="4"/>
        <v>TOCCHIO_SETUP</v>
      </c>
      <c r="J172" s="6" t="str">
        <f>IFERROR(MID(Tabela3[[#This Row],[Ordenado]], 1, SEARCH("_", Tabela3[[#This Row],[Ordenado]]) - 1),"")</f>
        <v>TOCCHIO</v>
      </c>
      <c r="K172" s="6" t="str">
        <f>IFERROR(MID(Tabela3[[#This Row],[Ordenado]], SEARCH("_",Tabela3[[#This Row],[Ordenado]]) + 1, LEN(Tabela3[[#This Row],[Ordenado]])),"")</f>
        <v>SETUP</v>
      </c>
    </row>
    <row r="173" spans="1:11" x14ac:dyDescent="0.25">
      <c r="A173" t="str">
        <f>IFERROR(tbl_geral[[#This Row],[Máquina]],"")</f>
        <v>BARL</v>
      </c>
      <c r="B173" t="str">
        <f>IFERROR(tbl_geral[[#This Row],[Status]],"")</f>
        <v>START/STOP</v>
      </c>
      <c r="C173" t="str">
        <f>IF(Tabela2[[#This Row],[Status]]="","",CONCATENATE(Tabela2[[#This Row],[Máquina]],"_",Tabela2[[#This Row],[Status]]))</f>
        <v>BARL_START/STOP</v>
      </c>
      <c r="E173" s="5">
        <f t="shared" si="5"/>
        <v>27</v>
      </c>
      <c r="F173" s="6" t="str">
        <f>IF(C173&lt;&gt;"",IF(COUNTIFS($C$2:C173,C173)=1,C173,""),"")</f>
        <v>BARL_START/STOP</v>
      </c>
      <c r="H173" s="5">
        <v>172</v>
      </c>
      <c r="I173" s="6" t="str">
        <f t="shared" si="4"/>
        <v>TOCCHIO_DESENVOLVIMENTO</v>
      </c>
      <c r="J173" s="6" t="str">
        <f>IFERROR(MID(Tabela3[[#This Row],[Ordenado]], 1, SEARCH("_", Tabela3[[#This Row],[Ordenado]]) - 1),"")</f>
        <v>TOCCHIO</v>
      </c>
      <c r="K173" s="6" t="str">
        <f>IFERROR(MID(Tabela3[[#This Row],[Ordenado]], SEARCH("_",Tabela3[[#This Row],[Ordenado]]) + 1, LEN(Tabela3[[#This Row],[Ordenado]])),"")</f>
        <v>DESENVOLVIMENTO</v>
      </c>
    </row>
    <row r="174" spans="1:11" x14ac:dyDescent="0.25">
      <c r="A174" t="str">
        <f>IFERROR(tbl_geral[[#This Row],[Máquina]],"")</f>
        <v>BARL</v>
      </c>
      <c r="B174" t="str">
        <f>IFERROR(tbl_geral[[#This Row],[Status]],"")</f>
        <v>START/STOP</v>
      </c>
      <c r="C174" t="str">
        <f>IF(Tabela2[[#This Row],[Status]]="","",CONCATENATE(Tabela2[[#This Row],[Máquina]],"_",Tabela2[[#This Row],[Status]]))</f>
        <v>BARL_START/STOP</v>
      </c>
      <c r="E174" s="5">
        <f t="shared" si="5"/>
        <v>27</v>
      </c>
      <c r="F174" s="6" t="str">
        <f>IF(C174&lt;&gt;"",IF(COUNTIFS($C$2:C174,C174)=1,C174,""),"")</f>
        <v/>
      </c>
      <c r="H174" s="5">
        <v>173</v>
      </c>
      <c r="I174" s="6" t="str">
        <f t="shared" si="4"/>
        <v>TOCCHIO_PCP</v>
      </c>
      <c r="J174" s="6" t="str">
        <f>IFERROR(MID(Tabela3[[#This Row],[Ordenado]], 1, SEARCH("_", Tabela3[[#This Row],[Ordenado]]) - 1),"")</f>
        <v>TOCCHIO</v>
      </c>
      <c r="K174" s="6" t="str">
        <f>IFERROR(MID(Tabela3[[#This Row],[Ordenado]], SEARCH("_",Tabela3[[#This Row],[Ordenado]]) + 1, LEN(Tabela3[[#This Row],[Ordenado]])),"")</f>
        <v>PCP</v>
      </c>
    </row>
    <row r="175" spans="1:11" x14ac:dyDescent="0.25">
      <c r="A175" t="str">
        <f>IFERROR(tbl_geral[[#This Row],[Máquina]],"")</f>
        <v>BARL</v>
      </c>
      <c r="B175" t="str">
        <f>IFERROR(tbl_geral[[#This Row],[Status]],"")</f>
        <v>START/STOP</v>
      </c>
      <c r="C175" t="str">
        <f>IF(Tabela2[[#This Row],[Status]]="","",CONCATENATE(Tabela2[[#This Row],[Máquina]],"_",Tabela2[[#This Row],[Status]]))</f>
        <v>BARL_START/STOP</v>
      </c>
      <c r="E175" s="5">
        <f t="shared" si="5"/>
        <v>27</v>
      </c>
      <c r="F175" s="6" t="str">
        <f>IF(C175&lt;&gt;"",IF(COUNTIFS($C$2:C175,C175)=1,C175,""),"")</f>
        <v/>
      </c>
      <c r="H175" s="5">
        <v>174</v>
      </c>
      <c r="I175" s="6" t="str">
        <f t="shared" si="4"/>
        <v>TOCCHIO_EMPILHADEIRA</v>
      </c>
      <c r="J175" s="6" t="str">
        <f>IFERROR(MID(Tabela3[[#This Row],[Ordenado]], 1, SEARCH("_", Tabela3[[#This Row],[Ordenado]]) - 1),"")</f>
        <v>TOCCHIO</v>
      </c>
      <c r="K175" s="6" t="str">
        <f>IFERROR(MID(Tabela3[[#This Row],[Ordenado]], SEARCH("_",Tabela3[[#This Row],[Ordenado]]) + 1, LEN(Tabela3[[#This Row],[Ordenado]])),"")</f>
        <v>EMPILHADEIRA</v>
      </c>
    </row>
    <row r="176" spans="1:11" x14ac:dyDescent="0.25">
      <c r="A176" t="str">
        <f>IFERROR(tbl_geral[[#This Row],[Máquina]],"")</f>
        <v>BARL</v>
      </c>
      <c r="B176" t="str">
        <f>IFERROR(tbl_geral[[#This Row],[Status]],"")</f>
        <v>START/STOP</v>
      </c>
      <c r="C176" t="str">
        <f>IF(Tabela2[[#This Row],[Status]]="","",CONCATENATE(Tabela2[[#This Row],[Máquina]],"_",Tabela2[[#This Row],[Status]]))</f>
        <v>BARL_START/STOP</v>
      </c>
      <c r="E176" s="5">
        <f t="shared" si="5"/>
        <v>27</v>
      </c>
      <c r="F176" s="6" t="str">
        <f>IF(C176&lt;&gt;"",IF(COUNTIFS($C$2:C176,C176)=1,C176,""),"")</f>
        <v/>
      </c>
      <c r="H176" s="5">
        <v>175</v>
      </c>
      <c r="I176" s="6" t="str">
        <f t="shared" si="4"/>
        <v>TOCCHIO_SENSOR PCF</v>
      </c>
      <c r="J176" s="6" t="str">
        <f>IFERROR(MID(Tabela3[[#This Row],[Ordenado]], 1, SEARCH("_", Tabela3[[#This Row],[Ordenado]]) - 1),"")</f>
        <v>TOCCHIO</v>
      </c>
      <c r="K176" s="6" t="str">
        <f>IFERROR(MID(Tabela3[[#This Row],[Ordenado]], SEARCH("_",Tabela3[[#This Row],[Ordenado]]) + 1, LEN(Tabela3[[#This Row],[Ordenado]])),"")</f>
        <v>SENSOR PCF</v>
      </c>
    </row>
    <row r="177" spans="1:11" x14ac:dyDescent="0.25">
      <c r="A177" t="str">
        <f>IFERROR(tbl_geral[[#This Row],[Máquina]],"")</f>
        <v>BARL</v>
      </c>
      <c r="B177" t="str">
        <f>IFERROR(tbl_geral[[#This Row],[Status]],"")</f>
        <v>START/STOP</v>
      </c>
      <c r="C177" t="str">
        <f>IF(Tabela2[[#This Row],[Status]]="","",CONCATENATE(Tabela2[[#This Row],[Máquina]],"_",Tabela2[[#This Row],[Status]]))</f>
        <v>BARL_START/STOP</v>
      </c>
      <c r="E177" s="5">
        <f t="shared" si="5"/>
        <v>27</v>
      </c>
      <c r="F177" s="6" t="str">
        <f>IF(C177&lt;&gt;"",IF(COUNTIFS($C$2:C177,C177)=1,C177,""),"")</f>
        <v/>
      </c>
      <c r="H177" s="5">
        <v>176</v>
      </c>
      <c r="I177" s="6" t="str">
        <f t="shared" si="4"/>
        <v>TOCCHIO_SISTEMA PCF</v>
      </c>
      <c r="J177" s="6" t="str">
        <f>IFERROR(MID(Tabela3[[#This Row],[Ordenado]], 1, SEARCH("_", Tabela3[[#This Row],[Ordenado]]) - 1),"")</f>
        <v>TOCCHIO</v>
      </c>
      <c r="K177" s="6" t="str">
        <f>IFERROR(MID(Tabela3[[#This Row],[Ordenado]], SEARCH("_",Tabela3[[#This Row],[Ordenado]]) + 1, LEN(Tabela3[[#This Row],[Ordenado]])),"")</f>
        <v>SISTEMA PCF</v>
      </c>
    </row>
    <row r="178" spans="1:11" x14ac:dyDescent="0.25">
      <c r="A178" t="str">
        <f>IFERROR(tbl_geral[[#This Row],[Máquina]],"")</f>
        <v>BARL</v>
      </c>
      <c r="B178" t="str">
        <f>IFERROR(tbl_geral[[#This Row],[Status]],"")</f>
        <v>START/STOP</v>
      </c>
      <c r="C178" t="str">
        <f>IF(Tabela2[[#This Row],[Status]]="","",CONCATENATE(Tabela2[[#This Row],[Máquina]],"_",Tabela2[[#This Row],[Status]]))</f>
        <v>BARL_START/STOP</v>
      </c>
      <c r="E178" s="5">
        <f t="shared" si="5"/>
        <v>27</v>
      </c>
      <c r="F178" s="6" t="str">
        <f>IF(C178&lt;&gt;"",IF(COUNTIFS($C$2:C178,C178)=1,C178,""),"")</f>
        <v/>
      </c>
      <c r="H178" s="5">
        <v>177</v>
      </c>
      <c r="I178" s="6" t="str">
        <f t="shared" si="4"/>
        <v>TOCCHIO_PARADA</v>
      </c>
      <c r="J178" s="6" t="str">
        <f>IFERROR(MID(Tabela3[[#This Row],[Ordenado]], 1, SEARCH("_", Tabela3[[#This Row],[Ordenado]]) - 1),"")</f>
        <v>TOCCHIO</v>
      </c>
      <c r="K178" s="6" t="str">
        <f>IFERROR(MID(Tabela3[[#This Row],[Ordenado]], SEARCH("_",Tabela3[[#This Row],[Ordenado]]) + 1, LEN(Tabela3[[#This Row],[Ordenado]])),"")</f>
        <v>PARADA</v>
      </c>
    </row>
    <row r="179" spans="1:11" x14ac:dyDescent="0.25">
      <c r="A179" t="str">
        <f>IFERROR(tbl_geral[[#This Row],[Máquina]],"")</f>
        <v>BARL</v>
      </c>
      <c r="B179" t="str">
        <f>IFERROR(tbl_geral[[#This Row],[Status]],"")</f>
        <v xml:space="preserve">SETUP </v>
      </c>
      <c r="C179" t="str">
        <f>IF(Tabela2[[#This Row],[Status]]="","",CONCATENATE(Tabela2[[#This Row],[Máquina]],"_",Tabela2[[#This Row],[Status]]))</f>
        <v xml:space="preserve">BARL_SETUP </v>
      </c>
      <c r="E179" s="5">
        <f t="shared" si="5"/>
        <v>28</v>
      </c>
      <c r="F179" s="6" t="str">
        <f>IF(C179&lt;&gt;"",IF(COUNTIFS($C$2:C179,C179)=1,C179,""),"")</f>
        <v xml:space="preserve">BARL_SETUP </v>
      </c>
      <c r="H179" s="5">
        <v>178</v>
      </c>
      <c r="I179" s="6" t="str">
        <f t="shared" si="4"/>
        <v>TOCCHIO_DESBOBINADEIRA</v>
      </c>
      <c r="J179" s="6" t="str">
        <f>IFERROR(MID(Tabela3[[#This Row],[Ordenado]], 1, SEARCH("_", Tabela3[[#This Row],[Ordenado]]) - 1),"")</f>
        <v>TOCCHIO</v>
      </c>
      <c r="K179" s="6" t="str">
        <f>IFERROR(MID(Tabela3[[#This Row],[Ordenado]], SEARCH("_",Tabela3[[#This Row],[Ordenado]]) + 1, LEN(Tabela3[[#This Row],[Ordenado]])),"")</f>
        <v>DESBOBINADEIRA</v>
      </c>
    </row>
    <row r="180" spans="1:11" x14ac:dyDescent="0.25">
      <c r="A180" t="str">
        <f>IFERROR(tbl_geral[[#This Row],[Máquina]],"")</f>
        <v>BARL</v>
      </c>
      <c r="B180" t="str">
        <f>IFERROR(tbl_geral[[#This Row],[Status]],"")</f>
        <v xml:space="preserve">SETUP </v>
      </c>
      <c r="C180" t="str">
        <f>IF(Tabela2[[#This Row],[Status]]="","",CONCATENATE(Tabela2[[#This Row],[Máquina]],"_",Tabela2[[#This Row],[Status]]))</f>
        <v xml:space="preserve">BARL_SETUP </v>
      </c>
      <c r="E180" s="5">
        <f t="shared" si="5"/>
        <v>28</v>
      </c>
      <c r="F180" s="6" t="str">
        <f>IF(C180&lt;&gt;"",IF(COUNTIFS($C$2:C180,C180)=1,C180,""),"")</f>
        <v/>
      </c>
      <c r="H180" s="5">
        <v>179</v>
      </c>
      <c r="I180" s="6" t="str">
        <f t="shared" si="4"/>
        <v>TOCCHIO_PRIMEIRO BANHO</v>
      </c>
      <c r="J180" s="6" t="str">
        <f>IFERROR(MID(Tabela3[[#This Row],[Ordenado]], 1, SEARCH("_", Tabela3[[#This Row],[Ordenado]]) - 1),"")</f>
        <v>TOCCHIO</v>
      </c>
      <c r="K180" s="6" t="str">
        <f>IFERROR(MID(Tabela3[[#This Row],[Ordenado]], SEARCH("_",Tabela3[[#This Row],[Ordenado]]) + 1, LEN(Tabela3[[#This Row],[Ordenado]])),"")</f>
        <v>PRIMEIRO BANHO</v>
      </c>
    </row>
    <row r="181" spans="1:11" x14ac:dyDescent="0.25">
      <c r="A181" t="str">
        <f>IFERROR(tbl_geral[[#This Row],[Máquina]],"")</f>
        <v>BARL</v>
      </c>
      <c r="B181" t="str">
        <f>IFERROR(tbl_geral[[#This Row],[Status]],"")</f>
        <v xml:space="preserve">SETUP </v>
      </c>
      <c r="C181" t="str">
        <f>IF(Tabela2[[#This Row],[Status]]="","",CONCATENATE(Tabela2[[#This Row],[Máquina]],"_",Tabela2[[#This Row],[Status]]))</f>
        <v xml:space="preserve">BARL_SETUP </v>
      </c>
      <c r="E181" s="5">
        <f t="shared" si="5"/>
        <v>28</v>
      </c>
      <c r="F181" s="6" t="str">
        <f>IF(C181&lt;&gt;"",IF(COUNTIFS($C$2:C181,C181)=1,C181,""),"")</f>
        <v/>
      </c>
      <c r="H181" s="5">
        <v>180</v>
      </c>
      <c r="I181" s="6" t="str">
        <f t="shared" si="4"/>
        <v>TOCCHIO_SEGUNDO BANHO</v>
      </c>
      <c r="J181" s="6" t="str">
        <f>IFERROR(MID(Tabela3[[#This Row],[Ordenado]], 1, SEARCH("_", Tabela3[[#This Row],[Ordenado]]) - 1),"")</f>
        <v>TOCCHIO</v>
      </c>
      <c r="K181" s="6" t="str">
        <f>IFERROR(MID(Tabela3[[#This Row],[Ordenado]], SEARCH("_",Tabela3[[#This Row],[Ordenado]]) + 1, LEN(Tabela3[[#This Row],[Ordenado]])),"")</f>
        <v>SEGUNDO BANHO</v>
      </c>
    </row>
    <row r="182" spans="1:11" x14ac:dyDescent="0.25">
      <c r="A182" t="str">
        <f>IFERROR(tbl_geral[[#This Row],[Máquina]],"")</f>
        <v>BARL</v>
      </c>
      <c r="B182" t="str">
        <f>IFERROR(tbl_geral[[#This Row],[Status]],"")</f>
        <v xml:space="preserve">SETUP </v>
      </c>
      <c r="C182" t="str">
        <f>IF(Tabela2[[#This Row],[Status]]="","",CONCATENATE(Tabela2[[#This Row],[Máquina]],"_",Tabela2[[#This Row],[Status]]))</f>
        <v xml:space="preserve">BARL_SETUP </v>
      </c>
      <c r="E182" s="5">
        <f t="shared" si="5"/>
        <v>28</v>
      </c>
      <c r="F182" s="6" t="str">
        <f>IF(C182&lt;&gt;"",IF(COUNTIFS($C$2:C182,C182)=1,C182,""),"")</f>
        <v/>
      </c>
      <c r="H182" s="5">
        <v>181</v>
      </c>
      <c r="I182" s="6" t="str">
        <f t="shared" si="4"/>
        <v>TOCCHIO_ESTAÇÃO DE SECAGEM</v>
      </c>
      <c r="J182" s="6" t="str">
        <f>IFERROR(MID(Tabela3[[#This Row],[Ordenado]], 1, SEARCH("_", Tabela3[[#This Row],[Ordenado]]) - 1),"")</f>
        <v>TOCCHIO</v>
      </c>
      <c r="K182" s="6" t="str">
        <f>IFERROR(MID(Tabela3[[#This Row],[Ordenado]], SEARCH("_",Tabela3[[#This Row],[Ordenado]]) + 1, LEN(Tabela3[[#This Row],[Ordenado]])),"")</f>
        <v>ESTAÇÃO DE SECAGEM</v>
      </c>
    </row>
    <row r="183" spans="1:11" x14ac:dyDescent="0.25">
      <c r="A183" t="str">
        <f>IFERROR(tbl_geral[[#This Row],[Máquina]],"")</f>
        <v>BARL</v>
      </c>
      <c r="B183" t="str">
        <f>IFERROR(tbl_geral[[#This Row],[Status]],"")</f>
        <v xml:space="preserve">SETUP </v>
      </c>
      <c r="C183" t="str">
        <f>IF(Tabela2[[#This Row],[Status]]="","",CONCATENATE(Tabela2[[#This Row],[Máquina]],"_",Tabela2[[#This Row],[Status]]))</f>
        <v xml:space="preserve">BARL_SETUP </v>
      </c>
      <c r="E183" s="5">
        <f t="shared" si="5"/>
        <v>28</v>
      </c>
      <c r="F183" s="6" t="str">
        <f>IF(C183&lt;&gt;"",IF(COUNTIFS($C$2:C183,C183)=1,C183,""),"")</f>
        <v/>
      </c>
      <c r="H183" s="5">
        <v>182</v>
      </c>
      <c r="I183" s="6" t="str">
        <f t="shared" si="4"/>
        <v>TOCCHIO_SAÍDA DO PAPEL</v>
      </c>
      <c r="J183" s="6" t="str">
        <f>IFERROR(MID(Tabela3[[#This Row],[Ordenado]], 1, SEARCH("_", Tabela3[[#This Row],[Ordenado]]) - 1),"")</f>
        <v>TOCCHIO</v>
      </c>
      <c r="K183" s="6" t="str">
        <f>IFERROR(MID(Tabela3[[#This Row],[Ordenado]], SEARCH("_",Tabela3[[#This Row],[Ordenado]]) + 1, LEN(Tabela3[[#This Row],[Ordenado]])),"")</f>
        <v>SAÍDA DO PAPEL</v>
      </c>
    </row>
    <row r="184" spans="1:11" x14ac:dyDescent="0.25">
      <c r="A184" t="str">
        <f>IFERROR(tbl_geral[[#This Row],[Máquina]],"")</f>
        <v>BARL</v>
      </c>
      <c r="B184" t="str">
        <f>IFERROR(tbl_geral[[#This Row],[Status]],"")</f>
        <v xml:space="preserve">SETUP </v>
      </c>
      <c r="C184" t="str">
        <f>IF(Tabela2[[#This Row],[Status]]="","",CONCATENATE(Tabela2[[#This Row],[Máquina]],"_",Tabela2[[#This Row],[Status]]))</f>
        <v xml:space="preserve">BARL_SETUP </v>
      </c>
      <c r="E184" s="5">
        <f t="shared" si="5"/>
        <v>28</v>
      </c>
      <c r="F184" s="6" t="str">
        <f>IF(C184&lt;&gt;"",IF(COUNTIFS($C$2:C184,C184)=1,C184,""),"")</f>
        <v/>
      </c>
      <c r="H184" s="5">
        <v>183</v>
      </c>
      <c r="I184" s="6" t="str">
        <f t="shared" si="4"/>
        <v>TOCCHIO_BOBINAMENTO</v>
      </c>
      <c r="J184" s="6" t="str">
        <f>IFERROR(MID(Tabela3[[#This Row],[Ordenado]], 1, SEARCH("_", Tabela3[[#This Row],[Ordenado]]) - 1),"")</f>
        <v>TOCCHIO</v>
      </c>
      <c r="K184" s="6" t="str">
        <f>IFERROR(MID(Tabela3[[#This Row],[Ordenado]], SEARCH("_",Tabela3[[#This Row],[Ordenado]]) + 1, LEN(Tabela3[[#This Row],[Ordenado]])),"")</f>
        <v>BOBINAMENTO</v>
      </c>
    </row>
    <row r="185" spans="1:11" x14ac:dyDescent="0.25">
      <c r="A185" t="str">
        <f>IFERROR(tbl_geral[[#This Row],[Máquina]],"")</f>
        <v>BARL</v>
      </c>
      <c r="B185" t="str">
        <f>IFERROR(tbl_geral[[#This Row],[Status]],"")</f>
        <v xml:space="preserve">SETUP </v>
      </c>
      <c r="C185" t="str">
        <f>IF(Tabela2[[#This Row],[Status]]="","",CONCATENATE(Tabela2[[#This Row],[Máquina]],"_",Tabela2[[#This Row],[Status]]))</f>
        <v xml:space="preserve">BARL_SETUP </v>
      </c>
      <c r="E185" s="5">
        <f t="shared" si="5"/>
        <v>28</v>
      </c>
      <c r="F185" s="6" t="str">
        <f>IF(C185&lt;&gt;"",IF(COUNTIFS($C$2:C185,C185)=1,C185,""),"")</f>
        <v/>
      </c>
      <c r="H185" s="5">
        <v>184</v>
      </c>
      <c r="I185" s="6" t="str">
        <f t="shared" si="4"/>
        <v>TOCCHIO_CORTADEIRA</v>
      </c>
      <c r="J185" s="6" t="str">
        <f>IFERROR(MID(Tabela3[[#This Row],[Ordenado]], 1, SEARCH("_", Tabela3[[#This Row],[Ordenado]]) - 1),"")</f>
        <v>TOCCHIO</v>
      </c>
      <c r="K185" s="6" t="str">
        <f>IFERROR(MID(Tabela3[[#This Row],[Ordenado]], SEARCH("_",Tabela3[[#This Row],[Ordenado]]) + 1, LEN(Tabela3[[#This Row],[Ordenado]])),"")</f>
        <v>CORTADEIRA</v>
      </c>
    </row>
    <row r="186" spans="1:11" x14ac:dyDescent="0.25">
      <c r="A186" t="str">
        <f>IFERROR(tbl_geral[[#This Row],[Máquina]],"")</f>
        <v>BARL</v>
      </c>
      <c r="B186" t="str">
        <f>IFERROR(tbl_geral[[#This Row],[Status]],"")</f>
        <v xml:space="preserve">SETUP </v>
      </c>
      <c r="C186" t="str">
        <f>IF(Tabela2[[#This Row],[Status]]="","",CONCATENATE(Tabela2[[#This Row],[Máquina]],"_",Tabela2[[#This Row],[Status]]))</f>
        <v xml:space="preserve">BARL_SETUP </v>
      </c>
      <c r="E186" s="5">
        <f t="shared" si="5"/>
        <v>28</v>
      </c>
      <c r="F186" s="6" t="str">
        <f>IF(C186&lt;&gt;"",IF(COUNTIFS($C$2:C186,C186)=1,C186,""),"")</f>
        <v/>
      </c>
      <c r="H186" s="5">
        <v>185</v>
      </c>
      <c r="I186" s="6" t="str">
        <f t="shared" si="4"/>
        <v>TOCCHIO_CLASSIFICAÇÃO</v>
      </c>
      <c r="J186" s="6" t="str">
        <f>IFERROR(MID(Tabela3[[#This Row],[Ordenado]], 1, SEARCH("_", Tabela3[[#This Row],[Ordenado]]) - 1),"")</f>
        <v>TOCCHIO</v>
      </c>
      <c r="K186" s="6" t="str">
        <f>IFERROR(MID(Tabela3[[#This Row],[Ordenado]], SEARCH("_",Tabela3[[#This Row],[Ordenado]]) + 1, LEN(Tabela3[[#This Row],[Ordenado]])),"")</f>
        <v>CLASSIFICAÇÃO</v>
      </c>
    </row>
    <row r="187" spans="1:11" x14ac:dyDescent="0.25">
      <c r="A187" t="str">
        <f>IFERROR(tbl_geral[[#This Row],[Máquina]],"")</f>
        <v>BARL</v>
      </c>
      <c r="B187" t="str">
        <f>IFERROR(tbl_geral[[#This Row],[Status]],"")</f>
        <v xml:space="preserve">SETUP </v>
      </c>
      <c r="C187" t="str">
        <f>IF(Tabela2[[#This Row],[Status]]="","",CONCATENATE(Tabela2[[#This Row],[Máquina]],"_",Tabela2[[#This Row],[Status]]))</f>
        <v xml:space="preserve">BARL_SETUP </v>
      </c>
      <c r="E187" s="5">
        <f t="shared" si="5"/>
        <v>28</v>
      </c>
      <c r="F187" s="6" t="str">
        <f>IF(C187&lt;&gt;"",IF(COUNTIFS($C$2:C187,C187)=1,C187,""),"")</f>
        <v/>
      </c>
      <c r="H187" s="5">
        <v>186</v>
      </c>
      <c r="I187" s="6" t="str">
        <f t="shared" si="4"/>
        <v>TORW_START/STOP</v>
      </c>
      <c r="J187" s="6" t="str">
        <f>IFERROR(MID(Tabela3[[#This Row],[Ordenado]], 1, SEARCH("_", Tabela3[[#This Row],[Ordenado]]) - 1),"")</f>
        <v>TORW</v>
      </c>
      <c r="K187" s="6" t="str">
        <f>IFERROR(MID(Tabela3[[#This Row],[Ordenado]], SEARCH("_",Tabela3[[#This Row],[Ordenado]]) + 1, LEN(Tabela3[[#This Row],[Ordenado]])),"")</f>
        <v>START/STOP</v>
      </c>
    </row>
    <row r="188" spans="1:11" x14ac:dyDescent="0.25">
      <c r="A188" t="str">
        <f>IFERROR(tbl_geral[[#This Row],[Máquina]],"")</f>
        <v>BARL</v>
      </c>
      <c r="B188" t="str">
        <f>IFERROR(tbl_geral[[#This Row],[Status]],"")</f>
        <v xml:space="preserve">SETUP </v>
      </c>
      <c r="C188" t="str">
        <f>IF(Tabela2[[#This Row],[Status]]="","",CONCATENATE(Tabela2[[#This Row],[Máquina]],"_",Tabela2[[#This Row],[Status]]))</f>
        <v xml:space="preserve">BARL_SETUP </v>
      </c>
      <c r="E188" s="5">
        <f t="shared" si="5"/>
        <v>28</v>
      </c>
      <c r="F188" s="6" t="str">
        <f>IF(C188&lt;&gt;"",IF(COUNTIFS($C$2:C188,C188)=1,C188,""),"")</f>
        <v/>
      </c>
      <c r="H188" s="5">
        <v>187</v>
      </c>
      <c r="I188" s="6" t="str">
        <f t="shared" si="4"/>
        <v>TORW_SETUP</v>
      </c>
      <c r="J188" s="6" t="str">
        <f>IFERROR(MID(Tabela3[[#This Row],[Ordenado]], 1, SEARCH("_", Tabela3[[#This Row],[Ordenado]]) - 1),"")</f>
        <v>TORW</v>
      </c>
      <c r="K188" s="6" t="str">
        <f>IFERROR(MID(Tabela3[[#This Row],[Ordenado]], SEARCH("_",Tabela3[[#This Row],[Ordenado]]) + 1, LEN(Tabela3[[#This Row],[Ordenado]])),"")</f>
        <v>SETUP</v>
      </c>
    </row>
    <row r="189" spans="1:11" x14ac:dyDescent="0.25">
      <c r="A189" t="str">
        <f>IFERROR(tbl_geral[[#This Row],[Máquina]],"")</f>
        <v>BARL</v>
      </c>
      <c r="B189" t="str">
        <f>IFERROR(tbl_geral[[#This Row],[Status]],"")</f>
        <v>DESENVOLVIMENTO</v>
      </c>
      <c r="C189" t="str">
        <f>IF(Tabela2[[#This Row],[Status]]="","",CONCATENATE(Tabela2[[#This Row],[Máquina]],"_",Tabela2[[#This Row],[Status]]))</f>
        <v>BARL_DESENVOLVIMENTO</v>
      </c>
      <c r="E189" s="5">
        <f t="shared" si="5"/>
        <v>29</v>
      </c>
      <c r="F189" s="6" t="str">
        <f>IF(C189&lt;&gt;"",IF(COUNTIFS($C$2:C189,C189)=1,C189,""),"")</f>
        <v>BARL_DESENVOLVIMENTO</v>
      </c>
      <c r="H189" s="5">
        <v>188</v>
      </c>
      <c r="I189" s="6" t="str">
        <f t="shared" si="4"/>
        <v>TORW_DESENVOLVIMENTO</v>
      </c>
      <c r="J189" s="6" t="str">
        <f>IFERROR(MID(Tabela3[[#This Row],[Ordenado]], 1, SEARCH("_", Tabela3[[#This Row],[Ordenado]]) - 1),"")</f>
        <v>TORW</v>
      </c>
      <c r="K189" s="6" t="str">
        <f>IFERROR(MID(Tabela3[[#This Row],[Ordenado]], SEARCH("_",Tabela3[[#This Row],[Ordenado]]) + 1, LEN(Tabela3[[#This Row],[Ordenado]])),"")</f>
        <v>DESENVOLVIMENTO</v>
      </c>
    </row>
    <row r="190" spans="1:11" x14ac:dyDescent="0.25">
      <c r="A190" t="str">
        <f>IFERROR(tbl_geral[[#This Row],[Máquina]],"")</f>
        <v>BARL</v>
      </c>
      <c r="B190" t="str">
        <f>IFERROR(tbl_geral[[#This Row],[Status]],"")</f>
        <v>DESENVOLVIMENTO</v>
      </c>
      <c r="C190" t="str">
        <f>IF(Tabela2[[#This Row],[Status]]="","",CONCATENATE(Tabela2[[#This Row],[Máquina]],"_",Tabela2[[#This Row],[Status]]))</f>
        <v>BARL_DESENVOLVIMENTO</v>
      </c>
      <c r="E190" s="5">
        <f t="shared" si="5"/>
        <v>29</v>
      </c>
      <c r="F190" s="6" t="str">
        <f>IF(C190&lt;&gt;"",IF(COUNTIFS($C$2:C190,C190)=1,C190,""),"")</f>
        <v/>
      </c>
      <c r="H190" s="5">
        <v>189</v>
      </c>
      <c r="I190" s="6" t="str">
        <f t="shared" si="4"/>
        <v>TORW_PCP</v>
      </c>
      <c r="J190" s="6" t="str">
        <f>IFERROR(MID(Tabela3[[#This Row],[Ordenado]], 1, SEARCH("_", Tabela3[[#This Row],[Ordenado]]) - 1),"")</f>
        <v>TORW</v>
      </c>
      <c r="K190" s="6" t="str">
        <f>IFERROR(MID(Tabela3[[#This Row],[Ordenado]], SEARCH("_",Tabela3[[#This Row],[Ordenado]]) + 1, LEN(Tabela3[[#This Row],[Ordenado]])),"")</f>
        <v>PCP</v>
      </c>
    </row>
    <row r="191" spans="1:11" x14ac:dyDescent="0.25">
      <c r="A191" t="str">
        <f>IFERROR(tbl_geral[[#This Row],[Máquina]],"")</f>
        <v>BARL</v>
      </c>
      <c r="B191" t="str">
        <f>IFERROR(tbl_geral[[#This Row],[Status]],"")</f>
        <v>DESENVOLVIMENTO</v>
      </c>
      <c r="C191" t="str">
        <f>IF(Tabela2[[#This Row],[Status]]="","",CONCATENATE(Tabela2[[#This Row],[Máquina]],"_",Tabela2[[#This Row],[Status]]))</f>
        <v>BARL_DESENVOLVIMENTO</v>
      </c>
      <c r="E191" s="5">
        <f t="shared" si="5"/>
        <v>29</v>
      </c>
      <c r="F191" s="6" t="str">
        <f>IF(C191&lt;&gt;"",IF(COUNTIFS($C$2:C191,C191)=1,C191,""),"")</f>
        <v/>
      </c>
      <c r="H191" s="5">
        <v>190</v>
      </c>
      <c r="I191" s="6" t="str">
        <f t="shared" si="4"/>
        <v>TORW_EMPILHADEIRA</v>
      </c>
      <c r="J191" s="6" t="str">
        <f>IFERROR(MID(Tabela3[[#This Row],[Ordenado]], 1, SEARCH("_", Tabela3[[#This Row],[Ordenado]]) - 1),"")</f>
        <v>TORW</v>
      </c>
      <c r="K191" s="6" t="str">
        <f>IFERROR(MID(Tabela3[[#This Row],[Ordenado]], SEARCH("_",Tabela3[[#This Row],[Ordenado]]) + 1, LEN(Tabela3[[#This Row],[Ordenado]])),"")</f>
        <v>EMPILHADEIRA</v>
      </c>
    </row>
    <row r="192" spans="1:11" x14ac:dyDescent="0.25">
      <c r="A192" t="str">
        <f>IFERROR(tbl_geral[[#This Row],[Máquina]],"")</f>
        <v>BARL</v>
      </c>
      <c r="B192" t="str">
        <f>IFERROR(tbl_geral[[#This Row],[Status]],"")</f>
        <v>DESENVOLVIMENTO</v>
      </c>
      <c r="C192" t="str">
        <f>IF(Tabela2[[#This Row],[Status]]="","",CONCATENATE(Tabela2[[#This Row],[Máquina]],"_",Tabela2[[#This Row],[Status]]))</f>
        <v>BARL_DESENVOLVIMENTO</v>
      </c>
      <c r="E192" s="5">
        <f t="shared" si="5"/>
        <v>29</v>
      </c>
      <c r="F192" s="6" t="str">
        <f>IF(C192&lt;&gt;"",IF(COUNTIFS($C$2:C192,C192)=1,C192,""),"")</f>
        <v/>
      </c>
      <c r="H192" s="5">
        <v>191</v>
      </c>
      <c r="I192" s="6" t="str">
        <f t="shared" si="4"/>
        <v>TORW_SENSOR PCF</v>
      </c>
      <c r="J192" s="6" t="str">
        <f>IFERROR(MID(Tabela3[[#This Row],[Ordenado]], 1, SEARCH("_", Tabela3[[#This Row],[Ordenado]]) - 1),"")</f>
        <v>TORW</v>
      </c>
      <c r="K192" s="6" t="str">
        <f>IFERROR(MID(Tabela3[[#This Row],[Ordenado]], SEARCH("_",Tabela3[[#This Row],[Ordenado]]) + 1, LEN(Tabela3[[#This Row],[Ordenado]])),"")</f>
        <v>SENSOR PCF</v>
      </c>
    </row>
    <row r="193" spans="1:11" x14ac:dyDescent="0.25">
      <c r="A193" t="str">
        <f>IFERROR(tbl_geral[[#This Row],[Máquina]],"")</f>
        <v>BARL</v>
      </c>
      <c r="B193" t="str">
        <f>IFERROR(tbl_geral[[#This Row],[Status]],"")</f>
        <v>DESENVOLVIMENTO</v>
      </c>
      <c r="C193" t="str">
        <f>IF(Tabela2[[#This Row],[Status]]="","",CONCATENATE(Tabela2[[#This Row],[Máquina]],"_",Tabela2[[#This Row],[Status]]))</f>
        <v>BARL_DESENVOLVIMENTO</v>
      </c>
      <c r="E193" s="5">
        <f t="shared" si="5"/>
        <v>29</v>
      </c>
      <c r="F193" s="6" t="str">
        <f>IF(C193&lt;&gt;"",IF(COUNTIFS($C$2:C193,C193)=1,C193,""),"")</f>
        <v/>
      </c>
      <c r="H193" s="5">
        <v>192</v>
      </c>
      <c r="I193" s="6" t="str">
        <f t="shared" si="4"/>
        <v>TORW_SISTEMA PCF</v>
      </c>
      <c r="J193" s="6" t="str">
        <f>IFERROR(MID(Tabela3[[#This Row],[Ordenado]], 1, SEARCH("_", Tabela3[[#This Row],[Ordenado]]) - 1),"")</f>
        <v>TORW</v>
      </c>
      <c r="K193" s="6" t="str">
        <f>IFERROR(MID(Tabela3[[#This Row],[Ordenado]], SEARCH("_",Tabela3[[#This Row],[Ordenado]]) + 1, LEN(Tabela3[[#This Row],[Ordenado]])),"")</f>
        <v>SISTEMA PCF</v>
      </c>
    </row>
    <row r="194" spans="1:11" x14ac:dyDescent="0.25">
      <c r="A194" t="str">
        <f>IFERROR(tbl_geral[[#This Row],[Máquina]],"")</f>
        <v>BARL</v>
      </c>
      <c r="B194" t="str">
        <f>IFERROR(tbl_geral[[#This Row],[Status]],"")</f>
        <v>DESENVOLVIMENTO</v>
      </c>
      <c r="C194" t="str">
        <f>IF(Tabela2[[#This Row],[Status]]="","",CONCATENATE(Tabela2[[#This Row],[Máquina]],"_",Tabela2[[#This Row],[Status]]))</f>
        <v>BARL_DESENVOLVIMENTO</v>
      </c>
      <c r="E194" s="5">
        <f t="shared" si="5"/>
        <v>29</v>
      </c>
      <c r="F194" s="6" t="str">
        <f>IF(C194&lt;&gt;"",IF(COUNTIFS($C$2:C194,C194)=1,C194,""),"")</f>
        <v/>
      </c>
      <c r="H194" s="5">
        <v>193</v>
      </c>
      <c r="I194" s="6" t="str">
        <f t="shared" si="4"/>
        <v>TORW_PARADA</v>
      </c>
      <c r="J194" s="6" t="str">
        <f>IFERROR(MID(Tabela3[[#This Row],[Ordenado]], 1, SEARCH("_", Tabela3[[#This Row],[Ordenado]]) - 1),"")</f>
        <v>TORW</v>
      </c>
      <c r="K194" s="6" t="str">
        <f>IFERROR(MID(Tabela3[[#This Row],[Ordenado]], SEARCH("_",Tabela3[[#This Row],[Ordenado]]) + 1, LEN(Tabela3[[#This Row],[Ordenado]])),"")</f>
        <v>PARADA</v>
      </c>
    </row>
    <row r="195" spans="1:11" x14ac:dyDescent="0.25">
      <c r="A195" t="str">
        <f>IFERROR(tbl_geral[[#This Row],[Máquina]],"")</f>
        <v>BARL</v>
      </c>
      <c r="B195" t="str">
        <f>IFERROR(tbl_geral[[#This Row],[Status]],"")</f>
        <v>DESENVOLVIMENTO</v>
      </c>
      <c r="C195" t="str">
        <f>IF(Tabela2[[#This Row],[Status]]="","",CONCATENATE(Tabela2[[#This Row],[Máquina]],"_",Tabela2[[#This Row],[Status]]))</f>
        <v>BARL_DESENVOLVIMENTO</v>
      </c>
      <c r="E195" s="5">
        <f t="shared" si="5"/>
        <v>29</v>
      </c>
      <c r="F195" s="6" t="str">
        <f>IF(C195&lt;&gt;"",IF(COUNTIFS($C$2:C195,C195)=1,C195,""),"")</f>
        <v/>
      </c>
      <c r="H195" s="5">
        <v>194</v>
      </c>
      <c r="I195" s="6" t="str">
        <f t="shared" ref="I195:I258" si="6">IFERROR(INDEX($F$2:$F$2000,MATCH(H195,$E$2:$E$2000,0)),"")</f>
        <v>TORW_ESTAÇÃO DE ALIMENTAÇÃO PAINÉIS</v>
      </c>
      <c r="J195" s="6" t="str">
        <f>IFERROR(MID(Tabela3[[#This Row],[Ordenado]], 1, SEARCH("_", Tabela3[[#This Row],[Ordenado]]) - 1),"")</f>
        <v>TORW</v>
      </c>
      <c r="K195" s="6" t="str">
        <f>IFERROR(MID(Tabela3[[#This Row],[Ordenado]], SEARCH("_",Tabela3[[#This Row],[Ordenado]]) + 1, LEN(Tabela3[[#This Row],[Ordenado]])),"")</f>
        <v>ESTAÇÃO DE ALIMENTAÇÃO PAINÉIS</v>
      </c>
    </row>
    <row r="196" spans="1:11" x14ac:dyDescent="0.25">
      <c r="A196" t="str">
        <f>IFERROR(tbl_geral[[#This Row],[Máquina]],"")</f>
        <v>BARL</v>
      </c>
      <c r="B196" t="str">
        <f>IFERROR(tbl_geral[[#This Row],[Status]],"")</f>
        <v>DESENVOLVIMENTO</v>
      </c>
      <c r="C196" t="str">
        <f>IF(Tabela2[[#This Row],[Status]]="","",CONCATENATE(Tabela2[[#This Row],[Máquina]],"_",Tabela2[[#This Row],[Status]]))</f>
        <v>BARL_DESENVOLVIMENTO</v>
      </c>
      <c r="E196" s="5">
        <f t="shared" ref="E196:E259" si="7">IF(F196&lt;&gt;"",E195+1,E195)</f>
        <v>29</v>
      </c>
      <c r="F196" s="6" t="str">
        <f>IF(C196&lt;&gt;"",IF(COUNTIFS($C$2:C196,C196)=1,C196,""),"")</f>
        <v/>
      </c>
      <c r="H196" s="5">
        <v>195</v>
      </c>
      <c r="I196" s="6" t="str">
        <f t="shared" si="6"/>
        <v>TORW_ALINHADOR DE PAINÉIS</v>
      </c>
      <c r="J196" s="6" t="str">
        <f>IFERROR(MID(Tabela3[[#This Row],[Ordenado]], 1, SEARCH("_", Tabela3[[#This Row],[Ordenado]]) - 1),"")</f>
        <v>TORW</v>
      </c>
      <c r="K196" s="6" t="str">
        <f>IFERROR(MID(Tabela3[[#This Row],[Ordenado]], SEARCH("_",Tabela3[[#This Row],[Ordenado]]) + 1, LEN(Tabela3[[#This Row],[Ordenado]])),"")</f>
        <v>ALINHADOR DE PAINÉIS</v>
      </c>
    </row>
    <row r="197" spans="1:11" x14ac:dyDescent="0.25">
      <c r="A197" t="str">
        <f>IFERROR(tbl_geral[[#This Row],[Máquina]],"")</f>
        <v>BARL</v>
      </c>
      <c r="B197" t="str">
        <f>IFERROR(tbl_geral[[#This Row],[Status]],"")</f>
        <v>DESENVOLVIMENTO</v>
      </c>
      <c r="C197" t="str">
        <f>IF(Tabela2[[#This Row],[Status]]="","",CONCATENATE(Tabela2[[#This Row],[Máquina]],"_",Tabela2[[#This Row],[Status]]))</f>
        <v>BARL_DESENVOLVIMENTO</v>
      </c>
      <c r="E197" s="5">
        <f t="shared" si="7"/>
        <v>29</v>
      </c>
      <c r="F197" s="6" t="str">
        <f>IF(C197&lt;&gt;"",IF(COUNTIFS($C$2:C197,C197)=1,C197,""),"")</f>
        <v/>
      </c>
      <c r="H197" s="5">
        <v>196</v>
      </c>
      <c r="I197" s="6" t="str">
        <f t="shared" si="6"/>
        <v>TORW_SERRA MULTI-LAMINAS (PAUL)</v>
      </c>
      <c r="J197" s="6" t="str">
        <f>IFERROR(MID(Tabela3[[#This Row],[Ordenado]], 1, SEARCH("_", Tabela3[[#This Row],[Ordenado]]) - 1),"")</f>
        <v>TORW</v>
      </c>
      <c r="K197" s="6" t="str">
        <f>IFERROR(MID(Tabela3[[#This Row],[Ordenado]], SEARCH("_",Tabela3[[#This Row],[Ordenado]]) + 1, LEN(Tabela3[[#This Row],[Ordenado]])),"")</f>
        <v>SERRA MULTI-LAMINAS (PAUL)</v>
      </c>
    </row>
    <row r="198" spans="1:11" x14ac:dyDescent="0.25">
      <c r="A198" t="str">
        <f>IFERROR(tbl_geral[[#This Row],[Máquina]],"")</f>
        <v>BARL</v>
      </c>
      <c r="B198" t="str">
        <f>IFERROR(tbl_geral[[#This Row],[Status]],"")</f>
        <v>DESENVOLVIMENTO</v>
      </c>
      <c r="C198" t="str">
        <f>IF(Tabela2[[#This Row],[Status]]="","",CONCATENATE(Tabela2[[#This Row],[Máquina]],"_",Tabela2[[#This Row],[Status]]))</f>
        <v>BARL_DESENVOLVIMENTO</v>
      </c>
      <c r="E198" s="5">
        <f t="shared" si="7"/>
        <v>29</v>
      </c>
      <c r="F198" s="6" t="str">
        <f>IF(C198&lt;&gt;"",IF(COUNTIFS($C$2:C198,C198)=1,C198,""),"")</f>
        <v/>
      </c>
      <c r="H198" s="5">
        <v>197</v>
      </c>
      <c r="I198" s="6" t="str">
        <f t="shared" si="6"/>
        <v xml:space="preserve">TORW_SERRA TRANSVERSAL </v>
      </c>
      <c r="J198" s="6" t="str">
        <f>IFERROR(MID(Tabela3[[#This Row],[Ordenado]], 1, SEARCH("_", Tabela3[[#This Row],[Ordenado]]) - 1),"")</f>
        <v>TORW</v>
      </c>
      <c r="K198" s="6" t="str">
        <f>IFERROR(MID(Tabela3[[#This Row],[Ordenado]], SEARCH("_",Tabela3[[#This Row],[Ordenado]]) + 1, LEN(Tabela3[[#This Row],[Ordenado]])),"")</f>
        <v xml:space="preserve">SERRA TRANSVERSAL </v>
      </c>
    </row>
    <row r="199" spans="1:11" x14ac:dyDescent="0.25">
      <c r="A199" t="str">
        <f>IFERROR(tbl_geral[[#This Row],[Máquina]],"")</f>
        <v>BARL</v>
      </c>
      <c r="B199" t="str">
        <f>IFERROR(tbl_geral[[#This Row],[Status]],"")</f>
        <v>PCP</v>
      </c>
      <c r="C199" t="str">
        <f>IF(Tabela2[[#This Row],[Status]]="","",CONCATENATE(Tabela2[[#This Row],[Máquina]],"_",Tabela2[[#This Row],[Status]]))</f>
        <v>BARL_PCP</v>
      </c>
      <c r="E199" s="5">
        <f t="shared" si="7"/>
        <v>30</v>
      </c>
      <c r="F199" s="6" t="str">
        <f>IF(C199&lt;&gt;"",IF(COUNTIFS($C$2:C199,C199)=1,C199,""),"")</f>
        <v>BARL_PCP</v>
      </c>
      <c r="H199" s="5">
        <v>198</v>
      </c>
      <c r="I199" s="6" t="str">
        <f t="shared" si="6"/>
        <v>TORW_TRANSP. ANGULAR CLASSIFICAÇÃO</v>
      </c>
      <c r="J199" s="6" t="str">
        <f>IFERROR(MID(Tabela3[[#This Row],[Ordenado]], 1, SEARCH("_", Tabela3[[#This Row],[Ordenado]]) - 1),"")</f>
        <v>TORW</v>
      </c>
      <c r="K199" s="6" t="str">
        <f>IFERROR(MID(Tabela3[[#This Row],[Ordenado]], SEARCH("_",Tabela3[[#This Row],[Ordenado]]) + 1, LEN(Tabela3[[#This Row],[Ordenado]])),"")</f>
        <v>TRANSP. ANGULAR CLASSIFICAÇÃO</v>
      </c>
    </row>
    <row r="200" spans="1:11" x14ac:dyDescent="0.25">
      <c r="A200" t="str">
        <f>IFERROR(tbl_geral[[#This Row],[Máquina]],"")</f>
        <v>BARL</v>
      </c>
      <c r="B200" t="str">
        <f>IFERROR(tbl_geral[[#This Row],[Status]],"")</f>
        <v>PCP</v>
      </c>
      <c r="C200" t="str">
        <f>IF(Tabela2[[#This Row],[Status]]="","",CONCATENATE(Tabela2[[#This Row],[Máquina]],"_",Tabela2[[#This Row],[Status]]))</f>
        <v>BARL_PCP</v>
      </c>
      <c r="E200" s="5">
        <f t="shared" si="7"/>
        <v>30</v>
      </c>
      <c r="F200" s="6" t="str">
        <f>IF(C200&lt;&gt;"",IF(COUNTIFS($C$2:C200,C200)=1,C200,""),"")</f>
        <v/>
      </c>
      <c r="H200" s="5">
        <v>199</v>
      </c>
      <c r="I200" s="6" t="str">
        <f t="shared" si="6"/>
        <v>TORW_TRANSP. ALIMENTAÇÃO TORWEGGE 1</v>
      </c>
      <c r="J200" s="6" t="str">
        <f>IFERROR(MID(Tabela3[[#This Row],[Ordenado]], 1, SEARCH("_", Tabela3[[#This Row],[Ordenado]]) - 1),"")</f>
        <v>TORW</v>
      </c>
      <c r="K200" s="6" t="str">
        <f>IFERROR(MID(Tabela3[[#This Row],[Ordenado]], SEARCH("_",Tabela3[[#This Row],[Ordenado]]) + 1, LEN(Tabela3[[#This Row],[Ordenado]])),"")</f>
        <v>TRANSP. ALIMENTAÇÃO TORWEGGE 1</v>
      </c>
    </row>
    <row r="201" spans="1:11" x14ac:dyDescent="0.25">
      <c r="A201" t="str">
        <f>IFERROR(tbl_geral[[#This Row],[Máquina]],"")</f>
        <v>BARL</v>
      </c>
      <c r="B201" t="str">
        <f>IFERROR(tbl_geral[[#This Row],[Status]],"")</f>
        <v>PCP</v>
      </c>
      <c r="C201" t="str">
        <f>IF(Tabela2[[#This Row],[Status]]="","",CONCATENATE(Tabela2[[#This Row],[Máquina]],"_",Tabela2[[#This Row],[Status]]))</f>
        <v>BARL_PCP</v>
      </c>
      <c r="E201" s="5">
        <f t="shared" si="7"/>
        <v>30</v>
      </c>
      <c r="F201" s="6" t="str">
        <f>IF(C201&lt;&gt;"",IF(COUNTIFS($C$2:C201,C201)=1,C201,""),"")</f>
        <v/>
      </c>
      <c r="H201" s="5">
        <v>200</v>
      </c>
      <c r="I201" s="6" t="str">
        <f t="shared" si="6"/>
        <v>TORW_USINAGEM</v>
      </c>
      <c r="J201" s="6" t="str">
        <f>IFERROR(MID(Tabela3[[#This Row],[Ordenado]], 1, SEARCH("_", Tabela3[[#This Row],[Ordenado]]) - 1),"")</f>
        <v>TORW</v>
      </c>
      <c r="K201" s="6" t="str">
        <f>IFERROR(MID(Tabela3[[#This Row],[Ordenado]], SEARCH("_",Tabela3[[#This Row],[Ordenado]]) + 1, LEN(Tabela3[[#This Row],[Ordenado]])),"")</f>
        <v>USINAGEM</v>
      </c>
    </row>
    <row r="202" spans="1:11" x14ac:dyDescent="0.25">
      <c r="A202" t="str">
        <f>IFERROR(tbl_geral[[#This Row],[Máquina]],"")</f>
        <v>BARL</v>
      </c>
      <c r="B202" t="str">
        <f>IFERROR(tbl_geral[[#This Row],[Status]],"")</f>
        <v>PCP</v>
      </c>
      <c r="C202" t="str">
        <f>IF(Tabela2[[#This Row],[Status]]="","",CONCATENATE(Tabela2[[#This Row],[Máquina]],"_",Tabela2[[#This Row],[Status]]))</f>
        <v>BARL_PCP</v>
      </c>
      <c r="E202" s="5">
        <f t="shared" si="7"/>
        <v>30</v>
      </c>
      <c r="F202" s="6" t="str">
        <f>IF(C202&lt;&gt;"",IF(COUNTIFS($C$2:C202,C202)=1,C202,""),"")</f>
        <v/>
      </c>
      <c r="H202" s="5">
        <v>201</v>
      </c>
      <c r="I202" s="6" t="str">
        <f t="shared" si="6"/>
        <v>TORW_VIRADOR DE RÉGUAS</v>
      </c>
      <c r="J202" s="6" t="str">
        <f>IFERROR(MID(Tabela3[[#This Row],[Ordenado]], 1, SEARCH("_", Tabela3[[#This Row],[Ordenado]]) - 1),"")</f>
        <v>TORW</v>
      </c>
      <c r="K202" s="6" t="str">
        <f>IFERROR(MID(Tabela3[[#This Row],[Ordenado]], SEARCH("_",Tabela3[[#This Row],[Ordenado]]) + 1, LEN(Tabela3[[#This Row],[Ordenado]])),"")</f>
        <v>VIRADOR DE RÉGUAS</v>
      </c>
    </row>
    <row r="203" spans="1:11" x14ac:dyDescent="0.25">
      <c r="A203" t="str">
        <f>IFERROR(tbl_geral[[#This Row],[Máquina]],"")</f>
        <v>BARL</v>
      </c>
      <c r="B203" t="str">
        <f>IFERROR(tbl_geral[[#This Row],[Status]],"")</f>
        <v>PCP</v>
      </c>
      <c r="C203" t="str">
        <f>IF(Tabela2[[#This Row],[Status]]="","",CONCATENATE(Tabela2[[#This Row],[Máquina]],"_",Tabela2[[#This Row],[Status]]))</f>
        <v>BARL_PCP</v>
      </c>
      <c r="E203" s="5">
        <f t="shared" si="7"/>
        <v>30</v>
      </c>
      <c r="F203" s="6" t="str">
        <f>IF(C203&lt;&gt;"",IF(COUNTIFS($C$2:C203,C203)=1,C203,""),"")</f>
        <v/>
      </c>
      <c r="H203" s="5">
        <v>202</v>
      </c>
      <c r="I203" s="6" t="str">
        <f t="shared" si="6"/>
        <v xml:space="preserve">TORW_FORMADOR DE PACOTE </v>
      </c>
      <c r="J203" s="6" t="str">
        <f>IFERROR(MID(Tabela3[[#This Row],[Ordenado]], 1, SEARCH("_", Tabela3[[#This Row],[Ordenado]]) - 1),"")</f>
        <v>TORW</v>
      </c>
      <c r="K203" s="6" t="str">
        <f>IFERROR(MID(Tabela3[[#This Row],[Ordenado]], SEARCH("_",Tabela3[[#This Row],[Ordenado]]) + 1, LEN(Tabela3[[#This Row],[Ordenado]])),"")</f>
        <v xml:space="preserve">FORMADOR DE PACOTE </v>
      </c>
    </row>
    <row r="204" spans="1:11" x14ac:dyDescent="0.25">
      <c r="A204" t="str">
        <f>IFERROR(tbl_geral[[#This Row],[Máquina]],"")</f>
        <v>BARL</v>
      </c>
      <c r="B204" t="str">
        <f>IFERROR(tbl_geral[[#This Row],[Status]],"")</f>
        <v>EMPILHADEIRA</v>
      </c>
      <c r="C204" t="str">
        <f>IF(Tabela2[[#This Row],[Status]]="","",CONCATENATE(Tabela2[[#This Row],[Máquina]],"_",Tabela2[[#This Row],[Status]]))</f>
        <v>BARL_EMPILHADEIRA</v>
      </c>
      <c r="E204" s="5">
        <f t="shared" si="7"/>
        <v>31</v>
      </c>
      <c r="F204" s="6" t="str">
        <f>IF(C204&lt;&gt;"",IF(COUNTIFS($C$2:C204,C204)=1,C204,""),"")</f>
        <v>BARL_EMPILHADEIRA</v>
      </c>
      <c r="H204" s="5">
        <v>203</v>
      </c>
      <c r="I204" s="6" t="str">
        <f t="shared" si="6"/>
        <v>TORW_TRANSPORTE ANGULAR DE CAIXAS</v>
      </c>
      <c r="J204" s="6" t="str">
        <f>IFERROR(MID(Tabela3[[#This Row],[Ordenado]], 1, SEARCH("_", Tabela3[[#This Row],[Ordenado]]) - 1),"")</f>
        <v>TORW</v>
      </c>
      <c r="K204" s="6" t="str">
        <f>IFERROR(MID(Tabela3[[#This Row],[Ordenado]], SEARCH("_",Tabela3[[#This Row],[Ordenado]]) + 1, LEN(Tabela3[[#This Row],[Ordenado]])),"")</f>
        <v>TRANSPORTE ANGULAR DE CAIXAS</v>
      </c>
    </row>
    <row r="205" spans="1:11" x14ac:dyDescent="0.25">
      <c r="A205" t="str">
        <f>IFERROR(tbl_geral[[#This Row],[Máquina]],"")</f>
        <v>BARL</v>
      </c>
      <c r="B205" t="str">
        <f>IFERROR(tbl_geral[[#This Row],[Status]],"")</f>
        <v>EMPILHADEIRA</v>
      </c>
      <c r="C205" t="str">
        <f>IF(Tabela2[[#This Row],[Status]]="","",CONCATENATE(Tabela2[[#This Row],[Máquina]],"_",Tabela2[[#This Row],[Status]]))</f>
        <v>BARL_EMPILHADEIRA</v>
      </c>
      <c r="E205" s="5">
        <f t="shared" si="7"/>
        <v>31</v>
      </c>
      <c r="F205" s="6" t="str">
        <f>IF(C205&lt;&gt;"",IF(COUNTIFS($C$2:C205,C205)=1,C205,""),"")</f>
        <v/>
      </c>
      <c r="H205" s="5">
        <v>204</v>
      </c>
      <c r="I205" s="6" t="str">
        <f t="shared" si="6"/>
        <v>TORW_SELADORA (APLICADORA DE FILME)</v>
      </c>
      <c r="J205" s="6" t="str">
        <f>IFERROR(MID(Tabela3[[#This Row],[Ordenado]], 1, SEARCH("_", Tabela3[[#This Row],[Ordenado]]) - 1),"")</f>
        <v>TORW</v>
      </c>
      <c r="K205" s="6" t="str">
        <f>IFERROR(MID(Tabela3[[#This Row],[Ordenado]], SEARCH("_",Tabela3[[#This Row],[Ordenado]]) + 1, LEN(Tabela3[[#This Row],[Ordenado]])),"")</f>
        <v>SELADORA (APLICADORA DE FILME)</v>
      </c>
    </row>
    <row r="206" spans="1:11" x14ac:dyDescent="0.25">
      <c r="A206" t="str">
        <f>IFERROR(tbl_geral[[#This Row],[Máquina]],"")</f>
        <v>BARL</v>
      </c>
      <c r="B206" t="str">
        <f>IFERROR(tbl_geral[[#This Row],[Status]],"")</f>
        <v>EMPILHADEIRA</v>
      </c>
      <c r="C206" t="str">
        <f>IF(Tabela2[[#This Row],[Status]]="","",CONCATENATE(Tabela2[[#This Row],[Máquina]],"_",Tabela2[[#This Row],[Status]]))</f>
        <v>BARL_EMPILHADEIRA</v>
      </c>
      <c r="E206" s="5">
        <f t="shared" si="7"/>
        <v>31</v>
      </c>
      <c r="F206" s="6" t="str">
        <f>IF(C206&lt;&gt;"",IF(COUNTIFS($C$2:C206,C206)=1,C206,""),"")</f>
        <v/>
      </c>
      <c r="H206" s="5">
        <v>205</v>
      </c>
      <c r="I206" s="6" t="str">
        <f t="shared" si="6"/>
        <v>TORW_DOBRADEIRA DE CAIXAS</v>
      </c>
      <c r="J206" s="6" t="str">
        <f>IFERROR(MID(Tabela3[[#This Row],[Ordenado]], 1, SEARCH("_", Tabela3[[#This Row],[Ordenado]]) - 1),"")</f>
        <v>TORW</v>
      </c>
      <c r="K206" s="6" t="str">
        <f>IFERROR(MID(Tabela3[[#This Row],[Ordenado]], SEARCH("_",Tabela3[[#This Row],[Ordenado]]) + 1, LEN(Tabela3[[#This Row],[Ordenado]])),"")</f>
        <v>DOBRADEIRA DE CAIXAS</v>
      </c>
    </row>
    <row r="207" spans="1:11" x14ac:dyDescent="0.25">
      <c r="A207" t="str">
        <f>IFERROR(tbl_geral[[#This Row],[Máquina]],"")</f>
        <v>BARL</v>
      </c>
      <c r="B207" t="str">
        <f>IFERROR(tbl_geral[[#This Row],[Status]],"")</f>
        <v>EMPILHADEIRA</v>
      </c>
      <c r="C207" t="str">
        <f>IF(Tabela2[[#This Row],[Status]]="","",CONCATENATE(Tabela2[[#This Row],[Máquina]],"_",Tabela2[[#This Row],[Status]]))</f>
        <v>BARL_EMPILHADEIRA</v>
      </c>
      <c r="E207" s="5">
        <f t="shared" si="7"/>
        <v>31</v>
      </c>
      <c r="F207" s="6" t="str">
        <f>IF(C207&lt;&gt;"",IF(COUNTIFS($C$2:C207,C207)=1,C207,""),"")</f>
        <v/>
      </c>
      <c r="H207" s="5">
        <v>206</v>
      </c>
      <c r="I207" s="6" t="str">
        <f t="shared" si="6"/>
        <v>TORW_FORNO DE ENCOLHIMENTO</v>
      </c>
      <c r="J207" s="6" t="str">
        <f>IFERROR(MID(Tabela3[[#This Row],[Ordenado]], 1, SEARCH("_", Tabela3[[#This Row],[Ordenado]]) - 1),"")</f>
        <v>TORW</v>
      </c>
      <c r="K207" s="6" t="str">
        <f>IFERROR(MID(Tabela3[[#This Row],[Ordenado]], SEARCH("_",Tabela3[[#This Row],[Ordenado]]) + 1, LEN(Tabela3[[#This Row],[Ordenado]])),"")</f>
        <v>FORNO DE ENCOLHIMENTO</v>
      </c>
    </row>
    <row r="208" spans="1:11" x14ac:dyDescent="0.25">
      <c r="A208" t="str">
        <f>IFERROR(tbl_geral[[#This Row],[Máquina]],"")</f>
        <v>BARL</v>
      </c>
      <c r="B208" t="str">
        <f>IFERROR(tbl_geral[[#This Row],[Status]],"")</f>
        <v>EMPILHADEIRA</v>
      </c>
      <c r="C208" t="str">
        <f>IF(Tabela2[[#This Row],[Status]]="","",CONCATENATE(Tabela2[[#This Row],[Máquina]],"_",Tabela2[[#This Row],[Status]]))</f>
        <v>BARL_EMPILHADEIRA</v>
      </c>
      <c r="E208" s="5">
        <f t="shared" si="7"/>
        <v>31</v>
      </c>
      <c r="F208" s="6" t="str">
        <f>IF(C208&lt;&gt;"",IF(COUNTIFS($C$2:C208,C208)=1,C208,""),"")</f>
        <v/>
      </c>
      <c r="H208" s="5">
        <v>207</v>
      </c>
      <c r="I208" s="6" t="str">
        <f t="shared" si="6"/>
        <v>TORW_TRANSPORTE FINAL DE LINHA</v>
      </c>
      <c r="J208" s="6" t="str">
        <f>IFERROR(MID(Tabela3[[#This Row],[Ordenado]], 1, SEARCH("_", Tabela3[[#This Row],[Ordenado]]) - 1),"")</f>
        <v>TORW</v>
      </c>
      <c r="K208" s="6" t="str">
        <f>IFERROR(MID(Tabela3[[#This Row],[Ordenado]], SEARCH("_",Tabela3[[#This Row],[Ordenado]]) + 1, LEN(Tabela3[[#This Row],[Ordenado]])),"")</f>
        <v>TRANSPORTE FINAL DE LINHA</v>
      </c>
    </row>
    <row r="209" spans="1:11" x14ac:dyDescent="0.25">
      <c r="A209" t="str">
        <f>IFERROR(tbl_geral[[#This Row],[Máquina]],"")</f>
        <v>BARL</v>
      </c>
      <c r="B209" t="str">
        <f>IFERROR(tbl_geral[[#This Row],[Status]],"")</f>
        <v>SENSOR PCF</v>
      </c>
      <c r="C209" t="str">
        <f>IF(Tabela2[[#This Row],[Status]]="","",CONCATENATE(Tabela2[[#This Row],[Máquina]],"_",Tabela2[[#This Row],[Status]]))</f>
        <v>BARL_SENSOR PCF</v>
      </c>
      <c r="E209" s="5">
        <f t="shared" si="7"/>
        <v>32</v>
      </c>
      <c r="F209" s="6" t="str">
        <f>IF(C209&lt;&gt;"",IF(COUNTIFS($C$2:C209,C209)=1,C209,""),"")</f>
        <v>BARL_SENSOR PCF</v>
      </c>
      <c r="H209" s="5">
        <v>208</v>
      </c>
      <c r="I209" s="6" t="str">
        <f t="shared" si="6"/>
        <v>TORW_PALETIZADORA</v>
      </c>
      <c r="J209" s="6" t="str">
        <f>IFERROR(MID(Tabela3[[#This Row],[Ordenado]], 1, SEARCH("_", Tabela3[[#This Row],[Ordenado]]) - 1),"")</f>
        <v>TORW</v>
      </c>
      <c r="K209" s="6" t="str">
        <f>IFERROR(MID(Tabela3[[#This Row],[Ordenado]], SEARCH("_",Tabela3[[#This Row],[Ordenado]]) + 1, LEN(Tabela3[[#This Row],[Ordenado]])),"")</f>
        <v>PALETIZADORA</v>
      </c>
    </row>
    <row r="210" spans="1:11" x14ac:dyDescent="0.25">
      <c r="A210" t="str">
        <f>IFERROR(tbl_geral[[#This Row],[Máquina]],"")</f>
        <v>BARL</v>
      </c>
      <c r="B210" t="str">
        <f>IFERROR(tbl_geral[[#This Row],[Status]],"")</f>
        <v>SENSOR PCF</v>
      </c>
      <c r="C210" t="str">
        <f>IF(Tabela2[[#This Row],[Status]]="","",CONCATENATE(Tabela2[[#This Row],[Máquina]],"_",Tabela2[[#This Row],[Status]]))</f>
        <v>BARL_SENSOR PCF</v>
      </c>
      <c r="E210" s="5">
        <f t="shared" si="7"/>
        <v>32</v>
      </c>
      <c r="F210" s="6" t="str">
        <f>IF(C210&lt;&gt;"",IF(COUNTIFS($C$2:C210,C210)=1,C210,""),"")</f>
        <v/>
      </c>
      <c r="H210" s="5">
        <v>209</v>
      </c>
      <c r="I210" s="6" t="str">
        <f t="shared" si="6"/>
        <v>TORW_IMPRESSORA</v>
      </c>
      <c r="J210" s="6" t="str">
        <f>IFERROR(MID(Tabela3[[#This Row],[Ordenado]], 1, SEARCH("_", Tabela3[[#This Row],[Ordenado]]) - 1),"")</f>
        <v>TORW</v>
      </c>
      <c r="K210" s="6" t="str">
        <f>IFERROR(MID(Tabela3[[#This Row],[Ordenado]], SEARCH("_",Tabela3[[#This Row],[Ordenado]]) + 1, LEN(Tabela3[[#This Row],[Ordenado]])),"")</f>
        <v>IMPRESSORA</v>
      </c>
    </row>
    <row r="211" spans="1:11" x14ac:dyDescent="0.25">
      <c r="A211" t="str">
        <f>IFERROR(tbl_geral[[#This Row],[Máquina]],"")</f>
        <v>BARL</v>
      </c>
      <c r="B211" t="str">
        <f>IFERROR(tbl_geral[[#This Row],[Status]],"")</f>
        <v>SENSOR PCF</v>
      </c>
      <c r="C211" t="str">
        <f>IF(Tabela2[[#This Row],[Status]]="","",CONCATENATE(Tabela2[[#This Row],[Máquina]],"_",Tabela2[[#This Row],[Status]]))</f>
        <v>BARL_SENSOR PCF</v>
      </c>
      <c r="E211" s="5">
        <f t="shared" si="7"/>
        <v>32</v>
      </c>
      <c r="F211" s="6" t="str">
        <f>IF(C211&lt;&gt;"",IF(COUNTIFS($C$2:C211,C211)=1,C211,""),"")</f>
        <v/>
      </c>
      <c r="H211" s="5">
        <v>210</v>
      </c>
      <c r="I211" s="6" t="str">
        <f t="shared" si="6"/>
        <v>WEMH_START/STOP</v>
      </c>
      <c r="J211" s="6" t="str">
        <f>IFERROR(MID(Tabela3[[#This Row],[Ordenado]], 1, SEARCH("_", Tabela3[[#This Row],[Ordenado]]) - 1),"")</f>
        <v>WEMH</v>
      </c>
      <c r="K211" s="6" t="str">
        <f>IFERROR(MID(Tabela3[[#This Row],[Ordenado]], SEARCH("_",Tabela3[[#This Row],[Ordenado]]) + 1, LEN(Tabela3[[#This Row],[Ordenado]])),"")</f>
        <v>START/STOP</v>
      </c>
    </row>
    <row r="212" spans="1:11" x14ac:dyDescent="0.25">
      <c r="A212" t="str">
        <f>IFERROR(tbl_geral[[#This Row],[Máquina]],"")</f>
        <v>BARL</v>
      </c>
      <c r="B212" t="str">
        <f>IFERROR(tbl_geral[[#This Row],[Status]],"")</f>
        <v>SISTEMA PCF</v>
      </c>
      <c r="C212" t="str">
        <f>IF(Tabela2[[#This Row],[Status]]="","",CONCATENATE(Tabela2[[#This Row],[Máquina]],"_",Tabela2[[#This Row],[Status]]))</f>
        <v>BARL_SISTEMA PCF</v>
      </c>
      <c r="E212" s="5">
        <f t="shared" si="7"/>
        <v>33</v>
      </c>
      <c r="F212" s="6" t="str">
        <f>IF(C212&lt;&gt;"",IF(COUNTIFS($C$2:C212,C212)=1,C212,""),"")</f>
        <v>BARL_SISTEMA PCF</v>
      </c>
      <c r="H212" s="5">
        <v>211</v>
      </c>
      <c r="I212" s="6" t="str">
        <f t="shared" si="6"/>
        <v>WEMH_SETUP</v>
      </c>
      <c r="J212" s="6" t="str">
        <f>IFERROR(MID(Tabela3[[#This Row],[Ordenado]], 1, SEARCH("_", Tabela3[[#This Row],[Ordenado]]) - 1),"")</f>
        <v>WEMH</v>
      </c>
      <c r="K212" s="6" t="str">
        <f>IFERROR(MID(Tabela3[[#This Row],[Ordenado]], SEARCH("_",Tabela3[[#This Row],[Ordenado]]) + 1, LEN(Tabela3[[#This Row],[Ordenado]])),"")</f>
        <v>SETUP</v>
      </c>
    </row>
    <row r="213" spans="1:11" x14ac:dyDescent="0.25">
      <c r="A213" t="str">
        <f>IFERROR(tbl_geral[[#This Row],[Máquina]],"")</f>
        <v>BARL</v>
      </c>
      <c r="B213" t="str">
        <f>IFERROR(tbl_geral[[#This Row],[Status]],"")</f>
        <v>SISTEMA PCF</v>
      </c>
      <c r="C213" t="str">
        <f>IF(Tabela2[[#This Row],[Status]]="","",CONCATENATE(Tabela2[[#This Row],[Máquina]],"_",Tabela2[[#This Row],[Status]]))</f>
        <v>BARL_SISTEMA PCF</v>
      </c>
      <c r="E213" s="5">
        <f t="shared" si="7"/>
        <v>33</v>
      </c>
      <c r="F213" s="6" t="str">
        <f>IF(C213&lt;&gt;"",IF(COUNTIFS($C$2:C213,C213)=1,C213,""),"")</f>
        <v/>
      </c>
      <c r="H213" s="5">
        <v>212</v>
      </c>
      <c r="I213" s="6" t="str">
        <f t="shared" si="6"/>
        <v>WEMH_DESENVOLVIMENTO</v>
      </c>
      <c r="J213" s="6" t="str">
        <f>IFERROR(MID(Tabela3[[#This Row],[Ordenado]], 1, SEARCH("_", Tabela3[[#This Row],[Ordenado]]) - 1),"")</f>
        <v>WEMH</v>
      </c>
      <c r="K213" s="6" t="str">
        <f>IFERROR(MID(Tabela3[[#This Row],[Ordenado]], SEARCH("_",Tabela3[[#This Row],[Ordenado]]) + 1, LEN(Tabela3[[#This Row],[Ordenado]])),"")</f>
        <v>DESENVOLVIMENTO</v>
      </c>
    </row>
    <row r="214" spans="1:11" x14ac:dyDescent="0.25">
      <c r="A214" t="str">
        <f>IFERROR(tbl_geral[[#This Row],[Máquina]],"")</f>
        <v>BARL</v>
      </c>
      <c r="B214" t="str">
        <f>IFERROR(tbl_geral[[#This Row],[Status]],"")</f>
        <v>PARADA</v>
      </c>
      <c r="C214" t="str">
        <f>IF(Tabela2[[#This Row],[Status]]="","",CONCATENATE(Tabela2[[#This Row],[Máquina]],"_",Tabela2[[#This Row],[Status]]))</f>
        <v>BARL_PARADA</v>
      </c>
      <c r="E214" s="5">
        <f t="shared" si="7"/>
        <v>34</v>
      </c>
      <c r="F214" s="6" t="str">
        <f>IF(C214&lt;&gt;"",IF(COUNTIFS($C$2:C214,C214)=1,C214,""),"")</f>
        <v>BARL_PARADA</v>
      </c>
      <c r="H214" s="5">
        <v>213</v>
      </c>
      <c r="I214" s="6" t="str">
        <f t="shared" si="6"/>
        <v>WEMH_PCP</v>
      </c>
      <c r="J214" s="6" t="str">
        <f>IFERROR(MID(Tabela3[[#This Row],[Ordenado]], 1, SEARCH("_", Tabela3[[#This Row],[Ordenado]]) - 1),"")</f>
        <v>WEMH</v>
      </c>
      <c r="K214" s="6" t="str">
        <f>IFERROR(MID(Tabela3[[#This Row],[Ordenado]], SEARCH("_",Tabela3[[#This Row],[Ordenado]]) + 1, LEN(Tabela3[[#This Row],[Ordenado]])),"")</f>
        <v>PCP</v>
      </c>
    </row>
    <row r="215" spans="1:11" x14ac:dyDescent="0.25">
      <c r="A215" t="str">
        <f>IFERROR(tbl_geral[[#This Row],[Máquina]],"")</f>
        <v>BARL</v>
      </c>
      <c r="B215" t="str">
        <f>IFERROR(tbl_geral[[#This Row],[Status]],"")</f>
        <v>PARADA</v>
      </c>
      <c r="C215" t="str">
        <f>IF(Tabela2[[#This Row],[Status]]="","",CONCATENATE(Tabela2[[#This Row],[Máquina]],"_",Tabela2[[#This Row],[Status]]))</f>
        <v>BARL_PARADA</v>
      </c>
      <c r="E215" s="5">
        <f t="shared" si="7"/>
        <v>34</v>
      </c>
      <c r="F215" s="6" t="str">
        <f>IF(C215&lt;&gt;"",IF(COUNTIFS($C$2:C215,C215)=1,C215,""),"")</f>
        <v/>
      </c>
      <c r="H215" s="5">
        <v>214</v>
      </c>
      <c r="I215" s="6" t="str">
        <f t="shared" si="6"/>
        <v>WEMH_EMPILHADEIRA</v>
      </c>
      <c r="J215" s="6" t="str">
        <f>IFERROR(MID(Tabela3[[#This Row],[Ordenado]], 1, SEARCH("_", Tabela3[[#This Row],[Ordenado]]) - 1),"")</f>
        <v>WEMH</v>
      </c>
      <c r="K215" s="6" t="str">
        <f>IFERROR(MID(Tabela3[[#This Row],[Ordenado]], SEARCH("_",Tabela3[[#This Row],[Ordenado]]) + 1, LEN(Tabela3[[#This Row],[Ordenado]])),"")</f>
        <v>EMPILHADEIRA</v>
      </c>
    </row>
    <row r="216" spans="1:11" x14ac:dyDescent="0.25">
      <c r="A216" t="str">
        <f>IFERROR(tbl_geral[[#This Row],[Máquina]],"")</f>
        <v>BARL</v>
      </c>
      <c r="B216" t="str">
        <f>IFERROR(tbl_geral[[#This Row],[Status]],"")</f>
        <v>ESTAÇÃO ALIMENTAÇÃO DE PAINÉIS</v>
      </c>
      <c r="C216" t="str">
        <f>IF(Tabela2[[#This Row],[Status]]="","",CONCATENATE(Tabela2[[#This Row],[Máquina]],"_",Tabela2[[#This Row],[Status]]))</f>
        <v>BARL_ESTAÇÃO ALIMENTAÇÃO DE PAINÉIS</v>
      </c>
      <c r="E216" s="5">
        <f t="shared" si="7"/>
        <v>35</v>
      </c>
      <c r="F216" s="6" t="str">
        <f>IF(C216&lt;&gt;"",IF(COUNTIFS($C$2:C216,C216)=1,C216,""),"")</f>
        <v>BARL_ESTAÇÃO ALIMENTAÇÃO DE PAINÉIS</v>
      </c>
      <c r="H216" s="5">
        <v>215</v>
      </c>
      <c r="I216" s="6" t="str">
        <f t="shared" si="6"/>
        <v>WEMH_SENSOR PCF</v>
      </c>
      <c r="J216" s="6" t="str">
        <f>IFERROR(MID(Tabela3[[#This Row],[Ordenado]], 1, SEARCH("_", Tabela3[[#This Row],[Ordenado]]) - 1),"")</f>
        <v>WEMH</v>
      </c>
      <c r="K216" s="6" t="str">
        <f>IFERROR(MID(Tabela3[[#This Row],[Ordenado]], SEARCH("_",Tabela3[[#This Row],[Ordenado]]) + 1, LEN(Tabela3[[#This Row],[Ordenado]])),"")</f>
        <v>SENSOR PCF</v>
      </c>
    </row>
    <row r="217" spans="1:11" x14ac:dyDescent="0.25">
      <c r="A217" t="str">
        <f>IFERROR(tbl_geral[[#This Row],[Máquina]],"")</f>
        <v>BARL</v>
      </c>
      <c r="B217" t="str">
        <f>IFERROR(tbl_geral[[#This Row],[Status]],"")</f>
        <v>ESTAÇÃO ALIMENTAÇÃO DE PAINÉIS</v>
      </c>
      <c r="C217" t="str">
        <f>IF(Tabela2[[#This Row],[Status]]="","",CONCATENATE(Tabela2[[#This Row],[Máquina]],"_",Tabela2[[#This Row],[Status]]))</f>
        <v>BARL_ESTAÇÃO ALIMENTAÇÃO DE PAINÉIS</v>
      </c>
      <c r="E217" s="5">
        <f t="shared" si="7"/>
        <v>35</v>
      </c>
      <c r="F217" s="6" t="str">
        <f>IF(C217&lt;&gt;"",IF(COUNTIFS($C$2:C217,C217)=1,C217,""),"")</f>
        <v/>
      </c>
      <c r="H217" s="5">
        <v>216</v>
      </c>
      <c r="I217" s="6" t="str">
        <f t="shared" si="6"/>
        <v>WEMH_SISTEMA PCF</v>
      </c>
      <c r="J217" s="6" t="str">
        <f>IFERROR(MID(Tabela3[[#This Row],[Ordenado]], 1, SEARCH("_", Tabela3[[#This Row],[Ordenado]]) - 1),"")</f>
        <v>WEMH</v>
      </c>
      <c r="K217" s="6" t="str">
        <f>IFERROR(MID(Tabela3[[#This Row],[Ordenado]], SEARCH("_",Tabela3[[#This Row],[Ordenado]]) + 1, LEN(Tabela3[[#This Row],[Ordenado]])),"")</f>
        <v>SISTEMA PCF</v>
      </c>
    </row>
    <row r="218" spans="1:11" x14ac:dyDescent="0.25">
      <c r="A218" t="str">
        <f>IFERROR(tbl_geral[[#This Row],[Máquina]],"")</f>
        <v>BARL</v>
      </c>
      <c r="B218" t="str">
        <f>IFERROR(tbl_geral[[#This Row],[Status]],"")</f>
        <v>ESTAÇÃO ALIMENTAÇÃO DE PAINÉIS</v>
      </c>
      <c r="C218" t="str">
        <f>IF(Tabela2[[#This Row],[Status]]="","",CONCATENATE(Tabela2[[#This Row],[Máquina]],"_",Tabela2[[#This Row],[Status]]))</f>
        <v>BARL_ESTAÇÃO ALIMENTAÇÃO DE PAINÉIS</v>
      </c>
      <c r="E218" s="5">
        <f t="shared" si="7"/>
        <v>35</v>
      </c>
      <c r="F218" s="6" t="str">
        <f>IF(C218&lt;&gt;"",IF(COUNTIFS($C$2:C218,C218)=1,C218,""),"")</f>
        <v/>
      </c>
      <c r="H218" s="5">
        <v>217</v>
      </c>
      <c r="I218" s="6" t="str">
        <f t="shared" si="6"/>
        <v>WEMH_PARADA</v>
      </c>
      <c r="J218" s="6" t="str">
        <f>IFERROR(MID(Tabela3[[#This Row],[Ordenado]], 1, SEARCH("_", Tabela3[[#This Row],[Ordenado]]) - 1),"")</f>
        <v>WEMH</v>
      </c>
      <c r="K218" s="6" t="str">
        <f>IFERROR(MID(Tabela3[[#This Row],[Ordenado]], SEARCH("_",Tabela3[[#This Row],[Ordenado]]) + 1, LEN(Tabela3[[#This Row],[Ordenado]])),"")</f>
        <v>PARADA</v>
      </c>
    </row>
    <row r="219" spans="1:11" x14ac:dyDescent="0.25">
      <c r="A219" t="str">
        <f>IFERROR(tbl_geral[[#This Row],[Máquina]],"")</f>
        <v>BARL</v>
      </c>
      <c r="B219" t="str">
        <f>IFERROR(tbl_geral[[#This Row],[Status]],"")</f>
        <v>ESTAÇÃO ALIMENTAÇÃO DE PAINÉIS</v>
      </c>
      <c r="C219" t="str">
        <f>IF(Tabela2[[#This Row],[Status]]="","",CONCATENATE(Tabela2[[#This Row],[Máquina]],"_",Tabela2[[#This Row],[Status]]))</f>
        <v>BARL_ESTAÇÃO ALIMENTAÇÃO DE PAINÉIS</v>
      </c>
      <c r="E219" s="5">
        <f t="shared" si="7"/>
        <v>35</v>
      </c>
      <c r="F219" s="6" t="str">
        <f>IF(C219&lt;&gt;"",IF(COUNTIFS($C$2:C219,C219)=1,C219,""),"")</f>
        <v/>
      </c>
      <c r="H219" s="5">
        <v>218</v>
      </c>
      <c r="I219" s="6" t="str">
        <f t="shared" si="6"/>
        <v>WEMH_ESTAÇÃO ALIMENTAÇÃO DE PAINÉIS</v>
      </c>
      <c r="J219" s="6" t="str">
        <f>IFERROR(MID(Tabela3[[#This Row],[Ordenado]], 1, SEARCH("_", Tabela3[[#This Row],[Ordenado]]) - 1),"")</f>
        <v>WEMH</v>
      </c>
      <c r="K219" s="6" t="str">
        <f>IFERROR(MID(Tabela3[[#This Row],[Ordenado]], SEARCH("_",Tabela3[[#This Row],[Ordenado]]) + 1, LEN(Tabela3[[#This Row],[Ordenado]])),"")</f>
        <v>ESTAÇÃO ALIMENTAÇÃO DE PAINÉIS</v>
      </c>
    </row>
    <row r="220" spans="1:11" x14ac:dyDescent="0.25">
      <c r="A220" t="str">
        <f>IFERROR(tbl_geral[[#This Row],[Máquina]],"")</f>
        <v>BARL</v>
      </c>
      <c r="B220" t="str">
        <f>IFERROR(tbl_geral[[#This Row],[Status]],"")</f>
        <v>ESTAÇÃO ALIMENTAÇÃO DE PAINÉIS</v>
      </c>
      <c r="C220" t="str">
        <f>IF(Tabela2[[#This Row],[Status]]="","",CONCATENATE(Tabela2[[#This Row],[Máquina]],"_",Tabela2[[#This Row],[Status]]))</f>
        <v>BARL_ESTAÇÃO ALIMENTAÇÃO DE PAINÉIS</v>
      </c>
      <c r="E220" s="5">
        <f t="shared" si="7"/>
        <v>35</v>
      </c>
      <c r="F220" s="6" t="str">
        <f>IF(C220&lt;&gt;"",IF(COUNTIFS($C$2:C220,C220)=1,C220,""),"")</f>
        <v/>
      </c>
      <c r="H220" s="5">
        <v>219</v>
      </c>
      <c r="I220" s="6" t="str">
        <f t="shared" si="6"/>
        <v>WEMH_ESTAÇÃO I</v>
      </c>
      <c r="J220" s="6" t="str">
        <f>IFERROR(MID(Tabela3[[#This Row],[Ordenado]], 1, SEARCH("_", Tabela3[[#This Row],[Ordenado]]) - 1),"")</f>
        <v>WEMH</v>
      </c>
      <c r="K220" s="6" t="str">
        <f>IFERROR(MID(Tabela3[[#This Row],[Ordenado]], SEARCH("_",Tabela3[[#This Row],[Ordenado]]) + 1, LEN(Tabela3[[#This Row],[Ordenado]])),"")</f>
        <v>ESTAÇÃO I</v>
      </c>
    </row>
    <row r="221" spans="1:11" x14ac:dyDescent="0.25">
      <c r="A221" t="str">
        <f>IFERROR(tbl_geral[[#This Row],[Máquina]],"")</f>
        <v>BARL</v>
      </c>
      <c r="B221" t="str">
        <f>IFERROR(tbl_geral[[#This Row],[Status]],"")</f>
        <v>ESTAÇÃO ALIMENTAÇÃO DE PAINÉIS</v>
      </c>
      <c r="C221" t="str">
        <f>IF(Tabela2[[#This Row],[Status]]="","",CONCATENATE(Tabela2[[#This Row],[Máquina]],"_",Tabela2[[#This Row],[Status]]))</f>
        <v>BARL_ESTAÇÃO ALIMENTAÇÃO DE PAINÉIS</v>
      </c>
      <c r="E221" s="5">
        <f t="shared" si="7"/>
        <v>35</v>
      </c>
      <c r="F221" s="6" t="str">
        <f>IF(C221&lt;&gt;"",IF(COUNTIFS($C$2:C221,C221)=1,C221,""),"")</f>
        <v/>
      </c>
      <c r="H221" s="5">
        <v>220</v>
      </c>
      <c r="I221" s="6" t="str">
        <f t="shared" si="6"/>
        <v>WEMH_ESTAÇÃO II</v>
      </c>
      <c r="J221" s="6" t="str">
        <f>IFERROR(MID(Tabela3[[#This Row],[Ordenado]], 1, SEARCH("_", Tabela3[[#This Row],[Ordenado]]) - 1),"")</f>
        <v>WEMH</v>
      </c>
      <c r="K221" s="6" t="str">
        <f>IFERROR(MID(Tabela3[[#This Row],[Ordenado]], SEARCH("_",Tabela3[[#This Row],[Ordenado]]) + 1, LEN(Tabela3[[#This Row],[Ordenado]])),"")</f>
        <v>ESTAÇÃO II</v>
      </c>
    </row>
    <row r="222" spans="1:11" x14ac:dyDescent="0.25">
      <c r="A222" t="str">
        <f>IFERROR(tbl_geral[[#This Row],[Máquina]],"")</f>
        <v>BARL</v>
      </c>
      <c r="B222" t="str">
        <f>IFERROR(tbl_geral[[#This Row],[Status]],"")</f>
        <v>ESTAÇÃO ALIMENTAÇÃO DE PAINÉIS</v>
      </c>
      <c r="C222" t="str">
        <f>IF(Tabela2[[#This Row],[Status]]="","",CONCATENATE(Tabela2[[#This Row],[Máquina]],"_",Tabela2[[#This Row],[Status]]))</f>
        <v>BARL_ESTAÇÃO ALIMENTAÇÃO DE PAINÉIS</v>
      </c>
      <c r="E222" s="5">
        <f t="shared" si="7"/>
        <v>35</v>
      </c>
      <c r="F222" s="6" t="str">
        <f>IF(C222&lt;&gt;"",IF(COUNTIFS($C$2:C222,C222)=1,C222,""),"")</f>
        <v/>
      </c>
      <c r="H222" s="5">
        <v>221</v>
      </c>
      <c r="I222" s="6" t="str">
        <f t="shared" si="6"/>
        <v>WEMH_ESTAÇÃO III</v>
      </c>
      <c r="J222" s="6" t="str">
        <f>IFERROR(MID(Tabela3[[#This Row],[Ordenado]], 1, SEARCH("_", Tabela3[[#This Row],[Ordenado]]) - 1),"")</f>
        <v>WEMH</v>
      </c>
      <c r="K222" s="6" t="str">
        <f>IFERROR(MID(Tabela3[[#This Row],[Ordenado]], SEARCH("_",Tabela3[[#This Row],[Ordenado]]) + 1, LEN(Tabela3[[#This Row],[Ordenado]])),"")</f>
        <v>ESTAÇÃO III</v>
      </c>
    </row>
    <row r="223" spans="1:11" x14ac:dyDescent="0.25">
      <c r="A223" t="str">
        <f>IFERROR(tbl_geral[[#This Row],[Máquina]],"")</f>
        <v>BARL</v>
      </c>
      <c r="B223" t="str">
        <f>IFERROR(tbl_geral[[#This Row],[Status]],"")</f>
        <v>ESTAÇÃO ALIMENTAÇÃO DE PAINÉIS</v>
      </c>
      <c r="C223" t="str">
        <f>IF(Tabela2[[#This Row],[Status]]="","",CONCATENATE(Tabela2[[#This Row],[Máquina]],"_",Tabela2[[#This Row],[Status]]))</f>
        <v>BARL_ESTAÇÃO ALIMENTAÇÃO DE PAINÉIS</v>
      </c>
      <c r="E223" s="5">
        <f t="shared" si="7"/>
        <v>35</v>
      </c>
      <c r="F223" s="6" t="str">
        <f>IF(C223&lt;&gt;"",IF(COUNTIFS($C$2:C223,C223)=1,C223,""),"")</f>
        <v/>
      </c>
      <c r="H223" s="5">
        <v>222</v>
      </c>
      <c r="I223" s="6" t="str">
        <f t="shared" si="6"/>
        <v>WEMH_CARRO DE ALIMENTAÇÃO</v>
      </c>
      <c r="J223" s="6" t="str">
        <f>IFERROR(MID(Tabela3[[#This Row],[Ordenado]], 1, SEARCH("_", Tabela3[[#This Row],[Ordenado]]) - 1),"")</f>
        <v>WEMH</v>
      </c>
      <c r="K223" s="6" t="str">
        <f>IFERROR(MID(Tabela3[[#This Row],[Ordenado]], SEARCH("_",Tabela3[[#This Row],[Ordenado]]) + 1, LEN(Tabela3[[#This Row],[Ordenado]])),"")</f>
        <v>CARRO DE ALIMENTAÇÃO</v>
      </c>
    </row>
    <row r="224" spans="1:11" x14ac:dyDescent="0.25">
      <c r="A224" t="str">
        <f>IFERROR(tbl_geral[[#This Row],[Máquina]],"")</f>
        <v>BARL</v>
      </c>
      <c r="B224" t="str">
        <f>IFERROR(tbl_geral[[#This Row],[Status]],"")</f>
        <v>ESTAÇÃO ALIMENTAÇÃO DE PAINÉIS</v>
      </c>
      <c r="C224" t="str">
        <f>IF(Tabela2[[#This Row],[Status]]="","",CONCATENATE(Tabela2[[#This Row],[Máquina]],"_",Tabela2[[#This Row],[Status]]))</f>
        <v>BARL_ESTAÇÃO ALIMENTAÇÃO DE PAINÉIS</v>
      </c>
      <c r="E224" s="5">
        <f t="shared" si="7"/>
        <v>35</v>
      </c>
      <c r="F224" s="6" t="str">
        <f>IF(C224&lt;&gt;"",IF(COUNTIFS($C$2:C224,C224)=1,C224,""),"")</f>
        <v/>
      </c>
      <c r="H224" s="5">
        <v>223</v>
      </c>
      <c r="I224" s="6" t="str">
        <f t="shared" si="6"/>
        <v>WEMH_PRENSA</v>
      </c>
      <c r="J224" s="6" t="str">
        <f>IFERROR(MID(Tabela3[[#This Row],[Ordenado]], 1, SEARCH("_", Tabela3[[#This Row],[Ordenado]]) - 1),"")</f>
        <v>WEMH</v>
      </c>
      <c r="K224" s="6" t="str">
        <f>IFERROR(MID(Tabela3[[#This Row],[Ordenado]], SEARCH("_",Tabela3[[#This Row],[Ordenado]]) + 1, LEN(Tabela3[[#This Row],[Ordenado]])),"")</f>
        <v>PRENSA</v>
      </c>
    </row>
    <row r="225" spans="1:11" x14ac:dyDescent="0.25">
      <c r="A225" t="str">
        <f>IFERROR(tbl_geral[[#This Row],[Máquina]],"")</f>
        <v>BARL</v>
      </c>
      <c r="B225" t="str">
        <f>IFERROR(tbl_geral[[#This Row],[Status]],"")</f>
        <v>ESTAÇÃO ALIMENTAÇÃO DE PAINÉIS</v>
      </c>
      <c r="C225" t="str">
        <f>IF(Tabela2[[#This Row],[Status]]="","",CONCATENATE(Tabela2[[#This Row],[Máquina]],"_",Tabela2[[#This Row],[Status]]))</f>
        <v>BARL_ESTAÇÃO ALIMENTAÇÃO DE PAINÉIS</v>
      </c>
      <c r="E225" s="5">
        <f t="shared" si="7"/>
        <v>35</v>
      </c>
      <c r="F225" s="6" t="str">
        <f>IF(C225&lt;&gt;"",IF(COUNTIFS($C$2:C225,C225)=1,C225,""),"")</f>
        <v/>
      </c>
      <c r="H225" s="5">
        <v>224</v>
      </c>
      <c r="I225" s="6" t="str">
        <f t="shared" si="6"/>
        <v>WEMH_CARRO DE SAÍDA</v>
      </c>
      <c r="J225" s="6" t="str">
        <f>IFERROR(MID(Tabela3[[#This Row],[Ordenado]], 1, SEARCH("_", Tabela3[[#This Row],[Ordenado]]) - 1),"")</f>
        <v>WEMH</v>
      </c>
      <c r="K225" s="6" t="str">
        <f>IFERROR(MID(Tabela3[[#This Row],[Ordenado]], SEARCH("_",Tabela3[[#This Row],[Ordenado]]) + 1, LEN(Tabela3[[#This Row],[Ordenado]])),"")</f>
        <v>CARRO DE SAÍDA</v>
      </c>
    </row>
    <row r="226" spans="1:11" x14ac:dyDescent="0.25">
      <c r="A226" t="str">
        <f>IFERROR(tbl_geral[[#This Row],[Máquina]],"")</f>
        <v>BARL</v>
      </c>
      <c r="B226" t="str">
        <f>IFERROR(tbl_geral[[#This Row],[Status]],"")</f>
        <v>ESTAÇÃO ALIMENTAÇÃO DE PAINÉIS</v>
      </c>
      <c r="C226" t="str">
        <f>IF(Tabela2[[#This Row],[Status]]="","",CONCATENATE(Tabela2[[#This Row],[Máquina]],"_",Tabela2[[#This Row],[Status]]))</f>
        <v>BARL_ESTAÇÃO ALIMENTAÇÃO DE PAINÉIS</v>
      </c>
      <c r="E226" s="5">
        <f t="shared" si="7"/>
        <v>35</v>
      </c>
      <c r="F226" s="6" t="str">
        <f>IF(C226&lt;&gt;"",IF(COUNTIFS($C$2:C226,C226)=1,C226,""),"")</f>
        <v/>
      </c>
      <c r="H226" s="5">
        <v>225</v>
      </c>
      <c r="I226" s="6" t="str">
        <f t="shared" si="6"/>
        <v>WEMH_REBARBADOR</v>
      </c>
      <c r="J226" s="6" t="str">
        <f>IFERROR(MID(Tabela3[[#This Row],[Ordenado]], 1, SEARCH("_", Tabela3[[#This Row],[Ordenado]]) - 1),"")</f>
        <v>WEMH</v>
      </c>
      <c r="K226" s="6" t="str">
        <f>IFERROR(MID(Tabela3[[#This Row],[Ordenado]], SEARCH("_",Tabela3[[#This Row],[Ordenado]]) + 1, LEN(Tabela3[[#This Row],[Ordenado]])),"")</f>
        <v>REBARBADOR</v>
      </c>
    </row>
    <row r="227" spans="1:11" x14ac:dyDescent="0.25">
      <c r="A227" t="str">
        <f>IFERROR(tbl_geral[[#This Row],[Máquina]],"")</f>
        <v>BARL</v>
      </c>
      <c r="B227" t="str">
        <f>IFERROR(tbl_geral[[#This Row],[Status]],"")</f>
        <v>ESTAÇÃO ALIMENTAÇÃO DE PAINÉIS</v>
      </c>
      <c r="C227" t="str">
        <f>IF(Tabela2[[#This Row],[Status]]="","",CONCATENATE(Tabela2[[#This Row],[Máquina]],"_",Tabela2[[#This Row],[Status]]))</f>
        <v>BARL_ESTAÇÃO ALIMENTAÇÃO DE PAINÉIS</v>
      </c>
      <c r="E227" s="5">
        <f t="shared" si="7"/>
        <v>35</v>
      </c>
      <c r="F227" s="6" t="str">
        <f>IF(C227&lt;&gt;"",IF(COUNTIFS($C$2:C227,C227)=1,C227,""),"")</f>
        <v/>
      </c>
      <c r="H227" s="5">
        <v>226</v>
      </c>
      <c r="I227" s="6" t="str">
        <f t="shared" si="6"/>
        <v>WEMH_CLASSIFICAÇÃO</v>
      </c>
      <c r="J227" s="6" t="str">
        <f>IFERROR(MID(Tabela3[[#This Row],[Ordenado]], 1, SEARCH("_", Tabela3[[#This Row],[Ordenado]]) - 1),"")</f>
        <v>WEMH</v>
      </c>
      <c r="K227" s="6" t="str">
        <f>IFERROR(MID(Tabela3[[#This Row],[Ordenado]], SEARCH("_",Tabela3[[#This Row],[Ordenado]]) + 1, LEN(Tabela3[[#This Row],[Ordenado]])),"")</f>
        <v>CLASSIFICAÇÃO</v>
      </c>
    </row>
    <row r="228" spans="1:11" x14ac:dyDescent="0.25">
      <c r="A228" t="str">
        <f>IFERROR(tbl_geral[[#This Row],[Máquina]],"")</f>
        <v>BARL</v>
      </c>
      <c r="B228" t="str">
        <f>IFERROR(tbl_geral[[#This Row],[Status]],"")</f>
        <v>ESTAÇÃO ALIMENTAÇÃO DE PAINÉIS</v>
      </c>
      <c r="C228" t="str">
        <f>IF(Tabela2[[#This Row],[Status]]="","",CONCATENATE(Tabela2[[#This Row],[Máquina]],"_",Tabela2[[#This Row],[Status]]))</f>
        <v>BARL_ESTAÇÃO ALIMENTAÇÃO DE PAINÉIS</v>
      </c>
      <c r="E228" s="5">
        <f t="shared" si="7"/>
        <v>35</v>
      </c>
      <c r="F228" s="6" t="str">
        <f>IF(C228&lt;&gt;"",IF(COUNTIFS($C$2:C228,C228)=1,C228,""),"")</f>
        <v/>
      </c>
      <c r="H228" s="5">
        <v>227</v>
      </c>
      <c r="I228" s="6" t="str">
        <f t="shared" si="6"/>
        <v>WEMH_IMPRESSORA</v>
      </c>
      <c r="J228" s="6" t="str">
        <f>IFERROR(MID(Tabela3[[#This Row],[Ordenado]], 1, SEARCH("_", Tabela3[[#This Row],[Ordenado]]) - 1),"")</f>
        <v>WEMH</v>
      </c>
      <c r="K228" s="6" t="str">
        <f>IFERROR(MID(Tabela3[[#This Row],[Ordenado]], SEARCH("_",Tabela3[[#This Row],[Ordenado]]) + 1, LEN(Tabela3[[#This Row],[Ordenado]])),"")</f>
        <v>IMPRESSORA</v>
      </c>
    </row>
    <row r="229" spans="1:11" x14ac:dyDescent="0.25">
      <c r="A229" t="str">
        <f>IFERROR(tbl_geral[[#This Row],[Máquina]],"")</f>
        <v>BARL</v>
      </c>
      <c r="B229" t="str">
        <f>IFERROR(tbl_geral[[#This Row],[Status]],"")</f>
        <v>ESTAÇÃO ALIMENTAÇÃO DE PAINÉIS</v>
      </c>
      <c r="C229" t="str">
        <f>IF(Tabela2[[#This Row],[Status]]="","",CONCATENATE(Tabela2[[#This Row],[Máquina]],"_",Tabela2[[#This Row],[Status]]))</f>
        <v>BARL_ESTAÇÃO ALIMENTAÇÃO DE PAINÉIS</v>
      </c>
      <c r="E229" s="5">
        <f t="shared" si="7"/>
        <v>35</v>
      </c>
      <c r="F229" s="6" t="str">
        <f>IF(C229&lt;&gt;"",IF(COUNTIFS($C$2:C229,C229)=1,C229,""),"")</f>
        <v/>
      </c>
      <c r="H229" s="5">
        <v>228</v>
      </c>
      <c r="I229" s="6" t="str">
        <f t="shared" si="6"/>
        <v/>
      </c>
      <c r="J229" s="6" t="str">
        <f>IFERROR(MID(Tabela3[[#This Row],[Ordenado]], 1, SEARCH("_", Tabela3[[#This Row],[Ordenado]]) - 1),"")</f>
        <v/>
      </c>
      <c r="K229" s="6" t="str">
        <f>IFERROR(MID(Tabela3[[#This Row],[Ordenado]], SEARCH("_",Tabela3[[#This Row],[Ordenado]]) + 1, LEN(Tabela3[[#This Row],[Ordenado]])),"")</f>
        <v/>
      </c>
    </row>
    <row r="230" spans="1:11" x14ac:dyDescent="0.25">
      <c r="A230" t="str">
        <f>IFERROR(tbl_geral[[#This Row],[Máquina]],"")</f>
        <v>BARL</v>
      </c>
      <c r="B230" t="str">
        <f>IFERROR(tbl_geral[[#This Row],[Status]],"")</f>
        <v>ESTAÇÃO ALIMENTAÇÃO DE PAINÉIS</v>
      </c>
      <c r="C230" t="str">
        <f>IF(Tabela2[[#This Row],[Status]]="","",CONCATENATE(Tabela2[[#This Row],[Máquina]],"_",Tabela2[[#This Row],[Status]]))</f>
        <v>BARL_ESTAÇÃO ALIMENTAÇÃO DE PAINÉIS</v>
      </c>
      <c r="E230" s="5">
        <f t="shared" si="7"/>
        <v>35</v>
      </c>
      <c r="F230" s="6" t="str">
        <f>IF(C230&lt;&gt;"",IF(COUNTIFS($C$2:C230,C230)=1,C230,""),"")</f>
        <v/>
      </c>
      <c r="H230" s="5">
        <v>229</v>
      </c>
      <c r="I230" s="6" t="str">
        <f t="shared" si="6"/>
        <v/>
      </c>
      <c r="J230" s="6" t="str">
        <f>IFERROR(MID(Tabela3[[#This Row],[Ordenado]], 1, SEARCH("_", Tabela3[[#This Row],[Ordenado]]) - 1),"")</f>
        <v/>
      </c>
      <c r="K230" s="6" t="str">
        <f>IFERROR(MID(Tabela3[[#This Row],[Ordenado]], SEARCH("_",Tabela3[[#This Row],[Ordenado]]) + 1, LEN(Tabela3[[#This Row],[Ordenado]])),"")</f>
        <v/>
      </c>
    </row>
    <row r="231" spans="1:11" x14ac:dyDescent="0.25">
      <c r="A231" t="str">
        <f>IFERROR(tbl_geral[[#This Row],[Máquina]],"")</f>
        <v>BARL</v>
      </c>
      <c r="B231" t="str">
        <f>IFERROR(tbl_geral[[#This Row],[Status]],"")</f>
        <v>ESTAÇÃO ALIMENTAÇÃO DE PAINÉIS</v>
      </c>
      <c r="C231" t="str">
        <f>IF(Tabela2[[#This Row],[Status]]="","",CONCATENATE(Tabela2[[#This Row],[Máquina]],"_",Tabela2[[#This Row],[Status]]))</f>
        <v>BARL_ESTAÇÃO ALIMENTAÇÃO DE PAINÉIS</v>
      </c>
      <c r="E231" s="5">
        <f t="shared" si="7"/>
        <v>35</v>
      </c>
      <c r="F231" s="6" t="str">
        <f>IF(C231&lt;&gt;"",IF(COUNTIFS($C$2:C231,C231)=1,C231,""),"")</f>
        <v/>
      </c>
      <c r="H231" s="5">
        <v>230</v>
      </c>
      <c r="I231" s="6" t="str">
        <f t="shared" si="6"/>
        <v/>
      </c>
      <c r="J231" s="6" t="str">
        <f>IFERROR(MID(Tabela3[[#This Row],[Ordenado]], 1, SEARCH("_", Tabela3[[#This Row],[Ordenado]]) - 1),"")</f>
        <v/>
      </c>
      <c r="K231" s="6" t="str">
        <f>IFERROR(MID(Tabela3[[#This Row],[Ordenado]], SEARCH("_",Tabela3[[#This Row],[Ordenado]]) + 1, LEN(Tabela3[[#This Row],[Ordenado]])),"")</f>
        <v/>
      </c>
    </row>
    <row r="232" spans="1:11" x14ac:dyDescent="0.25">
      <c r="A232" t="str">
        <f>IFERROR(tbl_geral[[#This Row],[Máquina]],"")</f>
        <v>BARL</v>
      </c>
      <c r="B232" t="str">
        <f>IFERROR(tbl_geral[[#This Row],[Status]],"")</f>
        <v>ESTAÇÃO ALIMENTAÇÃO DE PAINÉIS</v>
      </c>
      <c r="C232" t="str">
        <f>IF(Tabela2[[#This Row],[Status]]="","",CONCATENATE(Tabela2[[#This Row],[Máquina]],"_",Tabela2[[#This Row],[Status]]))</f>
        <v>BARL_ESTAÇÃO ALIMENTAÇÃO DE PAINÉIS</v>
      </c>
      <c r="E232" s="5">
        <f t="shared" si="7"/>
        <v>35</v>
      </c>
      <c r="F232" s="6" t="str">
        <f>IF(C232&lt;&gt;"",IF(COUNTIFS($C$2:C232,C232)=1,C232,""),"")</f>
        <v/>
      </c>
      <c r="H232" s="5">
        <v>231</v>
      </c>
      <c r="I232" s="6" t="str">
        <f t="shared" si="6"/>
        <v/>
      </c>
      <c r="J232" s="6" t="str">
        <f>IFERROR(MID(Tabela3[[#This Row],[Ordenado]], 1, SEARCH("_", Tabela3[[#This Row],[Ordenado]]) - 1),"")</f>
        <v/>
      </c>
      <c r="K232" s="6" t="str">
        <f>IFERROR(MID(Tabela3[[#This Row],[Ordenado]], SEARCH("_",Tabela3[[#This Row],[Ordenado]]) + 1, LEN(Tabela3[[#This Row],[Ordenado]])),"")</f>
        <v/>
      </c>
    </row>
    <row r="233" spans="1:11" x14ac:dyDescent="0.25">
      <c r="A233" t="str">
        <f>IFERROR(tbl_geral[[#This Row],[Máquina]],"")</f>
        <v>BARL</v>
      </c>
      <c r="B233" t="str">
        <f>IFERROR(tbl_geral[[#This Row],[Status]],"")</f>
        <v>APLICADOR 4</v>
      </c>
      <c r="C233" t="str">
        <f>IF(Tabela2[[#This Row],[Status]]="","",CONCATENATE(Tabela2[[#This Row],[Máquina]],"_",Tabela2[[#This Row],[Status]]))</f>
        <v>BARL_APLICADOR 4</v>
      </c>
      <c r="E233" s="5">
        <f t="shared" si="7"/>
        <v>36</v>
      </c>
      <c r="F233" s="6" t="str">
        <f>IF(C233&lt;&gt;"",IF(COUNTIFS($C$2:C233,C233)=1,C233,""),"")</f>
        <v>BARL_APLICADOR 4</v>
      </c>
      <c r="H233" s="5">
        <v>232</v>
      </c>
      <c r="I233" s="6" t="str">
        <f t="shared" si="6"/>
        <v/>
      </c>
      <c r="J233" s="6" t="str">
        <f>IFERROR(MID(Tabela3[[#This Row],[Ordenado]], 1, SEARCH("_", Tabela3[[#This Row],[Ordenado]]) - 1),"")</f>
        <v/>
      </c>
      <c r="K233" s="6" t="str">
        <f>IFERROR(MID(Tabela3[[#This Row],[Ordenado]], SEARCH("_",Tabela3[[#This Row],[Ordenado]]) + 1, LEN(Tabela3[[#This Row],[Ordenado]])),"")</f>
        <v/>
      </c>
    </row>
    <row r="234" spans="1:11" x14ac:dyDescent="0.25">
      <c r="A234" t="str">
        <f>IFERROR(tbl_geral[[#This Row],[Máquina]],"")</f>
        <v>BARL</v>
      </c>
      <c r="B234" t="str">
        <f>IFERROR(tbl_geral[[#This Row],[Status]],"")</f>
        <v>APLICADOR 4</v>
      </c>
      <c r="C234" t="str">
        <f>IF(Tabela2[[#This Row],[Status]]="","",CONCATENATE(Tabela2[[#This Row],[Máquina]],"_",Tabela2[[#This Row],[Status]]))</f>
        <v>BARL_APLICADOR 4</v>
      </c>
      <c r="E234" s="5">
        <f t="shared" si="7"/>
        <v>36</v>
      </c>
      <c r="F234" s="6" t="str">
        <f>IF(C234&lt;&gt;"",IF(COUNTIFS($C$2:C234,C234)=1,C234,""),"")</f>
        <v/>
      </c>
      <c r="H234" s="5">
        <v>233</v>
      </c>
      <c r="I234" s="6" t="str">
        <f t="shared" si="6"/>
        <v/>
      </c>
      <c r="J234" s="6" t="str">
        <f>IFERROR(MID(Tabela3[[#This Row],[Ordenado]], 1, SEARCH("_", Tabela3[[#This Row],[Ordenado]]) - 1),"")</f>
        <v/>
      </c>
      <c r="K234" s="6" t="str">
        <f>IFERROR(MID(Tabela3[[#This Row],[Ordenado]], SEARCH("_",Tabela3[[#This Row],[Ordenado]]) + 1, LEN(Tabela3[[#This Row],[Ordenado]])),"")</f>
        <v/>
      </c>
    </row>
    <row r="235" spans="1:11" x14ac:dyDescent="0.25">
      <c r="A235" t="str">
        <f>IFERROR(tbl_geral[[#This Row],[Máquina]],"")</f>
        <v>BARL</v>
      </c>
      <c r="B235" t="str">
        <f>IFERROR(tbl_geral[[#This Row],[Status]],"")</f>
        <v>APLICADOR 4</v>
      </c>
      <c r="C235" t="str">
        <f>IF(Tabela2[[#This Row],[Status]]="","",CONCATENATE(Tabela2[[#This Row],[Máquina]],"_",Tabela2[[#This Row],[Status]]))</f>
        <v>BARL_APLICADOR 4</v>
      </c>
      <c r="E235" s="5">
        <f t="shared" si="7"/>
        <v>36</v>
      </c>
      <c r="F235" s="6" t="str">
        <f>IF(C235&lt;&gt;"",IF(COUNTIFS($C$2:C235,C235)=1,C235,""),"")</f>
        <v/>
      </c>
      <c r="H235" s="5">
        <v>234</v>
      </c>
      <c r="I235" s="6" t="str">
        <f t="shared" si="6"/>
        <v/>
      </c>
      <c r="J235" s="6" t="str">
        <f>IFERROR(MID(Tabela3[[#This Row],[Ordenado]], 1, SEARCH("_", Tabela3[[#This Row],[Ordenado]]) - 1),"")</f>
        <v/>
      </c>
      <c r="K235" s="6" t="str">
        <f>IFERROR(MID(Tabela3[[#This Row],[Ordenado]], SEARCH("_",Tabela3[[#This Row],[Ordenado]]) + 1, LEN(Tabela3[[#This Row],[Ordenado]])),"")</f>
        <v/>
      </c>
    </row>
    <row r="236" spans="1:11" x14ac:dyDescent="0.25">
      <c r="A236" t="str">
        <f>IFERROR(tbl_geral[[#This Row],[Máquina]],"")</f>
        <v>BARL</v>
      </c>
      <c r="B236" t="str">
        <f>IFERROR(tbl_geral[[#This Row],[Status]],"")</f>
        <v>APLICADOR 4</v>
      </c>
      <c r="C236" t="str">
        <f>IF(Tabela2[[#This Row],[Status]]="","",CONCATENATE(Tabela2[[#This Row],[Máquina]],"_",Tabela2[[#This Row],[Status]]))</f>
        <v>BARL_APLICADOR 4</v>
      </c>
      <c r="E236" s="5">
        <f t="shared" si="7"/>
        <v>36</v>
      </c>
      <c r="F236" s="6" t="str">
        <f>IF(C236&lt;&gt;"",IF(COUNTIFS($C$2:C236,C236)=1,C236,""),"")</f>
        <v/>
      </c>
      <c r="H236" s="5">
        <v>235</v>
      </c>
      <c r="I236" s="6" t="str">
        <f t="shared" si="6"/>
        <v/>
      </c>
      <c r="J236" s="6" t="str">
        <f>IFERROR(MID(Tabela3[[#This Row],[Ordenado]], 1, SEARCH("_", Tabela3[[#This Row],[Ordenado]]) - 1),"")</f>
        <v/>
      </c>
      <c r="K236" s="6" t="str">
        <f>IFERROR(MID(Tabela3[[#This Row],[Ordenado]], SEARCH("_",Tabela3[[#This Row],[Ordenado]]) + 1, LEN(Tabela3[[#This Row],[Ordenado]])),"")</f>
        <v/>
      </c>
    </row>
    <row r="237" spans="1:11" x14ac:dyDescent="0.25">
      <c r="A237" t="str">
        <f>IFERROR(tbl_geral[[#This Row],[Máquina]],"")</f>
        <v>BARL</v>
      </c>
      <c r="B237" t="str">
        <f>IFERROR(tbl_geral[[#This Row],[Status]],"")</f>
        <v>APLICADOR 4</v>
      </c>
      <c r="C237" t="str">
        <f>IF(Tabela2[[#This Row],[Status]]="","",CONCATENATE(Tabela2[[#This Row],[Máquina]],"_",Tabela2[[#This Row],[Status]]))</f>
        <v>BARL_APLICADOR 4</v>
      </c>
      <c r="E237" s="5">
        <f t="shared" si="7"/>
        <v>36</v>
      </c>
      <c r="F237" s="6" t="str">
        <f>IF(C237&lt;&gt;"",IF(COUNTIFS($C$2:C237,C237)=1,C237,""),"")</f>
        <v/>
      </c>
      <c r="H237" s="5">
        <v>236</v>
      </c>
      <c r="I237" s="6" t="str">
        <f t="shared" si="6"/>
        <v/>
      </c>
      <c r="J237" s="6" t="str">
        <f>IFERROR(MID(Tabela3[[#This Row],[Ordenado]], 1, SEARCH("_", Tabela3[[#This Row],[Ordenado]]) - 1),"")</f>
        <v/>
      </c>
      <c r="K237" s="6" t="str">
        <f>IFERROR(MID(Tabela3[[#This Row],[Ordenado]], SEARCH("_",Tabela3[[#This Row],[Ordenado]]) + 1, LEN(Tabela3[[#This Row],[Ordenado]])),"")</f>
        <v/>
      </c>
    </row>
    <row r="238" spans="1:11" x14ac:dyDescent="0.25">
      <c r="A238" t="str">
        <f>IFERROR(tbl_geral[[#This Row],[Máquina]],"")</f>
        <v>BARL</v>
      </c>
      <c r="B238" t="str">
        <f>IFERROR(tbl_geral[[#This Row],[Status]],"")</f>
        <v>APLICADOR 4</v>
      </c>
      <c r="C238" t="str">
        <f>IF(Tabela2[[#This Row],[Status]]="","",CONCATENATE(Tabela2[[#This Row],[Máquina]],"_",Tabela2[[#This Row],[Status]]))</f>
        <v>BARL_APLICADOR 4</v>
      </c>
      <c r="E238" s="5">
        <f t="shared" si="7"/>
        <v>36</v>
      </c>
      <c r="F238" s="6" t="str">
        <f>IF(C238&lt;&gt;"",IF(COUNTIFS($C$2:C238,C238)=1,C238,""),"")</f>
        <v/>
      </c>
      <c r="H238" s="5">
        <v>237</v>
      </c>
      <c r="I238" s="6" t="str">
        <f t="shared" si="6"/>
        <v/>
      </c>
      <c r="J238" s="6" t="str">
        <f>IFERROR(MID(Tabela3[[#This Row],[Ordenado]], 1, SEARCH("_", Tabela3[[#This Row],[Ordenado]]) - 1),"")</f>
        <v/>
      </c>
      <c r="K238" s="6" t="str">
        <f>IFERROR(MID(Tabela3[[#This Row],[Ordenado]], SEARCH("_",Tabela3[[#This Row],[Ordenado]]) + 1, LEN(Tabela3[[#This Row],[Ordenado]])),"")</f>
        <v/>
      </c>
    </row>
    <row r="239" spans="1:11" x14ac:dyDescent="0.25">
      <c r="A239" t="str">
        <f>IFERROR(tbl_geral[[#This Row],[Máquina]],"")</f>
        <v>BARL</v>
      </c>
      <c r="B239" t="str">
        <f>IFERROR(tbl_geral[[#This Row],[Status]],"")</f>
        <v>APLICADOR 4</v>
      </c>
      <c r="C239" t="str">
        <f>IF(Tabela2[[#This Row],[Status]]="","",CONCATENATE(Tabela2[[#This Row],[Máquina]],"_",Tabela2[[#This Row],[Status]]))</f>
        <v>BARL_APLICADOR 4</v>
      </c>
      <c r="E239" s="5">
        <f t="shared" si="7"/>
        <v>36</v>
      </c>
      <c r="F239" s="6" t="str">
        <f>IF(C239&lt;&gt;"",IF(COUNTIFS($C$2:C239,C239)=1,C239,""),"")</f>
        <v/>
      </c>
      <c r="H239" s="5">
        <v>238</v>
      </c>
      <c r="I239" s="6" t="str">
        <f t="shared" si="6"/>
        <v/>
      </c>
      <c r="J239" s="6" t="str">
        <f>IFERROR(MID(Tabela3[[#This Row],[Ordenado]], 1, SEARCH("_", Tabela3[[#This Row],[Ordenado]]) - 1),"")</f>
        <v/>
      </c>
      <c r="K239" s="6" t="str">
        <f>IFERROR(MID(Tabela3[[#This Row],[Ordenado]], SEARCH("_",Tabela3[[#This Row],[Ordenado]]) + 1, LEN(Tabela3[[#This Row],[Ordenado]])),"")</f>
        <v/>
      </c>
    </row>
    <row r="240" spans="1:11" x14ac:dyDescent="0.25">
      <c r="A240" t="str">
        <f>IFERROR(tbl_geral[[#This Row],[Máquina]],"")</f>
        <v>BARL</v>
      </c>
      <c r="B240" t="str">
        <f>IFERROR(tbl_geral[[#This Row],[Status]],"")</f>
        <v>APLICADOR 4</v>
      </c>
      <c r="C240" t="str">
        <f>IF(Tabela2[[#This Row],[Status]]="","",CONCATENATE(Tabela2[[#This Row],[Máquina]],"_",Tabela2[[#This Row],[Status]]))</f>
        <v>BARL_APLICADOR 4</v>
      </c>
      <c r="E240" s="5">
        <f t="shared" si="7"/>
        <v>36</v>
      </c>
      <c r="F240" s="6" t="str">
        <f>IF(C240&lt;&gt;"",IF(COUNTIFS($C$2:C240,C240)=1,C240,""),"")</f>
        <v/>
      </c>
      <c r="H240" s="5">
        <v>239</v>
      </c>
      <c r="I240" s="6" t="str">
        <f t="shared" si="6"/>
        <v/>
      </c>
      <c r="J240" s="6" t="str">
        <f>IFERROR(MID(Tabela3[[#This Row],[Ordenado]], 1, SEARCH("_", Tabela3[[#This Row],[Ordenado]]) - 1),"")</f>
        <v/>
      </c>
      <c r="K240" s="6" t="str">
        <f>IFERROR(MID(Tabela3[[#This Row],[Ordenado]], SEARCH("_",Tabela3[[#This Row],[Ordenado]]) + 1, LEN(Tabela3[[#This Row],[Ordenado]])),"")</f>
        <v/>
      </c>
    </row>
    <row r="241" spans="1:11" x14ac:dyDescent="0.25">
      <c r="A241" t="str">
        <f>IFERROR(tbl_geral[[#This Row],[Máquina]],"")</f>
        <v>BARL</v>
      </c>
      <c r="B241" t="str">
        <f>IFERROR(tbl_geral[[#This Row],[Status]],"")</f>
        <v>APLICADOR 4</v>
      </c>
      <c r="C241" t="str">
        <f>IF(Tabela2[[#This Row],[Status]]="","",CONCATENATE(Tabela2[[#This Row],[Máquina]],"_",Tabela2[[#This Row],[Status]]))</f>
        <v>BARL_APLICADOR 4</v>
      </c>
      <c r="E241" s="5">
        <f t="shared" si="7"/>
        <v>36</v>
      </c>
      <c r="F241" s="6" t="str">
        <f>IF(C241&lt;&gt;"",IF(COUNTIFS($C$2:C241,C241)=1,C241,""),"")</f>
        <v/>
      </c>
      <c r="H241" s="5">
        <v>240</v>
      </c>
      <c r="I241" s="6" t="str">
        <f t="shared" si="6"/>
        <v/>
      </c>
      <c r="J241" s="6" t="str">
        <f>IFERROR(MID(Tabela3[[#This Row],[Ordenado]], 1, SEARCH("_", Tabela3[[#This Row],[Ordenado]]) - 1),"")</f>
        <v/>
      </c>
      <c r="K241" s="6" t="str">
        <f>IFERROR(MID(Tabela3[[#This Row],[Ordenado]], SEARCH("_",Tabela3[[#This Row],[Ordenado]]) + 1, LEN(Tabela3[[#This Row],[Ordenado]])),"")</f>
        <v/>
      </c>
    </row>
    <row r="242" spans="1:11" x14ac:dyDescent="0.25">
      <c r="A242" t="str">
        <f>IFERROR(tbl_geral[[#This Row],[Máquina]],"")</f>
        <v>BARL</v>
      </c>
      <c r="B242" t="str">
        <f>IFERROR(tbl_geral[[#This Row],[Status]],"")</f>
        <v>APLICADOR 4</v>
      </c>
      <c r="C242" t="str">
        <f>IF(Tabela2[[#This Row],[Status]]="","",CONCATENATE(Tabela2[[#This Row],[Máquina]],"_",Tabela2[[#This Row],[Status]]))</f>
        <v>BARL_APLICADOR 4</v>
      </c>
      <c r="E242" s="5">
        <f t="shared" si="7"/>
        <v>36</v>
      </c>
      <c r="F242" s="6" t="str">
        <f>IF(C242&lt;&gt;"",IF(COUNTIFS($C$2:C242,C242)=1,C242,""),"")</f>
        <v/>
      </c>
      <c r="H242" s="5">
        <v>241</v>
      </c>
      <c r="I242" s="6" t="str">
        <f t="shared" si="6"/>
        <v/>
      </c>
      <c r="J242" s="6" t="str">
        <f>IFERROR(MID(Tabela3[[#This Row],[Ordenado]], 1, SEARCH("_", Tabela3[[#This Row],[Ordenado]]) - 1),"")</f>
        <v/>
      </c>
      <c r="K242" s="6" t="str">
        <f>IFERROR(MID(Tabela3[[#This Row],[Ordenado]], SEARCH("_",Tabela3[[#This Row],[Ordenado]]) + 1, LEN(Tabela3[[#This Row],[Ordenado]])),"")</f>
        <v/>
      </c>
    </row>
    <row r="243" spans="1:11" x14ac:dyDescent="0.25">
      <c r="A243" t="str">
        <f>IFERROR(tbl_geral[[#This Row],[Máquina]],"")</f>
        <v>BARL</v>
      </c>
      <c r="B243" t="str">
        <f>IFERROR(tbl_geral[[#This Row],[Status]],"")</f>
        <v>APLICADOR 4</v>
      </c>
      <c r="C243" t="str">
        <f>IF(Tabela2[[#This Row],[Status]]="","",CONCATENATE(Tabela2[[#This Row],[Máquina]],"_",Tabela2[[#This Row],[Status]]))</f>
        <v>BARL_APLICADOR 4</v>
      </c>
      <c r="E243" s="5">
        <f t="shared" si="7"/>
        <v>36</v>
      </c>
      <c r="F243" s="6" t="str">
        <f>IF(C243&lt;&gt;"",IF(COUNTIFS($C$2:C243,C243)=1,C243,""),"")</f>
        <v/>
      </c>
      <c r="H243" s="5">
        <v>242</v>
      </c>
      <c r="I243" s="6" t="str">
        <f t="shared" si="6"/>
        <v/>
      </c>
      <c r="J243" s="6" t="str">
        <f>IFERROR(MID(Tabela3[[#This Row],[Ordenado]], 1, SEARCH("_", Tabela3[[#This Row],[Ordenado]]) - 1),"")</f>
        <v/>
      </c>
      <c r="K243" s="6" t="str">
        <f>IFERROR(MID(Tabela3[[#This Row],[Ordenado]], SEARCH("_",Tabela3[[#This Row],[Ordenado]]) + 1, LEN(Tabela3[[#This Row],[Ordenado]])),"")</f>
        <v/>
      </c>
    </row>
    <row r="244" spans="1:11" x14ac:dyDescent="0.25">
      <c r="A244" t="str">
        <f>IFERROR(tbl_geral[[#This Row],[Máquina]],"")</f>
        <v>BARL</v>
      </c>
      <c r="B244" t="str">
        <f>IFERROR(tbl_geral[[#This Row],[Status]],"")</f>
        <v>APLICADOR 4</v>
      </c>
      <c r="C244" t="str">
        <f>IF(Tabela2[[#This Row],[Status]]="","",CONCATENATE(Tabela2[[#This Row],[Máquina]],"_",Tabela2[[#This Row],[Status]]))</f>
        <v>BARL_APLICADOR 4</v>
      </c>
      <c r="E244" s="5">
        <f t="shared" si="7"/>
        <v>36</v>
      </c>
      <c r="F244" s="6" t="str">
        <f>IF(C244&lt;&gt;"",IF(COUNTIFS($C$2:C244,C244)=1,C244,""),"")</f>
        <v/>
      </c>
      <c r="H244" s="5">
        <v>243</v>
      </c>
      <c r="I244" s="6" t="str">
        <f t="shared" si="6"/>
        <v/>
      </c>
      <c r="J244" s="6" t="str">
        <f>IFERROR(MID(Tabela3[[#This Row],[Ordenado]], 1, SEARCH("_", Tabela3[[#This Row],[Ordenado]]) - 1),"")</f>
        <v/>
      </c>
      <c r="K244" s="6" t="str">
        <f>IFERROR(MID(Tabela3[[#This Row],[Ordenado]], SEARCH("_",Tabela3[[#This Row],[Ordenado]]) + 1, LEN(Tabela3[[#This Row],[Ordenado]])),"")</f>
        <v/>
      </c>
    </row>
    <row r="245" spans="1:11" x14ac:dyDescent="0.25">
      <c r="A245" t="str">
        <f>IFERROR(tbl_geral[[#This Row],[Máquina]],"")</f>
        <v>BARL</v>
      </c>
      <c r="B245" t="str">
        <f>IFERROR(tbl_geral[[#This Row],[Status]],"")</f>
        <v>APLICADOR 4</v>
      </c>
      <c r="C245" t="str">
        <f>IF(Tabela2[[#This Row],[Status]]="","",CONCATENATE(Tabela2[[#This Row],[Máquina]],"_",Tabela2[[#This Row],[Status]]))</f>
        <v>BARL_APLICADOR 4</v>
      </c>
      <c r="E245" s="5">
        <f t="shared" si="7"/>
        <v>36</v>
      </c>
      <c r="F245" s="6" t="str">
        <f>IF(C245&lt;&gt;"",IF(COUNTIFS($C$2:C245,C245)=1,C245,""),"")</f>
        <v/>
      </c>
      <c r="H245" s="5">
        <v>244</v>
      </c>
      <c r="I245" s="6" t="str">
        <f t="shared" si="6"/>
        <v/>
      </c>
      <c r="J245" s="6" t="str">
        <f>IFERROR(MID(Tabela3[[#This Row],[Ordenado]], 1, SEARCH("_", Tabela3[[#This Row],[Ordenado]]) - 1),"")</f>
        <v/>
      </c>
      <c r="K245" s="6" t="str">
        <f>IFERROR(MID(Tabela3[[#This Row],[Ordenado]], SEARCH("_",Tabela3[[#This Row],[Ordenado]]) + 1, LEN(Tabela3[[#This Row],[Ordenado]])),"")</f>
        <v/>
      </c>
    </row>
    <row r="246" spans="1:11" x14ac:dyDescent="0.25">
      <c r="A246" t="str">
        <f>IFERROR(tbl_geral[[#This Row],[Máquina]],"")</f>
        <v>BARL</v>
      </c>
      <c r="B246" t="str">
        <f>IFERROR(tbl_geral[[#This Row],[Status]],"")</f>
        <v>APLICADOR 4</v>
      </c>
      <c r="C246" t="str">
        <f>IF(Tabela2[[#This Row],[Status]]="","",CONCATENATE(Tabela2[[#This Row],[Máquina]],"_",Tabela2[[#This Row],[Status]]))</f>
        <v>BARL_APLICADOR 4</v>
      </c>
      <c r="E246" s="5">
        <f t="shared" si="7"/>
        <v>36</v>
      </c>
      <c r="F246" s="6" t="str">
        <f>IF(C246&lt;&gt;"",IF(COUNTIFS($C$2:C246,C246)=1,C246,""),"")</f>
        <v/>
      </c>
      <c r="H246" s="5">
        <v>245</v>
      </c>
      <c r="I246" s="6" t="str">
        <f t="shared" si="6"/>
        <v/>
      </c>
      <c r="J246" s="6" t="str">
        <f>IFERROR(MID(Tabela3[[#This Row],[Ordenado]], 1, SEARCH("_", Tabela3[[#This Row],[Ordenado]]) - 1),"")</f>
        <v/>
      </c>
      <c r="K246" s="6" t="str">
        <f>IFERROR(MID(Tabela3[[#This Row],[Ordenado]], SEARCH("_",Tabela3[[#This Row],[Ordenado]]) + 1, LEN(Tabela3[[#This Row],[Ordenado]])),"")</f>
        <v/>
      </c>
    </row>
    <row r="247" spans="1:11" x14ac:dyDescent="0.25">
      <c r="A247" t="str">
        <f>IFERROR(tbl_geral[[#This Row],[Máquina]],"")</f>
        <v>BARL</v>
      </c>
      <c r="B247" t="str">
        <f>IFERROR(tbl_geral[[#This Row],[Status]],"")</f>
        <v>APLICADOR 4</v>
      </c>
      <c r="C247" t="str">
        <f>IF(Tabela2[[#This Row],[Status]]="","",CONCATENATE(Tabela2[[#This Row],[Máquina]],"_",Tabela2[[#This Row],[Status]]))</f>
        <v>BARL_APLICADOR 4</v>
      </c>
      <c r="E247" s="5">
        <f t="shared" si="7"/>
        <v>36</v>
      </c>
      <c r="F247" s="6" t="str">
        <f>IF(C247&lt;&gt;"",IF(COUNTIFS($C$2:C247,C247)=1,C247,""),"")</f>
        <v/>
      </c>
      <c r="H247" s="5">
        <v>246</v>
      </c>
      <c r="I247" s="6" t="str">
        <f t="shared" si="6"/>
        <v/>
      </c>
      <c r="J247" s="6" t="str">
        <f>IFERROR(MID(Tabela3[[#This Row],[Ordenado]], 1, SEARCH("_", Tabela3[[#This Row],[Ordenado]]) - 1),"")</f>
        <v/>
      </c>
      <c r="K247" s="6" t="str">
        <f>IFERROR(MID(Tabela3[[#This Row],[Ordenado]], SEARCH("_",Tabela3[[#This Row],[Ordenado]]) + 1, LEN(Tabela3[[#This Row],[Ordenado]])),"")</f>
        <v/>
      </c>
    </row>
    <row r="248" spans="1:11" x14ac:dyDescent="0.25">
      <c r="A248" t="str">
        <f>IFERROR(tbl_geral[[#This Row],[Máquina]],"")</f>
        <v>BARL</v>
      </c>
      <c r="B248" t="str">
        <f>IFERROR(tbl_geral[[#This Row],[Status]],"")</f>
        <v>APLICADOR 4</v>
      </c>
      <c r="C248" t="str">
        <f>IF(Tabela2[[#This Row],[Status]]="","",CONCATENATE(Tabela2[[#This Row],[Máquina]],"_",Tabela2[[#This Row],[Status]]))</f>
        <v>BARL_APLICADOR 4</v>
      </c>
      <c r="E248" s="5">
        <f t="shared" si="7"/>
        <v>36</v>
      </c>
      <c r="F248" s="6" t="str">
        <f>IF(C248&lt;&gt;"",IF(COUNTIFS($C$2:C248,C248)=1,C248,""),"")</f>
        <v/>
      </c>
      <c r="H248" s="5">
        <v>247</v>
      </c>
      <c r="I248" s="6" t="str">
        <f t="shared" si="6"/>
        <v/>
      </c>
      <c r="J248" s="6" t="str">
        <f>IFERROR(MID(Tabela3[[#This Row],[Ordenado]], 1, SEARCH("_", Tabela3[[#This Row],[Ordenado]]) - 1),"")</f>
        <v/>
      </c>
      <c r="K248" s="6" t="str">
        <f>IFERROR(MID(Tabela3[[#This Row],[Ordenado]], SEARCH("_",Tabela3[[#This Row],[Ordenado]]) + 1, LEN(Tabela3[[#This Row],[Ordenado]])),"")</f>
        <v/>
      </c>
    </row>
    <row r="249" spans="1:11" x14ac:dyDescent="0.25">
      <c r="A249" t="str">
        <f>IFERROR(tbl_geral[[#This Row],[Máquina]],"")</f>
        <v>BARL</v>
      </c>
      <c r="B249" t="str">
        <f>IFERROR(tbl_geral[[#This Row],[Status]],"")</f>
        <v>APLICADOR 4</v>
      </c>
      <c r="C249" t="str">
        <f>IF(Tabela2[[#This Row],[Status]]="","",CONCATENATE(Tabela2[[#This Row],[Máquina]],"_",Tabela2[[#This Row],[Status]]))</f>
        <v>BARL_APLICADOR 4</v>
      </c>
      <c r="E249" s="5">
        <f t="shared" si="7"/>
        <v>36</v>
      </c>
      <c r="F249" s="6" t="str">
        <f>IF(C249&lt;&gt;"",IF(COUNTIFS($C$2:C249,C249)=1,C249,""),"")</f>
        <v/>
      </c>
      <c r="H249" s="5">
        <v>248</v>
      </c>
      <c r="I249" s="6" t="str">
        <f t="shared" si="6"/>
        <v/>
      </c>
      <c r="J249" s="6" t="str">
        <f>IFERROR(MID(Tabela3[[#This Row],[Ordenado]], 1, SEARCH("_", Tabela3[[#This Row],[Ordenado]]) - 1),"")</f>
        <v/>
      </c>
      <c r="K249" s="6" t="str">
        <f>IFERROR(MID(Tabela3[[#This Row],[Ordenado]], SEARCH("_",Tabela3[[#This Row],[Ordenado]]) + 1, LEN(Tabela3[[#This Row],[Ordenado]])),"")</f>
        <v/>
      </c>
    </row>
    <row r="250" spans="1:11" x14ac:dyDescent="0.25">
      <c r="A250" t="str">
        <f>IFERROR(tbl_geral[[#This Row],[Máquina]],"")</f>
        <v>BARL</v>
      </c>
      <c r="B250" t="str">
        <f>IFERROR(tbl_geral[[#This Row],[Status]],"")</f>
        <v>APLICADOR 4</v>
      </c>
      <c r="C250" t="str">
        <f>IF(Tabela2[[#This Row],[Status]]="","",CONCATENATE(Tabela2[[#This Row],[Máquina]],"_",Tabela2[[#This Row],[Status]]))</f>
        <v>BARL_APLICADOR 4</v>
      </c>
      <c r="E250" s="5">
        <f t="shared" si="7"/>
        <v>36</v>
      </c>
      <c r="F250" s="6" t="str">
        <f>IF(C250&lt;&gt;"",IF(COUNTIFS($C$2:C250,C250)=1,C250,""),"")</f>
        <v/>
      </c>
      <c r="H250" s="5">
        <v>249</v>
      </c>
      <c r="I250" s="6" t="str">
        <f t="shared" si="6"/>
        <v/>
      </c>
      <c r="J250" s="6" t="str">
        <f>IFERROR(MID(Tabela3[[#This Row],[Ordenado]], 1, SEARCH("_", Tabela3[[#This Row],[Ordenado]]) - 1),"")</f>
        <v/>
      </c>
      <c r="K250" s="6" t="str">
        <f>IFERROR(MID(Tabela3[[#This Row],[Ordenado]], SEARCH("_",Tabela3[[#This Row],[Ordenado]]) + 1, LEN(Tabela3[[#This Row],[Ordenado]])),"")</f>
        <v/>
      </c>
    </row>
    <row r="251" spans="1:11" x14ac:dyDescent="0.25">
      <c r="A251" t="str">
        <f>IFERROR(tbl_geral[[#This Row],[Máquina]],"")</f>
        <v>BARL</v>
      </c>
      <c r="B251" t="str">
        <f>IFERROR(tbl_geral[[#This Row],[Status]],"")</f>
        <v>APLICADOR 4</v>
      </c>
      <c r="C251" t="str">
        <f>IF(Tabela2[[#This Row],[Status]]="","",CONCATENATE(Tabela2[[#This Row],[Máquina]],"_",Tabela2[[#This Row],[Status]]))</f>
        <v>BARL_APLICADOR 4</v>
      </c>
      <c r="E251" s="5">
        <f t="shared" si="7"/>
        <v>36</v>
      </c>
      <c r="F251" s="6" t="str">
        <f>IF(C251&lt;&gt;"",IF(COUNTIFS($C$2:C251,C251)=1,C251,""),"")</f>
        <v/>
      </c>
      <c r="H251" s="5">
        <v>250</v>
      </c>
      <c r="I251" s="6" t="str">
        <f t="shared" si="6"/>
        <v/>
      </c>
      <c r="J251" s="6" t="str">
        <f>IFERROR(MID(Tabela3[[#This Row],[Ordenado]], 1, SEARCH("_", Tabela3[[#This Row],[Ordenado]]) - 1),"")</f>
        <v/>
      </c>
      <c r="K251" s="6" t="str">
        <f>IFERROR(MID(Tabela3[[#This Row],[Ordenado]], SEARCH("_",Tabela3[[#This Row],[Ordenado]]) + 1, LEN(Tabela3[[#This Row],[Ordenado]])),"")</f>
        <v/>
      </c>
    </row>
    <row r="252" spans="1:11" x14ac:dyDescent="0.25">
      <c r="A252" t="str">
        <f>IFERROR(tbl_geral[[#This Row],[Máquina]],"")</f>
        <v>BARL</v>
      </c>
      <c r="B252" t="str">
        <f>IFERROR(tbl_geral[[#This Row],[Status]],"")</f>
        <v>APLICADOR 4</v>
      </c>
      <c r="C252" t="str">
        <f>IF(Tabela2[[#This Row],[Status]]="","",CONCATENATE(Tabela2[[#This Row],[Máquina]],"_",Tabela2[[#This Row],[Status]]))</f>
        <v>BARL_APLICADOR 4</v>
      </c>
      <c r="E252" s="5">
        <f t="shared" si="7"/>
        <v>36</v>
      </c>
      <c r="F252" s="6" t="str">
        <f>IF(C252&lt;&gt;"",IF(COUNTIFS($C$2:C252,C252)=1,C252,""),"")</f>
        <v/>
      </c>
      <c r="H252" s="5">
        <v>251</v>
      </c>
      <c r="I252" s="6" t="str">
        <f t="shared" si="6"/>
        <v/>
      </c>
      <c r="J252" s="6" t="str">
        <f>IFERROR(MID(Tabela3[[#This Row],[Ordenado]], 1, SEARCH("_", Tabela3[[#This Row],[Ordenado]]) - 1),"")</f>
        <v/>
      </c>
      <c r="K252" s="6" t="str">
        <f>IFERROR(MID(Tabela3[[#This Row],[Ordenado]], SEARCH("_",Tabela3[[#This Row],[Ordenado]]) + 1, LEN(Tabela3[[#This Row],[Ordenado]])),"")</f>
        <v/>
      </c>
    </row>
    <row r="253" spans="1:11" x14ac:dyDescent="0.25">
      <c r="A253" t="str">
        <f>IFERROR(tbl_geral[[#This Row],[Máquina]],"")</f>
        <v>BARL</v>
      </c>
      <c r="B253" t="str">
        <f>IFERROR(tbl_geral[[#This Row],[Status]],"")</f>
        <v>APLICADOR 4</v>
      </c>
      <c r="C253" t="str">
        <f>IF(Tabela2[[#This Row],[Status]]="","",CONCATENATE(Tabela2[[#This Row],[Máquina]],"_",Tabela2[[#This Row],[Status]]))</f>
        <v>BARL_APLICADOR 4</v>
      </c>
      <c r="E253" s="5">
        <f t="shared" si="7"/>
        <v>36</v>
      </c>
      <c r="F253" s="6" t="str">
        <f>IF(C253&lt;&gt;"",IF(COUNTIFS($C$2:C253,C253)=1,C253,""),"")</f>
        <v/>
      </c>
      <c r="H253" s="5">
        <v>252</v>
      </c>
      <c r="I253" s="6" t="str">
        <f t="shared" si="6"/>
        <v/>
      </c>
      <c r="J253" s="6" t="str">
        <f>IFERROR(MID(Tabela3[[#This Row],[Ordenado]], 1, SEARCH("_", Tabela3[[#This Row],[Ordenado]]) - 1),"")</f>
        <v/>
      </c>
      <c r="K253" s="6" t="str">
        <f>IFERROR(MID(Tabela3[[#This Row],[Ordenado]], SEARCH("_",Tabela3[[#This Row],[Ordenado]]) + 1, LEN(Tabela3[[#This Row],[Ordenado]])),"")</f>
        <v/>
      </c>
    </row>
    <row r="254" spans="1:11" x14ac:dyDescent="0.25">
      <c r="A254" t="str">
        <f>IFERROR(tbl_geral[[#This Row],[Máquina]],"")</f>
        <v>BARL</v>
      </c>
      <c r="B254" t="str">
        <f>IFERROR(tbl_geral[[#This Row],[Status]],"")</f>
        <v>APLICADOR 4</v>
      </c>
      <c r="C254" t="str">
        <f>IF(Tabela2[[#This Row],[Status]]="","",CONCATENATE(Tabela2[[#This Row],[Máquina]],"_",Tabela2[[#This Row],[Status]]))</f>
        <v>BARL_APLICADOR 4</v>
      </c>
      <c r="E254" s="5">
        <f t="shared" si="7"/>
        <v>36</v>
      </c>
      <c r="F254" s="6" t="str">
        <f>IF(C254&lt;&gt;"",IF(COUNTIFS($C$2:C254,C254)=1,C254,""),"")</f>
        <v/>
      </c>
      <c r="H254" s="5">
        <v>253</v>
      </c>
      <c r="I254" s="6" t="str">
        <f t="shared" si="6"/>
        <v/>
      </c>
      <c r="J254" s="6" t="str">
        <f>IFERROR(MID(Tabela3[[#This Row],[Ordenado]], 1, SEARCH("_", Tabela3[[#This Row],[Ordenado]]) - 1),"")</f>
        <v/>
      </c>
      <c r="K254" s="6" t="str">
        <f>IFERROR(MID(Tabela3[[#This Row],[Ordenado]], SEARCH("_",Tabela3[[#This Row],[Ordenado]]) + 1, LEN(Tabela3[[#This Row],[Ordenado]])),"")</f>
        <v/>
      </c>
    </row>
    <row r="255" spans="1:11" x14ac:dyDescent="0.25">
      <c r="A255" t="str">
        <f>IFERROR(tbl_geral[[#This Row],[Máquina]],"")</f>
        <v>BARL</v>
      </c>
      <c r="B255" t="str">
        <f>IFERROR(tbl_geral[[#This Row],[Status]],"")</f>
        <v>APLICADOR 4</v>
      </c>
      <c r="C255" t="str">
        <f>IF(Tabela2[[#This Row],[Status]]="","",CONCATENATE(Tabela2[[#This Row],[Máquina]],"_",Tabela2[[#This Row],[Status]]))</f>
        <v>BARL_APLICADOR 4</v>
      </c>
      <c r="E255" s="5">
        <f t="shared" si="7"/>
        <v>36</v>
      </c>
      <c r="F255" s="6" t="str">
        <f>IF(C255&lt;&gt;"",IF(COUNTIFS($C$2:C255,C255)=1,C255,""),"")</f>
        <v/>
      </c>
      <c r="H255" s="5">
        <v>254</v>
      </c>
      <c r="I255" s="6" t="str">
        <f t="shared" si="6"/>
        <v/>
      </c>
      <c r="J255" s="6" t="str">
        <f>IFERROR(MID(Tabela3[[#This Row],[Ordenado]], 1, SEARCH("_", Tabela3[[#This Row],[Ordenado]]) - 1),"")</f>
        <v/>
      </c>
      <c r="K255" s="6" t="str">
        <f>IFERROR(MID(Tabela3[[#This Row],[Ordenado]], SEARCH("_",Tabela3[[#This Row],[Ordenado]]) + 1, LEN(Tabela3[[#This Row],[Ordenado]])),"")</f>
        <v/>
      </c>
    </row>
    <row r="256" spans="1:11" x14ac:dyDescent="0.25">
      <c r="A256" t="str">
        <f>IFERROR(tbl_geral[[#This Row],[Máquina]],"")</f>
        <v>BARL</v>
      </c>
      <c r="B256" t="str">
        <f>IFERROR(tbl_geral[[#This Row],[Status]],"")</f>
        <v>TÚNEL UV 4</v>
      </c>
      <c r="C256" t="str">
        <f>IF(Tabela2[[#This Row],[Status]]="","",CONCATENATE(Tabela2[[#This Row],[Máquina]],"_",Tabela2[[#This Row],[Status]]))</f>
        <v>BARL_TÚNEL UV 4</v>
      </c>
      <c r="E256" s="5">
        <f t="shared" si="7"/>
        <v>37</v>
      </c>
      <c r="F256" s="6" t="str">
        <f>IF(C256&lt;&gt;"",IF(COUNTIFS($C$2:C256,C256)=1,C256,""),"")</f>
        <v>BARL_TÚNEL UV 4</v>
      </c>
      <c r="H256" s="5">
        <v>255</v>
      </c>
      <c r="I256" s="6" t="str">
        <f t="shared" si="6"/>
        <v/>
      </c>
      <c r="J256" s="6" t="str">
        <f>IFERROR(MID(Tabela3[[#This Row],[Ordenado]], 1, SEARCH("_", Tabela3[[#This Row],[Ordenado]]) - 1),"")</f>
        <v/>
      </c>
      <c r="K256" s="6" t="str">
        <f>IFERROR(MID(Tabela3[[#This Row],[Ordenado]], SEARCH("_",Tabela3[[#This Row],[Ordenado]]) + 1, LEN(Tabela3[[#This Row],[Ordenado]])),"")</f>
        <v/>
      </c>
    </row>
    <row r="257" spans="1:11" x14ac:dyDescent="0.25">
      <c r="A257" t="str">
        <f>IFERROR(tbl_geral[[#This Row],[Máquina]],"")</f>
        <v>BARL</v>
      </c>
      <c r="B257" t="str">
        <f>IFERROR(tbl_geral[[#This Row],[Status]],"")</f>
        <v>TÚNEL UV 4</v>
      </c>
      <c r="C257" t="str">
        <f>IF(Tabela2[[#This Row],[Status]]="","",CONCATENATE(Tabela2[[#This Row],[Máquina]],"_",Tabela2[[#This Row],[Status]]))</f>
        <v>BARL_TÚNEL UV 4</v>
      </c>
      <c r="E257" s="5">
        <f t="shared" si="7"/>
        <v>37</v>
      </c>
      <c r="F257" s="6" t="str">
        <f>IF(C257&lt;&gt;"",IF(COUNTIFS($C$2:C257,C257)=1,C257,""),"")</f>
        <v/>
      </c>
      <c r="H257" s="5">
        <v>256</v>
      </c>
      <c r="I257" s="6" t="str">
        <f t="shared" si="6"/>
        <v/>
      </c>
      <c r="J257" s="6" t="str">
        <f>IFERROR(MID(Tabela3[[#This Row],[Ordenado]], 1, SEARCH("_", Tabela3[[#This Row],[Ordenado]]) - 1),"")</f>
        <v/>
      </c>
      <c r="K257" s="6" t="str">
        <f>IFERROR(MID(Tabela3[[#This Row],[Ordenado]], SEARCH("_",Tabela3[[#This Row],[Ordenado]]) + 1, LEN(Tabela3[[#This Row],[Ordenado]])),"")</f>
        <v/>
      </c>
    </row>
    <row r="258" spans="1:11" x14ac:dyDescent="0.25">
      <c r="A258" t="str">
        <f>IFERROR(tbl_geral[[#This Row],[Máquina]],"")</f>
        <v>BARL</v>
      </c>
      <c r="B258" t="str">
        <f>IFERROR(tbl_geral[[#This Row],[Status]],"")</f>
        <v>TÚNEL UV 4</v>
      </c>
      <c r="C258" t="str">
        <f>IF(Tabela2[[#This Row],[Status]]="","",CONCATENATE(Tabela2[[#This Row],[Máquina]],"_",Tabela2[[#This Row],[Status]]))</f>
        <v>BARL_TÚNEL UV 4</v>
      </c>
      <c r="E258" s="5">
        <f t="shared" si="7"/>
        <v>37</v>
      </c>
      <c r="F258" s="6" t="str">
        <f>IF(C258&lt;&gt;"",IF(COUNTIFS($C$2:C258,C258)=1,C258,""),"")</f>
        <v/>
      </c>
      <c r="H258" s="5">
        <v>257</v>
      </c>
      <c r="I258" s="6" t="str">
        <f t="shared" si="6"/>
        <v/>
      </c>
      <c r="J258" s="6" t="str">
        <f>IFERROR(MID(Tabela3[[#This Row],[Ordenado]], 1, SEARCH("_", Tabela3[[#This Row],[Ordenado]]) - 1),"")</f>
        <v/>
      </c>
      <c r="K258" s="6" t="str">
        <f>IFERROR(MID(Tabela3[[#This Row],[Ordenado]], SEARCH("_",Tabela3[[#This Row],[Ordenado]]) + 1, LEN(Tabela3[[#This Row],[Ordenado]])),"")</f>
        <v/>
      </c>
    </row>
    <row r="259" spans="1:11" x14ac:dyDescent="0.25">
      <c r="A259" t="str">
        <f>IFERROR(tbl_geral[[#This Row],[Máquina]],"")</f>
        <v>BARL</v>
      </c>
      <c r="B259" t="str">
        <f>IFERROR(tbl_geral[[#This Row],[Status]],"")</f>
        <v>TÚNEL UV 4</v>
      </c>
      <c r="C259" t="str">
        <f>IF(Tabela2[[#This Row],[Status]]="","",CONCATENATE(Tabela2[[#This Row],[Máquina]],"_",Tabela2[[#This Row],[Status]]))</f>
        <v>BARL_TÚNEL UV 4</v>
      </c>
      <c r="E259" s="5">
        <f t="shared" si="7"/>
        <v>37</v>
      </c>
      <c r="F259" s="6" t="str">
        <f>IF(C259&lt;&gt;"",IF(COUNTIFS($C$2:C259,C259)=1,C259,""),"")</f>
        <v/>
      </c>
      <c r="H259" s="5">
        <v>258</v>
      </c>
      <c r="I259" s="6" t="str">
        <f t="shared" ref="I259:I322" si="8">IFERROR(INDEX($F$2:$F$2000,MATCH(H259,$E$2:$E$2000,0)),"")</f>
        <v/>
      </c>
      <c r="J259" s="6" t="str">
        <f>IFERROR(MID(Tabela3[[#This Row],[Ordenado]], 1, SEARCH("_", Tabela3[[#This Row],[Ordenado]]) - 1),"")</f>
        <v/>
      </c>
      <c r="K259" s="6" t="str">
        <f>IFERROR(MID(Tabela3[[#This Row],[Ordenado]], SEARCH("_",Tabela3[[#This Row],[Ordenado]]) + 1, LEN(Tabela3[[#This Row],[Ordenado]])),"")</f>
        <v/>
      </c>
    </row>
    <row r="260" spans="1:11" x14ac:dyDescent="0.25">
      <c r="A260" t="str">
        <f>IFERROR(tbl_geral[[#This Row],[Máquina]],"")</f>
        <v>BARL</v>
      </c>
      <c r="B260" t="str">
        <f>IFERROR(tbl_geral[[#This Row],[Status]],"")</f>
        <v>TÚNEL UV 4</v>
      </c>
      <c r="C260" t="str">
        <f>IF(Tabela2[[#This Row],[Status]]="","",CONCATENATE(Tabela2[[#This Row],[Máquina]],"_",Tabela2[[#This Row],[Status]]))</f>
        <v>BARL_TÚNEL UV 4</v>
      </c>
      <c r="E260" s="5">
        <f t="shared" ref="E260:E323" si="9">IF(F260&lt;&gt;"",E259+1,E259)</f>
        <v>37</v>
      </c>
      <c r="F260" s="6" t="str">
        <f>IF(C260&lt;&gt;"",IF(COUNTIFS($C$2:C260,C260)=1,C260,""),"")</f>
        <v/>
      </c>
      <c r="H260" s="5">
        <v>259</v>
      </c>
      <c r="I260" s="6" t="str">
        <f t="shared" si="8"/>
        <v/>
      </c>
      <c r="J260" s="6" t="str">
        <f>IFERROR(MID(Tabela3[[#This Row],[Ordenado]], 1, SEARCH("_", Tabela3[[#This Row],[Ordenado]]) - 1),"")</f>
        <v/>
      </c>
      <c r="K260" s="6" t="str">
        <f>IFERROR(MID(Tabela3[[#This Row],[Ordenado]], SEARCH("_",Tabela3[[#This Row],[Ordenado]]) + 1, LEN(Tabela3[[#This Row],[Ordenado]])),"")</f>
        <v/>
      </c>
    </row>
    <row r="261" spans="1:11" x14ac:dyDescent="0.25">
      <c r="A261" t="str">
        <f>IFERROR(tbl_geral[[#This Row],[Máquina]],"")</f>
        <v>BARL</v>
      </c>
      <c r="B261" t="str">
        <f>IFERROR(tbl_geral[[#This Row],[Status]],"")</f>
        <v>TÚNEL UV 4</v>
      </c>
      <c r="C261" t="str">
        <f>IF(Tabela2[[#This Row],[Status]]="","",CONCATENATE(Tabela2[[#This Row],[Máquina]],"_",Tabela2[[#This Row],[Status]]))</f>
        <v>BARL_TÚNEL UV 4</v>
      </c>
      <c r="E261" s="5">
        <f t="shared" si="9"/>
        <v>37</v>
      </c>
      <c r="F261" s="6" t="str">
        <f>IF(C261&lt;&gt;"",IF(COUNTIFS($C$2:C261,C261)=1,C261,""),"")</f>
        <v/>
      </c>
      <c r="H261" s="5">
        <v>260</v>
      </c>
      <c r="I261" s="6" t="str">
        <f t="shared" si="8"/>
        <v/>
      </c>
      <c r="J261" s="6" t="str">
        <f>IFERROR(MID(Tabela3[[#This Row],[Ordenado]], 1, SEARCH("_", Tabela3[[#This Row],[Ordenado]]) - 1),"")</f>
        <v/>
      </c>
      <c r="K261" s="6" t="str">
        <f>IFERROR(MID(Tabela3[[#This Row],[Ordenado]], SEARCH("_",Tabela3[[#This Row],[Ordenado]]) + 1, LEN(Tabela3[[#This Row],[Ordenado]])),"")</f>
        <v/>
      </c>
    </row>
    <row r="262" spans="1:11" x14ac:dyDescent="0.25">
      <c r="A262" t="str">
        <f>IFERROR(tbl_geral[[#This Row],[Máquina]],"")</f>
        <v>BARL</v>
      </c>
      <c r="B262" t="str">
        <f>IFERROR(tbl_geral[[#This Row],[Status]],"")</f>
        <v>TÚNEL UV 4</v>
      </c>
      <c r="C262" t="str">
        <f>IF(Tabela2[[#This Row],[Status]]="","",CONCATENATE(Tabela2[[#This Row],[Máquina]],"_",Tabela2[[#This Row],[Status]]))</f>
        <v>BARL_TÚNEL UV 4</v>
      </c>
      <c r="E262" s="5">
        <f t="shared" si="9"/>
        <v>37</v>
      </c>
      <c r="F262" s="6" t="str">
        <f>IF(C262&lt;&gt;"",IF(COUNTIFS($C$2:C262,C262)=1,C262,""),"")</f>
        <v/>
      </c>
      <c r="H262" s="5">
        <v>261</v>
      </c>
      <c r="I262" s="6" t="str">
        <f t="shared" si="8"/>
        <v/>
      </c>
      <c r="J262" s="6" t="str">
        <f>IFERROR(MID(Tabela3[[#This Row],[Ordenado]], 1, SEARCH("_", Tabela3[[#This Row],[Ordenado]]) - 1),"")</f>
        <v/>
      </c>
      <c r="K262" s="6" t="str">
        <f>IFERROR(MID(Tabela3[[#This Row],[Ordenado]], SEARCH("_",Tabela3[[#This Row],[Ordenado]]) + 1, LEN(Tabela3[[#This Row],[Ordenado]])),"")</f>
        <v/>
      </c>
    </row>
    <row r="263" spans="1:11" x14ac:dyDescent="0.25">
      <c r="A263" t="str">
        <f>IFERROR(tbl_geral[[#This Row],[Máquina]],"")</f>
        <v>BARL</v>
      </c>
      <c r="B263" t="str">
        <f>IFERROR(tbl_geral[[#This Row],[Status]],"")</f>
        <v>TÚNEL UV 4</v>
      </c>
      <c r="C263" t="str">
        <f>IF(Tabela2[[#This Row],[Status]]="","",CONCATENATE(Tabela2[[#This Row],[Máquina]],"_",Tabela2[[#This Row],[Status]]))</f>
        <v>BARL_TÚNEL UV 4</v>
      </c>
      <c r="E263" s="5">
        <f t="shared" si="9"/>
        <v>37</v>
      </c>
      <c r="F263" s="6" t="str">
        <f>IF(C263&lt;&gt;"",IF(COUNTIFS($C$2:C263,C263)=1,C263,""),"")</f>
        <v/>
      </c>
      <c r="H263" s="5">
        <v>262</v>
      </c>
      <c r="I263" s="6" t="str">
        <f t="shared" si="8"/>
        <v/>
      </c>
      <c r="J263" s="6" t="str">
        <f>IFERROR(MID(Tabela3[[#This Row],[Ordenado]], 1, SEARCH("_", Tabela3[[#This Row],[Ordenado]]) - 1),"")</f>
        <v/>
      </c>
      <c r="K263" s="6" t="str">
        <f>IFERROR(MID(Tabela3[[#This Row],[Ordenado]], SEARCH("_",Tabela3[[#This Row],[Ordenado]]) + 1, LEN(Tabela3[[#This Row],[Ordenado]])),"")</f>
        <v/>
      </c>
    </row>
    <row r="264" spans="1:11" x14ac:dyDescent="0.25">
      <c r="A264" t="str">
        <f>IFERROR(tbl_geral[[#This Row],[Máquina]],"")</f>
        <v>BARL</v>
      </c>
      <c r="B264" t="str">
        <f>IFERROR(tbl_geral[[#This Row],[Status]],"")</f>
        <v>TÚNEL UV 4</v>
      </c>
      <c r="C264" t="str">
        <f>IF(Tabela2[[#This Row],[Status]]="","",CONCATENATE(Tabela2[[#This Row],[Máquina]],"_",Tabela2[[#This Row],[Status]]))</f>
        <v>BARL_TÚNEL UV 4</v>
      </c>
      <c r="E264" s="5">
        <f t="shared" si="9"/>
        <v>37</v>
      </c>
      <c r="F264" s="6" t="str">
        <f>IF(C264&lt;&gt;"",IF(COUNTIFS($C$2:C264,C264)=1,C264,""),"")</f>
        <v/>
      </c>
      <c r="H264" s="5">
        <v>263</v>
      </c>
      <c r="I264" s="6" t="str">
        <f t="shared" si="8"/>
        <v/>
      </c>
      <c r="J264" s="6" t="str">
        <f>IFERROR(MID(Tabela3[[#This Row],[Ordenado]], 1, SEARCH("_", Tabela3[[#This Row],[Ordenado]]) - 1),"")</f>
        <v/>
      </c>
      <c r="K264" s="6" t="str">
        <f>IFERROR(MID(Tabela3[[#This Row],[Ordenado]], SEARCH("_",Tabela3[[#This Row],[Ordenado]]) + 1, LEN(Tabela3[[#This Row],[Ordenado]])),"")</f>
        <v/>
      </c>
    </row>
    <row r="265" spans="1:11" x14ac:dyDescent="0.25">
      <c r="A265" t="str">
        <f>IFERROR(tbl_geral[[#This Row],[Máquina]],"")</f>
        <v>BARL</v>
      </c>
      <c r="B265" t="str">
        <f>IFERROR(tbl_geral[[#This Row],[Status]],"")</f>
        <v>ENCLAUSURAMENTO AQUECIDO</v>
      </c>
      <c r="C265" t="str">
        <f>IF(Tabela2[[#This Row],[Status]]="","",CONCATENATE(Tabela2[[#This Row],[Máquina]],"_",Tabela2[[#This Row],[Status]]))</f>
        <v>BARL_ENCLAUSURAMENTO AQUECIDO</v>
      </c>
      <c r="E265" s="5">
        <f t="shared" si="9"/>
        <v>38</v>
      </c>
      <c r="F265" s="6" t="str">
        <f>IF(C265&lt;&gt;"",IF(COUNTIFS($C$2:C265,C265)=1,C265,""),"")</f>
        <v>BARL_ENCLAUSURAMENTO AQUECIDO</v>
      </c>
      <c r="H265" s="5">
        <v>264</v>
      </c>
      <c r="I265" s="6" t="str">
        <f t="shared" si="8"/>
        <v/>
      </c>
      <c r="J265" s="6" t="str">
        <f>IFERROR(MID(Tabela3[[#This Row],[Ordenado]], 1, SEARCH("_", Tabela3[[#This Row],[Ordenado]]) - 1),"")</f>
        <v/>
      </c>
      <c r="K265" s="6" t="str">
        <f>IFERROR(MID(Tabela3[[#This Row],[Ordenado]], SEARCH("_",Tabela3[[#This Row],[Ordenado]]) + 1, LEN(Tabela3[[#This Row],[Ordenado]])),"")</f>
        <v/>
      </c>
    </row>
    <row r="266" spans="1:11" x14ac:dyDescent="0.25">
      <c r="A266" t="str">
        <f>IFERROR(tbl_geral[[#This Row],[Máquina]],"")</f>
        <v>BARL</v>
      </c>
      <c r="B266" t="str">
        <f>IFERROR(tbl_geral[[#This Row],[Status]],"")</f>
        <v>ENCLAUSURAMENTO AQUECIDO</v>
      </c>
      <c r="C266" t="str">
        <f>IF(Tabela2[[#This Row],[Status]]="","",CONCATENATE(Tabela2[[#This Row],[Máquina]],"_",Tabela2[[#This Row],[Status]]))</f>
        <v>BARL_ENCLAUSURAMENTO AQUECIDO</v>
      </c>
      <c r="E266" s="5">
        <f t="shared" si="9"/>
        <v>38</v>
      </c>
      <c r="F266" s="6" t="str">
        <f>IF(C266&lt;&gt;"",IF(COUNTIFS($C$2:C266,C266)=1,C266,""),"")</f>
        <v/>
      </c>
      <c r="H266" s="5">
        <v>265</v>
      </c>
      <c r="I266" s="6" t="str">
        <f t="shared" si="8"/>
        <v/>
      </c>
      <c r="J266" s="6" t="str">
        <f>IFERROR(MID(Tabela3[[#This Row],[Ordenado]], 1, SEARCH("_", Tabela3[[#This Row],[Ordenado]]) - 1),"")</f>
        <v/>
      </c>
      <c r="K266" s="6" t="str">
        <f>IFERROR(MID(Tabela3[[#This Row],[Ordenado]], SEARCH("_",Tabela3[[#This Row],[Ordenado]]) + 1, LEN(Tabela3[[#This Row],[Ordenado]])),"")</f>
        <v/>
      </c>
    </row>
    <row r="267" spans="1:11" x14ac:dyDescent="0.25">
      <c r="A267" t="str">
        <f>IFERROR(tbl_geral[[#This Row],[Máquina]],"")</f>
        <v>BARL</v>
      </c>
      <c r="B267" t="str">
        <f>IFERROR(tbl_geral[[#This Row],[Status]],"")</f>
        <v>ENCLAUSURAMENTO AQUECIDO</v>
      </c>
      <c r="C267" t="str">
        <f>IF(Tabela2[[#This Row],[Status]]="","",CONCATENATE(Tabela2[[#This Row],[Máquina]],"_",Tabela2[[#This Row],[Status]]))</f>
        <v>BARL_ENCLAUSURAMENTO AQUECIDO</v>
      </c>
      <c r="E267" s="5">
        <f t="shared" si="9"/>
        <v>38</v>
      </c>
      <c r="F267" s="6" t="str">
        <f>IF(C267&lt;&gt;"",IF(COUNTIFS($C$2:C267,C267)=1,C267,""),"")</f>
        <v/>
      </c>
      <c r="H267" s="5">
        <v>266</v>
      </c>
      <c r="I267" s="6" t="str">
        <f t="shared" si="8"/>
        <v/>
      </c>
      <c r="J267" s="6" t="str">
        <f>IFERROR(MID(Tabela3[[#This Row],[Ordenado]], 1, SEARCH("_", Tabela3[[#This Row],[Ordenado]]) - 1),"")</f>
        <v/>
      </c>
      <c r="K267" s="6" t="str">
        <f>IFERROR(MID(Tabela3[[#This Row],[Ordenado]], SEARCH("_",Tabela3[[#This Row],[Ordenado]]) + 1, LEN(Tabela3[[#This Row],[Ordenado]])),"")</f>
        <v/>
      </c>
    </row>
    <row r="268" spans="1:11" x14ac:dyDescent="0.25">
      <c r="A268" t="str">
        <f>IFERROR(tbl_geral[[#This Row],[Máquina]],"")</f>
        <v>BARL</v>
      </c>
      <c r="B268" t="str">
        <f>IFERROR(tbl_geral[[#This Row],[Status]],"")</f>
        <v>ENCLAUSURAMENTO AQUECIDO</v>
      </c>
      <c r="C268" t="str">
        <f>IF(Tabela2[[#This Row],[Status]]="","",CONCATENATE(Tabela2[[#This Row],[Máquina]],"_",Tabela2[[#This Row],[Status]]))</f>
        <v>BARL_ENCLAUSURAMENTO AQUECIDO</v>
      </c>
      <c r="E268" s="5">
        <f t="shared" si="9"/>
        <v>38</v>
      </c>
      <c r="F268" s="6" t="str">
        <f>IF(C268&lt;&gt;"",IF(COUNTIFS($C$2:C268,C268)=1,C268,""),"")</f>
        <v/>
      </c>
      <c r="H268" s="5">
        <v>267</v>
      </c>
      <c r="I268" s="6" t="str">
        <f t="shared" si="8"/>
        <v/>
      </c>
      <c r="J268" s="6" t="str">
        <f>IFERROR(MID(Tabela3[[#This Row],[Ordenado]], 1, SEARCH("_", Tabela3[[#This Row],[Ordenado]]) - 1),"")</f>
        <v/>
      </c>
      <c r="K268" s="6" t="str">
        <f>IFERROR(MID(Tabela3[[#This Row],[Ordenado]], SEARCH("_",Tabela3[[#This Row],[Ordenado]]) + 1, LEN(Tabela3[[#This Row],[Ordenado]])),"")</f>
        <v/>
      </c>
    </row>
    <row r="269" spans="1:11" x14ac:dyDescent="0.25">
      <c r="A269" t="str">
        <f>IFERROR(tbl_geral[[#This Row],[Máquina]],"")</f>
        <v>BARL</v>
      </c>
      <c r="B269" t="str">
        <f>IFERROR(tbl_geral[[#This Row],[Status]],"")</f>
        <v>ENCLAUSURAMENTO AQUECIDO</v>
      </c>
      <c r="C269" t="str">
        <f>IF(Tabela2[[#This Row],[Status]]="","",CONCATENATE(Tabela2[[#This Row],[Máquina]],"_",Tabela2[[#This Row],[Status]]))</f>
        <v>BARL_ENCLAUSURAMENTO AQUECIDO</v>
      </c>
      <c r="E269" s="5">
        <f t="shared" si="9"/>
        <v>38</v>
      </c>
      <c r="F269" s="6" t="str">
        <f>IF(C269&lt;&gt;"",IF(COUNTIFS($C$2:C269,C269)=1,C269,""),"")</f>
        <v/>
      </c>
      <c r="H269" s="5">
        <v>268</v>
      </c>
      <c r="I269" s="6" t="str">
        <f t="shared" si="8"/>
        <v/>
      </c>
      <c r="J269" s="6" t="str">
        <f>IFERROR(MID(Tabela3[[#This Row],[Ordenado]], 1, SEARCH("_", Tabela3[[#This Row],[Ordenado]]) - 1),"")</f>
        <v/>
      </c>
      <c r="K269" s="6" t="str">
        <f>IFERROR(MID(Tabela3[[#This Row],[Ordenado]], SEARCH("_",Tabela3[[#This Row],[Ordenado]]) + 1, LEN(Tabela3[[#This Row],[Ordenado]])),"")</f>
        <v/>
      </c>
    </row>
    <row r="270" spans="1:11" x14ac:dyDescent="0.25">
      <c r="A270" t="str">
        <f>IFERROR(tbl_geral[[#This Row],[Máquina]],"")</f>
        <v>BARL</v>
      </c>
      <c r="B270" t="str">
        <f>IFERROR(tbl_geral[[#This Row],[Status]],"")</f>
        <v>ENCLAUSURAMENTO AQUECIDO</v>
      </c>
      <c r="C270" t="str">
        <f>IF(Tabela2[[#This Row],[Status]]="","",CONCATENATE(Tabela2[[#This Row],[Máquina]],"_",Tabela2[[#This Row],[Status]]))</f>
        <v>BARL_ENCLAUSURAMENTO AQUECIDO</v>
      </c>
      <c r="E270" s="5">
        <f t="shared" si="9"/>
        <v>38</v>
      </c>
      <c r="F270" s="6" t="str">
        <f>IF(C270&lt;&gt;"",IF(COUNTIFS($C$2:C270,C270)=1,C270,""),"")</f>
        <v/>
      </c>
      <c r="H270" s="5">
        <v>269</v>
      </c>
      <c r="I270" s="6" t="str">
        <f t="shared" si="8"/>
        <v/>
      </c>
      <c r="J270" s="6" t="str">
        <f>IFERROR(MID(Tabela3[[#This Row],[Ordenado]], 1, SEARCH("_", Tabela3[[#This Row],[Ordenado]]) - 1),"")</f>
        <v/>
      </c>
      <c r="K270" s="6" t="str">
        <f>IFERROR(MID(Tabela3[[#This Row],[Ordenado]], SEARCH("_",Tabela3[[#This Row],[Ordenado]]) + 1, LEN(Tabela3[[#This Row],[Ordenado]])),"")</f>
        <v/>
      </c>
    </row>
    <row r="271" spans="1:11" x14ac:dyDescent="0.25">
      <c r="A271" t="str">
        <f>IFERROR(tbl_geral[[#This Row],[Máquina]],"")</f>
        <v>BARL</v>
      </c>
      <c r="B271" t="str">
        <f>IFERROR(tbl_geral[[#This Row],[Status]],"")</f>
        <v>ENCLAUSURAMENTO AQUECIDO</v>
      </c>
      <c r="C271" t="str">
        <f>IF(Tabela2[[#This Row],[Status]]="","",CONCATENATE(Tabela2[[#This Row],[Máquina]],"_",Tabela2[[#This Row],[Status]]))</f>
        <v>BARL_ENCLAUSURAMENTO AQUECIDO</v>
      </c>
      <c r="E271" s="5">
        <f t="shared" si="9"/>
        <v>38</v>
      </c>
      <c r="F271" s="6" t="str">
        <f>IF(C271&lt;&gt;"",IF(COUNTIFS($C$2:C271,C271)=1,C271,""),"")</f>
        <v/>
      </c>
      <c r="H271" s="5">
        <v>270</v>
      </c>
      <c r="I271" s="6" t="str">
        <f t="shared" si="8"/>
        <v/>
      </c>
      <c r="J271" s="6" t="str">
        <f>IFERROR(MID(Tabela3[[#This Row],[Ordenado]], 1, SEARCH("_", Tabela3[[#This Row],[Ordenado]]) - 1),"")</f>
        <v/>
      </c>
      <c r="K271" s="6" t="str">
        <f>IFERROR(MID(Tabela3[[#This Row],[Ordenado]], SEARCH("_",Tabela3[[#This Row],[Ordenado]]) + 1, LEN(Tabela3[[#This Row],[Ordenado]])),"")</f>
        <v/>
      </c>
    </row>
    <row r="272" spans="1:11" x14ac:dyDescent="0.25">
      <c r="A272" t="str">
        <f>IFERROR(tbl_geral[[#This Row],[Máquina]],"")</f>
        <v>BARL</v>
      </c>
      <c r="B272" t="str">
        <f>IFERROR(tbl_geral[[#This Row],[Status]],"")</f>
        <v>ENCLAUSURAMENTO AQUECIDO</v>
      </c>
      <c r="C272" t="str">
        <f>IF(Tabela2[[#This Row],[Status]]="","",CONCATENATE(Tabela2[[#This Row],[Máquina]],"_",Tabela2[[#This Row],[Status]]))</f>
        <v>BARL_ENCLAUSURAMENTO AQUECIDO</v>
      </c>
      <c r="E272" s="5">
        <f t="shared" si="9"/>
        <v>38</v>
      </c>
      <c r="F272" s="6" t="str">
        <f>IF(C272&lt;&gt;"",IF(COUNTIFS($C$2:C272,C272)=1,C272,""),"")</f>
        <v/>
      </c>
      <c r="H272" s="5">
        <v>271</v>
      </c>
      <c r="I272" s="6" t="str">
        <f t="shared" si="8"/>
        <v/>
      </c>
      <c r="J272" s="6" t="str">
        <f>IFERROR(MID(Tabela3[[#This Row],[Ordenado]], 1, SEARCH("_", Tabela3[[#This Row],[Ordenado]]) - 1),"")</f>
        <v/>
      </c>
      <c r="K272" s="6" t="str">
        <f>IFERROR(MID(Tabela3[[#This Row],[Ordenado]], SEARCH("_",Tabela3[[#This Row],[Ordenado]]) + 1, LEN(Tabela3[[#This Row],[Ordenado]])),"")</f>
        <v/>
      </c>
    </row>
    <row r="273" spans="1:11" x14ac:dyDescent="0.25">
      <c r="A273" t="str">
        <f>IFERROR(tbl_geral[[#This Row],[Máquina]],"")</f>
        <v>BARL</v>
      </c>
      <c r="B273" t="str">
        <f>IFERROR(tbl_geral[[#This Row],[Status]],"")</f>
        <v>GAVETEIRO</v>
      </c>
      <c r="C273" t="str">
        <f>IF(Tabela2[[#This Row],[Status]]="","",CONCATENATE(Tabela2[[#This Row],[Máquina]],"_",Tabela2[[#This Row],[Status]]))</f>
        <v>BARL_GAVETEIRO</v>
      </c>
      <c r="E273" s="5">
        <f t="shared" si="9"/>
        <v>39</v>
      </c>
      <c r="F273" s="6" t="str">
        <f>IF(C273&lt;&gt;"",IF(COUNTIFS($C$2:C273,C273)=1,C273,""),"")</f>
        <v>BARL_GAVETEIRO</v>
      </c>
      <c r="H273" s="5">
        <v>272</v>
      </c>
      <c r="I273" s="6" t="str">
        <f t="shared" si="8"/>
        <v/>
      </c>
      <c r="J273" s="6" t="str">
        <f>IFERROR(MID(Tabela3[[#This Row],[Ordenado]], 1, SEARCH("_", Tabela3[[#This Row],[Ordenado]]) - 1),"")</f>
        <v/>
      </c>
      <c r="K273" s="6" t="str">
        <f>IFERROR(MID(Tabela3[[#This Row],[Ordenado]], SEARCH("_",Tabela3[[#This Row],[Ordenado]]) + 1, LEN(Tabela3[[#This Row],[Ordenado]])),"")</f>
        <v/>
      </c>
    </row>
    <row r="274" spans="1:11" x14ac:dyDescent="0.25">
      <c r="A274" t="str">
        <f>IFERROR(tbl_geral[[#This Row],[Máquina]],"")</f>
        <v>BARL</v>
      </c>
      <c r="B274" t="str">
        <f>IFERROR(tbl_geral[[#This Row],[Status]],"")</f>
        <v>GAVETEIRO</v>
      </c>
      <c r="C274" t="str">
        <f>IF(Tabela2[[#This Row],[Status]]="","",CONCATENATE(Tabela2[[#This Row],[Máquina]],"_",Tabela2[[#This Row],[Status]]))</f>
        <v>BARL_GAVETEIRO</v>
      </c>
      <c r="E274" s="5">
        <f t="shared" si="9"/>
        <v>39</v>
      </c>
      <c r="F274" s="6" t="str">
        <f>IF(C274&lt;&gt;"",IF(COUNTIFS($C$2:C274,C274)=1,C274,""),"")</f>
        <v/>
      </c>
      <c r="H274" s="5">
        <v>273</v>
      </c>
      <c r="I274" s="6" t="str">
        <f t="shared" si="8"/>
        <v/>
      </c>
      <c r="J274" s="6" t="str">
        <f>IFERROR(MID(Tabela3[[#This Row],[Ordenado]], 1, SEARCH("_", Tabela3[[#This Row],[Ordenado]]) - 1),"")</f>
        <v/>
      </c>
      <c r="K274" s="6" t="str">
        <f>IFERROR(MID(Tabela3[[#This Row],[Ordenado]], SEARCH("_",Tabela3[[#This Row],[Ordenado]]) + 1, LEN(Tabela3[[#This Row],[Ordenado]])),"")</f>
        <v/>
      </c>
    </row>
    <row r="275" spans="1:11" x14ac:dyDescent="0.25">
      <c r="A275" t="str">
        <f>IFERROR(tbl_geral[[#This Row],[Máquina]],"")</f>
        <v>BARL</v>
      </c>
      <c r="B275" t="str">
        <f>IFERROR(tbl_geral[[#This Row],[Status]],"")</f>
        <v>GAVETEIRO</v>
      </c>
      <c r="C275" t="str">
        <f>IF(Tabela2[[#This Row],[Status]]="","",CONCATENATE(Tabela2[[#This Row],[Máquina]],"_",Tabela2[[#This Row],[Status]]))</f>
        <v>BARL_GAVETEIRO</v>
      </c>
      <c r="E275" s="5">
        <f t="shared" si="9"/>
        <v>39</v>
      </c>
      <c r="F275" s="6" t="str">
        <f>IF(C275&lt;&gt;"",IF(COUNTIFS($C$2:C275,C275)=1,C275,""),"")</f>
        <v/>
      </c>
      <c r="H275" s="5">
        <v>274</v>
      </c>
      <c r="I275" s="6" t="str">
        <f t="shared" si="8"/>
        <v/>
      </c>
      <c r="J275" s="6" t="str">
        <f>IFERROR(MID(Tabela3[[#This Row],[Ordenado]], 1, SEARCH("_", Tabela3[[#This Row],[Ordenado]]) - 1),"")</f>
        <v/>
      </c>
      <c r="K275" s="6" t="str">
        <f>IFERROR(MID(Tabela3[[#This Row],[Ordenado]], SEARCH("_",Tabela3[[#This Row],[Ordenado]]) + 1, LEN(Tabela3[[#This Row],[Ordenado]])),"")</f>
        <v/>
      </c>
    </row>
    <row r="276" spans="1:11" x14ac:dyDescent="0.25">
      <c r="A276" t="str">
        <f>IFERROR(tbl_geral[[#This Row],[Máquina]],"")</f>
        <v>BARL</v>
      </c>
      <c r="B276" t="str">
        <f>IFERROR(tbl_geral[[#This Row],[Status]],"")</f>
        <v>GAVETEIRO</v>
      </c>
      <c r="C276" t="str">
        <f>IF(Tabela2[[#This Row],[Status]]="","",CONCATENATE(Tabela2[[#This Row],[Máquina]],"_",Tabela2[[#This Row],[Status]]))</f>
        <v>BARL_GAVETEIRO</v>
      </c>
      <c r="E276" s="5">
        <f t="shared" si="9"/>
        <v>39</v>
      </c>
      <c r="F276" s="6" t="str">
        <f>IF(C276&lt;&gt;"",IF(COUNTIFS($C$2:C276,C276)=1,C276,""),"")</f>
        <v/>
      </c>
      <c r="H276" s="5">
        <v>275</v>
      </c>
      <c r="I276" s="6" t="str">
        <f t="shared" si="8"/>
        <v/>
      </c>
      <c r="J276" s="6" t="str">
        <f>IFERROR(MID(Tabela3[[#This Row],[Ordenado]], 1, SEARCH("_", Tabela3[[#This Row],[Ordenado]]) - 1),"")</f>
        <v/>
      </c>
      <c r="K276" s="6" t="str">
        <f>IFERROR(MID(Tabela3[[#This Row],[Ordenado]], SEARCH("_",Tabela3[[#This Row],[Ordenado]]) + 1, LEN(Tabela3[[#This Row],[Ordenado]])),"")</f>
        <v/>
      </c>
    </row>
    <row r="277" spans="1:11" x14ac:dyDescent="0.25">
      <c r="A277" t="str">
        <f>IFERROR(tbl_geral[[#This Row],[Máquina]],"")</f>
        <v>BARL</v>
      </c>
      <c r="B277" t="str">
        <f>IFERROR(tbl_geral[[#This Row],[Status]],"")</f>
        <v>GAVETEIRO</v>
      </c>
      <c r="C277" t="str">
        <f>IF(Tabela2[[#This Row],[Status]]="","",CONCATENATE(Tabela2[[#This Row],[Máquina]],"_",Tabela2[[#This Row],[Status]]))</f>
        <v>BARL_GAVETEIRO</v>
      </c>
      <c r="E277" s="5">
        <f t="shared" si="9"/>
        <v>39</v>
      </c>
      <c r="F277" s="6" t="str">
        <f>IF(C277&lt;&gt;"",IF(COUNTIFS($C$2:C277,C277)=1,C277,""),"")</f>
        <v/>
      </c>
      <c r="H277" s="5">
        <v>276</v>
      </c>
      <c r="I277" s="6" t="str">
        <f t="shared" si="8"/>
        <v/>
      </c>
      <c r="J277" s="6" t="str">
        <f>IFERROR(MID(Tabela3[[#This Row],[Ordenado]], 1, SEARCH("_", Tabela3[[#This Row],[Ordenado]]) - 1),"")</f>
        <v/>
      </c>
      <c r="K277" s="6" t="str">
        <f>IFERROR(MID(Tabela3[[#This Row],[Ordenado]], SEARCH("_",Tabela3[[#This Row],[Ordenado]]) + 1, LEN(Tabela3[[#This Row],[Ordenado]])),"")</f>
        <v/>
      </c>
    </row>
    <row r="278" spans="1:11" x14ac:dyDescent="0.25">
      <c r="A278" t="str">
        <f>IFERROR(tbl_geral[[#This Row],[Máquina]],"")</f>
        <v>BARL</v>
      </c>
      <c r="B278" t="str">
        <f>IFERROR(tbl_geral[[#This Row],[Status]],"")</f>
        <v>GAVETEIRO</v>
      </c>
      <c r="C278" t="str">
        <f>IF(Tabela2[[#This Row],[Status]]="","",CONCATENATE(Tabela2[[#This Row],[Máquina]],"_",Tabela2[[#This Row],[Status]]))</f>
        <v>BARL_GAVETEIRO</v>
      </c>
      <c r="E278" s="5">
        <f t="shared" si="9"/>
        <v>39</v>
      </c>
      <c r="F278" s="6" t="str">
        <f>IF(C278&lt;&gt;"",IF(COUNTIFS($C$2:C278,C278)=1,C278,""),"")</f>
        <v/>
      </c>
      <c r="H278" s="5">
        <v>277</v>
      </c>
      <c r="I278" s="6" t="str">
        <f t="shared" si="8"/>
        <v/>
      </c>
      <c r="J278" s="6" t="str">
        <f>IFERROR(MID(Tabela3[[#This Row],[Ordenado]], 1, SEARCH("_", Tabela3[[#This Row],[Ordenado]]) - 1),"")</f>
        <v/>
      </c>
      <c r="K278" s="6" t="str">
        <f>IFERROR(MID(Tabela3[[#This Row],[Ordenado]], SEARCH("_",Tabela3[[#This Row],[Ordenado]]) + 1, LEN(Tabela3[[#This Row],[Ordenado]])),"")</f>
        <v/>
      </c>
    </row>
    <row r="279" spans="1:11" x14ac:dyDescent="0.25">
      <c r="A279" t="str">
        <f>IFERROR(tbl_geral[[#This Row],[Máquina]],"")</f>
        <v>BARL</v>
      </c>
      <c r="B279" t="str">
        <f>IFERROR(tbl_geral[[#This Row],[Status]],"")</f>
        <v>GAVETEIRO</v>
      </c>
      <c r="C279" t="str">
        <f>IF(Tabela2[[#This Row],[Status]]="","",CONCATENATE(Tabela2[[#This Row],[Máquina]],"_",Tabela2[[#This Row],[Status]]))</f>
        <v>BARL_GAVETEIRO</v>
      </c>
      <c r="E279" s="5">
        <f t="shared" si="9"/>
        <v>39</v>
      </c>
      <c r="F279" s="6" t="str">
        <f>IF(C279&lt;&gt;"",IF(COUNTIFS($C$2:C279,C279)=1,C279,""),"")</f>
        <v/>
      </c>
      <c r="H279" s="5">
        <v>278</v>
      </c>
      <c r="I279" s="6" t="str">
        <f t="shared" si="8"/>
        <v/>
      </c>
      <c r="J279" s="6" t="str">
        <f>IFERROR(MID(Tabela3[[#This Row],[Ordenado]], 1, SEARCH("_", Tabela3[[#This Row],[Ordenado]]) - 1),"")</f>
        <v/>
      </c>
      <c r="K279" s="6" t="str">
        <f>IFERROR(MID(Tabela3[[#This Row],[Ordenado]], SEARCH("_",Tabela3[[#This Row],[Ordenado]]) + 1, LEN(Tabela3[[#This Row],[Ordenado]])),"")</f>
        <v/>
      </c>
    </row>
    <row r="280" spans="1:11" x14ac:dyDescent="0.25">
      <c r="A280" t="str">
        <f>IFERROR(tbl_geral[[#This Row],[Máquina]],"")</f>
        <v>BARL</v>
      </c>
      <c r="B280" t="str">
        <f>IFERROR(tbl_geral[[#This Row],[Status]],"")</f>
        <v>TÚNEL TLM</v>
      </c>
      <c r="C280" t="str">
        <f>IF(Tabela2[[#This Row],[Status]]="","",CONCATENATE(Tabela2[[#This Row],[Máquina]],"_",Tabela2[[#This Row],[Status]]))</f>
        <v>BARL_TÚNEL TLM</v>
      </c>
      <c r="E280" s="5">
        <f t="shared" si="9"/>
        <v>40</v>
      </c>
      <c r="F280" s="6" t="str">
        <f>IF(C280&lt;&gt;"",IF(COUNTIFS($C$2:C280,C280)=1,C280,""),"")</f>
        <v>BARL_TÚNEL TLM</v>
      </c>
      <c r="H280" s="5">
        <v>279</v>
      </c>
      <c r="I280" s="6" t="str">
        <f t="shared" si="8"/>
        <v/>
      </c>
      <c r="J280" s="6" t="str">
        <f>IFERROR(MID(Tabela3[[#This Row],[Ordenado]], 1, SEARCH("_", Tabela3[[#This Row],[Ordenado]]) - 1),"")</f>
        <v/>
      </c>
      <c r="K280" s="6" t="str">
        <f>IFERROR(MID(Tabela3[[#This Row],[Ordenado]], SEARCH("_",Tabela3[[#This Row],[Ordenado]]) + 1, LEN(Tabela3[[#This Row],[Ordenado]])),"")</f>
        <v/>
      </c>
    </row>
    <row r="281" spans="1:11" x14ac:dyDescent="0.25">
      <c r="A281" t="str">
        <f>IFERROR(tbl_geral[[#This Row],[Máquina]],"")</f>
        <v>BARL</v>
      </c>
      <c r="B281" t="str">
        <f>IFERROR(tbl_geral[[#This Row],[Status]],"")</f>
        <v>TÚNEL TLM</v>
      </c>
      <c r="C281" t="str">
        <f>IF(Tabela2[[#This Row],[Status]]="","",CONCATENATE(Tabela2[[#This Row],[Máquina]],"_",Tabela2[[#This Row],[Status]]))</f>
        <v>BARL_TÚNEL TLM</v>
      </c>
      <c r="E281" s="5">
        <f t="shared" si="9"/>
        <v>40</v>
      </c>
      <c r="F281" s="6" t="str">
        <f>IF(C281&lt;&gt;"",IF(COUNTIFS($C$2:C281,C281)=1,C281,""),"")</f>
        <v/>
      </c>
      <c r="H281" s="5">
        <v>280</v>
      </c>
      <c r="I281" s="6" t="str">
        <f t="shared" si="8"/>
        <v/>
      </c>
      <c r="J281" s="6" t="str">
        <f>IFERROR(MID(Tabela3[[#This Row],[Ordenado]], 1, SEARCH("_", Tabela3[[#This Row],[Ordenado]]) - 1),"")</f>
        <v/>
      </c>
      <c r="K281" s="6" t="str">
        <f>IFERROR(MID(Tabela3[[#This Row],[Ordenado]], SEARCH("_",Tabela3[[#This Row],[Ordenado]]) + 1, LEN(Tabela3[[#This Row],[Ordenado]])),"")</f>
        <v/>
      </c>
    </row>
    <row r="282" spans="1:11" x14ac:dyDescent="0.25">
      <c r="A282" t="str">
        <f>IFERROR(tbl_geral[[#This Row],[Máquina]],"")</f>
        <v>BARL</v>
      </c>
      <c r="B282" t="str">
        <f>IFERROR(tbl_geral[[#This Row],[Status]],"")</f>
        <v>TÚNEL TLM</v>
      </c>
      <c r="C282" t="str">
        <f>IF(Tabela2[[#This Row],[Status]]="","",CONCATENATE(Tabela2[[#This Row],[Máquina]],"_",Tabela2[[#This Row],[Status]]))</f>
        <v>BARL_TÚNEL TLM</v>
      </c>
      <c r="E282" s="5">
        <f t="shared" si="9"/>
        <v>40</v>
      </c>
      <c r="F282" s="6" t="str">
        <f>IF(C282&lt;&gt;"",IF(COUNTIFS($C$2:C282,C282)=1,C282,""),"")</f>
        <v/>
      </c>
      <c r="H282" s="5">
        <v>281</v>
      </c>
      <c r="I282" s="6" t="str">
        <f t="shared" si="8"/>
        <v/>
      </c>
      <c r="J282" s="6" t="str">
        <f>IFERROR(MID(Tabela3[[#This Row],[Ordenado]], 1, SEARCH("_", Tabela3[[#This Row],[Ordenado]]) - 1),"")</f>
        <v/>
      </c>
      <c r="K282" s="6" t="str">
        <f>IFERROR(MID(Tabela3[[#This Row],[Ordenado]], SEARCH("_",Tabela3[[#This Row],[Ordenado]]) + 1, LEN(Tabela3[[#This Row],[Ordenado]])),"")</f>
        <v/>
      </c>
    </row>
    <row r="283" spans="1:11" x14ac:dyDescent="0.25">
      <c r="A283" t="str">
        <f>IFERROR(tbl_geral[[#This Row],[Máquina]],"")</f>
        <v>BARL</v>
      </c>
      <c r="B283" t="str">
        <f>IFERROR(tbl_geral[[#This Row],[Status]],"")</f>
        <v>TÚNEL TLM</v>
      </c>
      <c r="C283" t="str">
        <f>IF(Tabela2[[#This Row],[Status]]="","",CONCATENATE(Tabela2[[#This Row],[Máquina]],"_",Tabela2[[#This Row],[Status]]))</f>
        <v>BARL_TÚNEL TLM</v>
      </c>
      <c r="E283" s="5">
        <f t="shared" si="9"/>
        <v>40</v>
      </c>
      <c r="F283" s="6" t="str">
        <f>IF(C283&lt;&gt;"",IF(COUNTIFS($C$2:C283,C283)=1,C283,""),"")</f>
        <v/>
      </c>
      <c r="H283" s="5">
        <v>282</v>
      </c>
      <c r="I283" s="6" t="str">
        <f t="shared" si="8"/>
        <v/>
      </c>
      <c r="J283" s="6" t="str">
        <f>IFERROR(MID(Tabela3[[#This Row],[Ordenado]], 1, SEARCH("_", Tabela3[[#This Row],[Ordenado]]) - 1),"")</f>
        <v/>
      </c>
      <c r="K283" s="6" t="str">
        <f>IFERROR(MID(Tabela3[[#This Row],[Ordenado]], SEARCH("_",Tabela3[[#This Row],[Ordenado]]) + 1, LEN(Tabela3[[#This Row],[Ordenado]])),"")</f>
        <v/>
      </c>
    </row>
    <row r="284" spans="1:11" x14ac:dyDescent="0.25">
      <c r="A284" t="str">
        <f>IFERROR(tbl_geral[[#This Row],[Máquina]],"")</f>
        <v>BARL</v>
      </c>
      <c r="B284" t="str">
        <f>IFERROR(tbl_geral[[#This Row],[Status]],"")</f>
        <v>TÚNEL TLM</v>
      </c>
      <c r="C284" t="str">
        <f>IF(Tabela2[[#This Row],[Status]]="","",CONCATENATE(Tabela2[[#This Row],[Máquina]],"_",Tabela2[[#This Row],[Status]]))</f>
        <v>BARL_TÚNEL TLM</v>
      </c>
      <c r="E284" s="5">
        <f t="shared" si="9"/>
        <v>40</v>
      </c>
      <c r="F284" s="6" t="str">
        <f>IF(C284&lt;&gt;"",IF(COUNTIFS($C$2:C284,C284)=1,C284,""),"")</f>
        <v/>
      </c>
      <c r="H284" s="5">
        <v>283</v>
      </c>
      <c r="I284" s="6" t="str">
        <f t="shared" si="8"/>
        <v/>
      </c>
      <c r="J284" s="6" t="str">
        <f>IFERROR(MID(Tabela3[[#This Row],[Ordenado]], 1, SEARCH("_", Tabela3[[#This Row],[Ordenado]]) - 1),"")</f>
        <v/>
      </c>
      <c r="K284" s="6" t="str">
        <f>IFERROR(MID(Tabela3[[#This Row],[Ordenado]], SEARCH("_",Tabela3[[#This Row],[Ordenado]]) + 1, LEN(Tabela3[[#This Row],[Ordenado]])),"")</f>
        <v/>
      </c>
    </row>
    <row r="285" spans="1:11" x14ac:dyDescent="0.25">
      <c r="A285" t="str">
        <f>IFERROR(tbl_geral[[#This Row],[Máquina]],"")</f>
        <v>BARL</v>
      </c>
      <c r="B285" t="str">
        <f>IFERROR(tbl_geral[[#This Row],[Status]],"")</f>
        <v>TÚNEL TLM</v>
      </c>
      <c r="C285" t="str">
        <f>IF(Tabela2[[#This Row],[Status]]="","",CONCATENATE(Tabela2[[#This Row],[Máquina]],"_",Tabela2[[#This Row],[Status]]))</f>
        <v>BARL_TÚNEL TLM</v>
      </c>
      <c r="E285" s="5">
        <f t="shared" si="9"/>
        <v>40</v>
      </c>
      <c r="F285" s="6" t="str">
        <f>IF(C285&lt;&gt;"",IF(COUNTIFS($C$2:C285,C285)=1,C285,""),"")</f>
        <v/>
      </c>
      <c r="H285" s="5">
        <v>284</v>
      </c>
      <c r="I285" s="6" t="str">
        <f t="shared" si="8"/>
        <v/>
      </c>
      <c r="J285" s="6" t="str">
        <f>IFERROR(MID(Tabela3[[#This Row],[Ordenado]], 1, SEARCH("_", Tabela3[[#This Row],[Ordenado]]) - 1),"")</f>
        <v/>
      </c>
      <c r="K285" s="6" t="str">
        <f>IFERROR(MID(Tabela3[[#This Row],[Ordenado]], SEARCH("_",Tabela3[[#This Row],[Ordenado]]) + 1, LEN(Tabela3[[#This Row],[Ordenado]])),"")</f>
        <v/>
      </c>
    </row>
    <row r="286" spans="1:11" x14ac:dyDescent="0.25">
      <c r="A286" t="str">
        <f>IFERROR(tbl_geral[[#This Row],[Máquina]],"")</f>
        <v>BARL</v>
      </c>
      <c r="B286" t="str">
        <f>IFERROR(tbl_geral[[#This Row],[Status]],"")</f>
        <v>TÚNEL TLM</v>
      </c>
      <c r="C286" t="str">
        <f>IF(Tabela2[[#This Row],[Status]]="","",CONCATENATE(Tabela2[[#This Row],[Máquina]],"_",Tabela2[[#This Row],[Status]]))</f>
        <v>BARL_TÚNEL TLM</v>
      </c>
      <c r="E286" s="5">
        <f t="shared" si="9"/>
        <v>40</v>
      </c>
      <c r="F286" s="6" t="str">
        <f>IF(C286&lt;&gt;"",IF(COUNTIFS($C$2:C286,C286)=1,C286,""),"")</f>
        <v/>
      </c>
      <c r="H286" s="5">
        <v>285</v>
      </c>
      <c r="I286" s="6" t="str">
        <f t="shared" si="8"/>
        <v/>
      </c>
      <c r="J286" s="6" t="str">
        <f>IFERROR(MID(Tabela3[[#This Row],[Ordenado]], 1, SEARCH("_", Tabela3[[#This Row],[Ordenado]]) - 1),"")</f>
        <v/>
      </c>
      <c r="K286" s="6" t="str">
        <f>IFERROR(MID(Tabela3[[#This Row],[Ordenado]], SEARCH("_",Tabela3[[#This Row],[Ordenado]]) + 1, LEN(Tabela3[[#This Row],[Ordenado]])),"")</f>
        <v/>
      </c>
    </row>
    <row r="287" spans="1:11" x14ac:dyDescent="0.25">
      <c r="A287" t="str">
        <f>IFERROR(tbl_geral[[#This Row],[Máquina]],"")</f>
        <v>BARL</v>
      </c>
      <c r="B287" t="str">
        <f>IFERROR(tbl_geral[[#This Row],[Status]],"")</f>
        <v>TÚNEL TLM</v>
      </c>
      <c r="C287" t="str">
        <f>IF(Tabela2[[#This Row],[Status]]="","",CONCATENATE(Tabela2[[#This Row],[Máquina]],"_",Tabela2[[#This Row],[Status]]))</f>
        <v>BARL_TÚNEL TLM</v>
      </c>
      <c r="E287" s="5">
        <f t="shared" si="9"/>
        <v>40</v>
      </c>
      <c r="F287" s="6" t="str">
        <f>IF(C287&lt;&gt;"",IF(COUNTIFS($C$2:C287,C287)=1,C287,""),"")</f>
        <v/>
      </c>
      <c r="H287" s="5">
        <v>286</v>
      </c>
      <c r="I287" s="6" t="str">
        <f t="shared" si="8"/>
        <v/>
      </c>
      <c r="J287" s="6" t="str">
        <f>IFERROR(MID(Tabela3[[#This Row],[Ordenado]], 1, SEARCH("_", Tabela3[[#This Row],[Ordenado]]) - 1),"")</f>
        <v/>
      </c>
      <c r="K287" s="6" t="str">
        <f>IFERROR(MID(Tabela3[[#This Row],[Ordenado]], SEARCH("_",Tabela3[[#This Row],[Ordenado]]) + 1, LEN(Tabela3[[#This Row],[Ordenado]])),"")</f>
        <v/>
      </c>
    </row>
    <row r="288" spans="1:11" x14ac:dyDescent="0.25">
      <c r="A288" t="str">
        <f>IFERROR(tbl_geral[[#This Row],[Máquina]],"")</f>
        <v>BARL</v>
      </c>
      <c r="B288" t="str">
        <f>IFERROR(tbl_geral[[#This Row],[Status]],"")</f>
        <v>TÚNEL TLM</v>
      </c>
      <c r="C288" t="str">
        <f>IF(Tabela2[[#This Row],[Status]]="","",CONCATENATE(Tabela2[[#This Row],[Máquina]],"_",Tabela2[[#This Row],[Status]]))</f>
        <v>BARL_TÚNEL TLM</v>
      </c>
      <c r="E288" s="5">
        <f t="shared" si="9"/>
        <v>40</v>
      </c>
      <c r="F288" s="6" t="str">
        <f>IF(C288&lt;&gt;"",IF(COUNTIFS($C$2:C288,C288)=1,C288,""),"")</f>
        <v/>
      </c>
      <c r="H288" s="5">
        <v>287</v>
      </c>
      <c r="I288" s="6" t="str">
        <f t="shared" si="8"/>
        <v/>
      </c>
      <c r="J288" s="6" t="str">
        <f>IFERROR(MID(Tabela3[[#This Row],[Ordenado]], 1, SEARCH("_", Tabela3[[#This Row],[Ordenado]]) - 1),"")</f>
        <v/>
      </c>
      <c r="K288" s="6" t="str">
        <f>IFERROR(MID(Tabela3[[#This Row],[Ordenado]], SEARCH("_",Tabela3[[#This Row],[Ordenado]]) + 1, LEN(Tabela3[[#This Row],[Ordenado]])),"")</f>
        <v/>
      </c>
    </row>
    <row r="289" spans="1:11" x14ac:dyDescent="0.25">
      <c r="A289" t="str">
        <f>IFERROR(tbl_geral[[#This Row],[Máquina]],"")</f>
        <v>BARL</v>
      </c>
      <c r="B289" t="str">
        <f>IFERROR(tbl_geral[[#This Row],[Status]],"")</f>
        <v>TÚNEL UV 5</v>
      </c>
      <c r="C289" t="str">
        <f>IF(Tabela2[[#This Row],[Status]]="","",CONCATENATE(Tabela2[[#This Row],[Máquina]],"_",Tabela2[[#This Row],[Status]]))</f>
        <v>BARL_TÚNEL UV 5</v>
      </c>
      <c r="E289" s="5">
        <f t="shared" si="9"/>
        <v>41</v>
      </c>
      <c r="F289" s="6" t="str">
        <f>IF(C289&lt;&gt;"",IF(COUNTIFS($C$2:C289,C289)=1,C289,""),"")</f>
        <v>BARL_TÚNEL UV 5</v>
      </c>
      <c r="H289" s="5">
        <v>288</v>
      </c>
      <c r="I289" s="6" t="str">
        <f t="shared" si="8"/>
        <v/>
      </c>
      <c r="J289" s="6" t="str">
        <f>IFERROR(MID(Tabela3[[#This Row],[Ordenado]], 1, SEARCH("_", Tabela3[[#This Row],[Ordenado]]) - 1),"")</f>
        <v/>
      </c>
      <c r="K289" s="6" t="str">
        <f>IFERROR(MID(Tabela3[[#This Row],[Ordenado]], SEARCH("_",Tabela3[[#This Row],[Ordenado]]) + 1, LEN(Tabela3[[#This Row],[Ordenado]])),"")</f>
        <v/>
      </c>
    </row>
    <row r="290" spans="1:11" x14ac:dyDescent="0.25">
      <c r="A290" t="str">
        <f>IFERROR(tbl_geral[[#This Row],[Máquina]],"")</f>
        <v>BARL</v>
      </c>
      <c r="B290" t="str">
        <f>IFERROR(tbl_geral[[#This Row],[Status]],"")</f>
        <v>TÚNEL UV 5</v>
      </c>
      <c r="C290" t="str">
        <f>IF(Tabela2[[#This Row],[Status]]="","",CONCATENATE(Tabela2[[#This Row],[Máquina]],"_",Tabela2[[#This Row],[Status]]))</f>
        <v>BARL_TÚNEL UV 5</v>
      </c>
      <c r="E290" s="5">
        <f t="shared" si="9"/>
        <v>41</v>
      </c>
      <c r="F290" s="6" t="str">
        <f>IF(C290&lt;&gt;"",IF(COUNTIFS($C$2:C290,C290)=1,C290,""),"")</f>
        <v/>
      </c>
      <c r="H290" s="5">
        <v>289</v>
      </c>
      <c r="I290" s="6" t="str">
        <f t="shared" si="8"/>
        <v/>
      </c>
      <c r="J290" s="6" t="str">
        <f>IFERROR(MID(Tabela3[[#This Row],[Ordenado]], 1, SEARCH("_", Tabela3[[#This Row],[Ordenado]]) - 1),"")</f>
        <v/>
      </c>
      <c r="K290" s="6" t="str">
        <f>IFERROR(MID(Tabela3[[#This Row],[Ordenado]], SEARCH("_",Tabela3[[#This Row],[Ordenado]]) + 1, LEN(Tabela3[[#This Row],[Ordenado]])),"")</f>
        <v/>
      </c>
    </row>
    <row r="291" spans="1:11" x14ac:dyDescent="0.25">
      <c r="A291" t="str">
        <f>IFERROR(tbl_geral[[#This Row],[Máquina]],"")</f>
        <v>BARL</v>
      </c>
      <c r="B291" t="str">
        <f>IFERROR(tbl_geral[[#This Row],[Status]],"")</f>
        <v>TÚNEL UV 5</v>
      </c>
      <c r="C291" t="str">
        <f>IF(Tabela2[[#This Row],[Status]]="","",CONCATENATE(Tabela2[[#This Row],[Máquina]],"_",Tabela2[[#This Row],[Status]]))</f>
        <v>BARL_TÚNEL UV 5</v>
      </c>
      <c r="E291" s="5">
        <f t="shared" si="9"/>
        <v>41</v>
      </c>
      <c r="F291" s="6" t="str">
        <f>IF(C291&lt;&gt;"",IF(COUNTIFS($C$2:C291,C291)=1,C291,""),"")</f>
        <v/>
      </c>
      <c r="H291" s="5">
        <v>290</v>
      </c>
      <c r="I291" s="6" t="str">
        <f t="shared" si="8"/>
        <v/>
      </c>
      <c r="J291" s="6" t="str">
        <f>IFERROR(MID(Tabela3[[#This Row],[Ordenado]], 1, SEARCH("_", Tabela3[[#This Row],[Ordenado]]) - 1),"")</f>
        <v/>
      </c>
      <c r="K291" s="6" t="str">
        <f>IFERROR(MID(Tabela3[[#This Row],[Ordenado]], SEARCH("_",Tabela3[[#This Row],[Ordenado]]) + 1, LEN(Tabela3[[#This Row],[Ordenado]])),"")</f>
        <v/>
      </c>
    </row>
    <row r="292" spans="1:11" x14ac:dyDescent="0.25">
      <c r="A292" t="str">
        <f>IFERROR(tbl_geral[[#This Row],[Máquina]],"")</f>
        <v>BARL</v>
      </c>
      <c r="B292" t="str">
        <f>IFERROR(tbl_geral[[#This Row],[Status]],"")</f>
        <v>TÚNEL UV 5</v>
      </c>
      <c r="C292" t="str">
        <f>IF(Tabela2[[#This Row],[Status]]="","",CONCATENATE(Tabela2[[#This Row],[Máquina]],"_",Tabela2[[#This Row],[Status]]))</f>
        <v>BARL_TÚNEL UV 5</v>
      </c>
      <c r="E292" s="5">
        <f t="shared" si="9"/>
        <v>41</v>
      </c>
      <c r="F292" s="6" t="str">
        <f>IF(C292&lt;&gt;"",IF(COUNTIFS($C$2:C292,C292)=1,C292,""),"")</f>
        <v/>
      </c>
      <c r="H292" s="5">
        <v>291</v>
      </c>
      <c r="I292" s="6" t="str">
        <f t="shared" si="8"/>
        <v/>
      </c>
      <c r="J292" s="6" t="str">
        <f>IFERROR(MID(Tabela3[[#This Row],[Ordenado]], 1, SEARCH("_", Tabela3[[#This Row],[Ordenado]]) - 1),"")</f>
        <v/>
      </c>
      <c r="K292" s="6" t="str">
        <f>IFERROR(MID(Tabela3[[#This Row],[Ordenado]], SEARCH("_",Tabela3[[#This Row],[Ordenado]]) + 1, LEN(Tabela3[[#This Row],[Ordenado]])),"")</f>
        <v/>
      </c>
    </row>
    <row r="293" spans="1:11" x14ac:dyDescent="0.25">
      <c r="A293" t="str">
        <f>IFERROR(tbl_geral[[#This Row],[Máquina]],"")</f>
        <v>BARL</v>
      </c>
      <c r="B293" t="str">
        <f>IFERROR(tbl_geral[[#This Row],[Status]],"")</f>
        <v>TÚNEL UV 5</v>
      </c>
      <c r="C293" t="str">
        <f>IF(Tabela2[[#This Row],[Status]]="","",CONCATENATE(Tabela2[[#This Row],[Máquina]],"_",Tabela2[[#This Row],[Status]]))</f>
        <v>BARL_TÚNEL UV 5</v>
      </c>
      <c r="E293" s="5">
        <f t="shared" si="9"/>
        <v>41</v>
      </c>
      <c r="F293" s="6" t="str">
        <f>IF(C293&lt;&gt;"",IF(COUNTIFS($C$2:C293,C293)=1,C293,""),"")</f>
        <v/>
      </c>
      <c r="H293" s="5">
        <v>292</v>
      </c>
      <c r="I293" s="6" t="str">
        <f t="shared" si="8"/>
        <v/>
      </c>
      <c r="J293" s="6" t="str">
        <f>IFERROR(MID(Tabela3[[#This Row],[Ordenado]], 1, SEARCH("_", Tabela3[[#This Row],[Ordenado]]) - 1),"")</f>
        <v/>
      </c>
      <c r="K293" s="6" t="str">
        <f>IFERROR(MID(Tabela3[[#This Row],[Ordenado]], SEARCH("_",Tabela3[[#This Row],[Ordenado]]) + 1, LEN(Tabela3[[#This Row],[Ordenado]])),"")</f>
        <v/>
      </c>
    </row>
    <row r="294" spans="1:11" x14ac:dyDescent="0.25">
      <c r="A294" t="str">
        <f>IFERROR(tbl_geral[[#This Row],[Máquina]],"")</f>
        <v>BARL</v>
      </c>
      <c r="B294" t="str">
        <f>IFERROR(tbl_geral[[#This Row],[Status]],"")</f>
        <v>TÚNEL UV 5</v>
      </c>
      <c r="C294" t="str">
        <f>IF(Tabela2[[#This Row],[Status]]="","",CONCATENATE(Tabela2[[#This Row],[Máquina]],"_",Tabela2[[#This Row],[Status]]))</f>
        <v>BARL_TÚNEL UV 5</v>
      </c>
      <c r="E294" s="5">
        <f t="shared" si="9"/>
        <v>41</v>
      </c>
      <c r="F294" s="6" t="str">
        <f>IF(C294&lt;&gt;"",IF(COUNTIFS($C$2:C294,C294)=1,C294,""),"")</f>
        <v/>
      </c>
      <c r="H294" s="5">
        <v>293</v>
      </c>
      <c r="I294" s="6" t="str">
        <f t="shared" si="8"/>
        <v/>
      </c>
      <c r="J294" s="6" t="str">
        <f>IFERROR(MID(Tabela3[[#This Row],[Ordenado]], 1, SEARCH("_", Tabela3[[#This Row],[Ordenado]]) - 1),"")</f>
        <v/>
      </c>
      <c r="K294" s="6" t="str">
        <f>IFERROR(MID(Tabela3[[#This Row],[Ordenado]], SEARCH("_",Tabela3[[#This Row],[Ordenado]]) + 1, LEN(Tabela3[[#This Row],[Ordenado]])),"")</f>
        <v/>
      </c>
    </row>
    <row r="295" spans="1:11" x14ac:dyDescent="0.25">
      <c r="A295" t="str">
        <f>IFERROR(tbl_geral[[#This Row],[Máquina]],"")</f>
        <v>BARL</v>
      </c>
      <c r="B295" t="str">
        <f>IFERROR(tbl_geral[[#This Row],[Status]],"")</f>
        <v>TÚNEL UV 5</v>
      </c>
      <c r="C295" t="str">
        <f>IF(Tabela2[[#This Row],[Status]]="","",CONCATENATE(Tabela2[[#This Row],[Máquina]],"_",Tabela2[[#This Row],[Status]]))</f>
        <v>BARL_TÚNEL UV 5</v>
      </c>
      <c r="E295" s="5">
        <f t="shared" si="9"/>
        <v>41</v>
      </c>
      <c r="F295" s="6" t="str">
        <f>IF(C295&lt;&gt;"",IF(COUNTIFS($C$2:C295,C295)=1,C295,""),"")</f>
        <v/>
      </c>
      <c r="H295" s="5">
        <v>294</v>
      </c>
      <c r="I295" s="6" t="str">
        <f t="shared" si="8"/>
        <v/>
      </c>
      <c r="J295" s="6" t="str">
        <f>IFERROR(MID(Tabela3[[#This Row],[Ordenado]], 1, SEARCH("_", Tabela3[[#This Row],[Ordenado]]) - 1),"")</f>
        <v/>
      </c>
      <c r="K295" s="6" t="str">
        <f>IFERROR(MID(Tabela3[[#This Row],[Ordenado]], SEARCH("_",Tabela3[[#This Row],[Ordenado]]) + 1, LEN(Tabela3[[#This Row],[Ordenado]])),"")</f>
        <v/>
      </c>
    </row>
    <row r="296" spans="1:11" x14ac:dyDescent="0.25">
      <c r="A296" t="str">
        <f>IFERROR(tbl_geral[[#This Row],[Máquina]],"")</f>
        <v>BARL</v>
      </c>
      <c r="B296" t="str">
        <f>IFERROR(tbl_geral[[#This Row],[Status]],"")</f>
        <v>TÚNEL UV 5</v>
      </c>
      <c r="C296" t="str">
        <f>IF(Tabela2[[#This Row],[Status]]="","",CONCATENATE(Tabela2[[#This Row],[Máquina]],"_",Tabela2[[#This Row],[Status]]))</f>
        <v>BARL_TÚNEL UV 5</v>
      </c>
      <c r="E296" s="5">
        <f t="shared" si="9"/>
        <v>41</v>
      </c>
      <c r="F296" s="6" t="str">
        <f>IF(C296&lt;&gt;"",IF(COUNTIFS($C$2:C296,C296)=1,C296,""),"")</f>
        <v/>
      </c>
      <c r="H296" s="5">
        <v>295</v>
      </c>
      <c r="I296" s="6" t="str">
        <f t="shared" si="8"/>
        <v/>
      </c>
      <c r="J296" s="6" t="str">
        <f>IFERROR(MID(Tabela3[[#This Row],[Ordenado]], 1, SEARCH("_", Tabela3[[#This Row],[Ordenado]]) - 1),"")</f>
        <v/>
      </c>
      <c r="K296" s="6" t="str">
        <f>IFERROR(MID(Tabela3[[#This Row],[Ordenado]], SEARCH("_",Tabela3[[#This Row],[Ordenado]]) + 1, LEN(Tabela3[[#This Row],[Ordenado]])),"")</f>
        <v/>
      </c>
    </row>
    <row r="297" spans="1:11" x14ac:dyDescent="0.25">
      <c r="A297" t="str">
        <f>IFERROR(tbl_geral[[#This Row],[Máquina]],"")</f>
        <v>BARL</v>
      </c>
      <c r="B297" t="str">
        <f>IFERROR(tbl_geral[[#This Row],[Status]],"")</f>
        <v>TÚNEL UV 5</v>
      </c>
      <c r="C297" t="str">
        <f>IF(Tabela2[[#This Row],[Status]]="","",CONCATENATE(Tabela2[[#This Row],[Máquina]],"_",Tabela2[[#This Row],[Status]]))</f>
        <v>BARL_TÚNEL UV 5</v>
      </c>
      <c r="E297" s="5">
        <f t="shared" si="9"/>
        <v>41</v>
      </c>
      <c r="F297" s="6" t="str">
        <f>IF(C297&lt;&gt;"",IF(COUNTIFS($C$2:C297,C297)=1,C297,""),"")</f>
        <v/>
      </c>
      <c r="H297" s="5">
        <v>296</v>
      </c>
      <c r="I297" s="6" t="str">
        <f t="shared" si="8"/>
        <v/>
      </c>
      <c r="J297" s="6" t="str">
        <f>IFERROR(MID(Tabela3[[#This Row],[Ordenado]], 1, SEARCH("_", Tabela3[[#This Row],[Ordenado]]) - 1),"")</f>
        <v/>
      </c>
      <c r="K297" s="6" t="str">
        <f>IFERROR(MID(Tabela3[[#This Row],[Ordenado]], SEARCH("_",Tabela3[[#This Row],[Ordenado]]) + 1, LEN(Tabela3[[#This Row],[Ordenado]])),"")</f>
        <v/>
      </c>
    </row>
    <row r="298" spans="1:11" x14ac:dyDescent="0.25">
      <c r="A298" t="str">
        <f>IFERROR(tbl_geral[[#This Row],[Máquina]],"")</f>
        <v>BARL</v>
      </c>
      <c r="B298" t="str">
        <f>IFERROR(tbl_geral[[#This Row],[Status]],"")</f>
        <v>CLASSIFICAÇÃO</v>
      </c>
      <c r="C298" t="str">
        <f>IF(Tabela2[[#This Row],[Status]]="","",CONCATENATE(Tabela2[[#This Row],[Máquina]],"_",Tabela2[[#This Row],[Status]]))</f>
        <v>BARL_CLASSIFICAÇÃO</v>
      </c>
      <c r="E298" s="5">
        <f t="shared" si="9"/>
        <v>42</v>
      </c>
      <c r="F298" s="6" t="str">
        <f>IF(C298&lt;&gt;"",IF(COUNTIFS($C$2:C298,C298)=1,C298,""),"")</f>
        <v>BARL_CLASSIFICAÇÃO</v>
      </c>
      <c r="H298" s="5">
        <v>297</v>
      </c>
      <c r="I298" s="6" t="str">
        <f t="shared" si="8"/>
        <v/>
      </c>
      <c r="J298" s="6" t="str">
        <f>IFERROR(MID(Tabela3[[#This Row],[Ordenado]], 1, SEARCH("_", Tabela3[[#This Row],[Ordenado]]) - 1),"")</f>
        <v/>
      </c>
      <c r="K298" s="6" t="str">
        <f>IFERROR(MID(Tabela3[[#This Row],[Ordenado]], SEARCH("_",Tabela3[[#This Row],[Ordenado]]) + 1, LEN(Tabela3[[#This Row],[Ordenado]])),"")</f>
        <v/>
      </c>
    </row>
    <row r="299" spans="1:11" x14ac:dyDescent="0.25">
      <c r="A299" t="str">
        <f>IFERROR(tbl_geral[[#This Row],[Máquina]],"")</f>
        <v>BARL</v>
      </c>
      <c r="B299" t="str">
        <f>IFERROR(tbl_geral[[#This Row],[Status]],"")</f>
        <v>CLASSIFICAÇÃO</v>
      </c>
      <c r="C299" t="str">
        <f>IF(Tabela2[[#This Row],[Status]]="","",CONCATENATE(Tabela2[[#This Row],[Máquina]],"_",Tabela2[[#This Row],[Status]]))</f>
        <v>BARL_CLASSIFICAÇÃO</v>
      </c>
      <c r="E299" s="5">
        <f t="shared" si="9"/>
        <v>42</v>
      </c>
      <c r="F299" s="6" t="str">
        <f>IF(C299&lt;&gt;"",IF(COUNTIFS($C$2:C299,C299)=1,C299,""),"")</f>
        <v/>
      </c>
      <c r="H299" s="5">
        <v>298</v>
      </c>
      <c r="I299" s="6" t="str">
        <f t="shared" si="8"/>
        <v/>
      </c>
      <c r="J299" s="6" t="str">
        <f>IFERROR(MID(Tabela3[[#This Row],[Ordenado]], 1, SEARCH("_", Tabela3[[#This Row],[Ordenado]]) - 1),"")</f>
        <v/>
      </c>
      <c r="K299" s="6" t="str">
        <f>IFERROR(MID(Tabela3[[#This Row],[Ordenado]], SEARCH("_",Tabela3[[#This Row],[Ordenado]]) + 1, LEN(Tabela3[[#This Row],[Ordenado]])),"")</f>
        <v/>
      </c>
    </row>
    <row r="300" spans="1:11" x14ac:dyDescent="0.25">
      <c r="A300" t="str">
        <f>IFERROR(tbl_geral[[#This Row],[Máquina]],"")</f>
        <v>BARL</v>
      </c>
      <c r="B300" t="str">
        <f>IFERROR(tbl_geral[[#This Row],[Status]],"")</f>
        <v>CLASSIFICAÇÃO</v>
      </c>
      <c r="C300" t="str">
        <f>IF(Tabela2[[#This Row],[Status]]="","",CONCATENATE(Tabela2[[#This Row],[Máquina]],"_",Tabela2[[#This Row],[Status]]))</f>
        <v>BARL_CLASSIFICAÇÃO</v>
      </c>
      <c r="E300" s="5">
        <f t="shared" si="9"/>
        <v>42</v>
      </c>
      <c r="F300" s="6" t="str">
        <f>IF(C300&lt;&gt;"",IF(COUNTIFS($C$2:C300,C300)=1,C300,""),"")</f>
        <v/>
      </c>
      <c r="H300" s="5">
        <v>299</v>
      </c>
      <c r="I300" s="6" t="str">
        <f t="shared" si="8"/>
        <v/>
      </c>
      <c r="J300" s="6" t="str">
        <f>IFERROR(MID(Tabela3[[#This Row],[Ordenado]], 1, SEARCH("_", Tabela3[[#This Row],[Ordenado]]) - 1),"")</f>
        <v/>
      </c>
      <c r="K300" s="6" t="str">
        <f>IFERROR(MID(Tabela3[[#This Row],[Ordenado]], SEARCH("_",Tabela3[[#This Row],[Ordenado]]) + 1, LEN(Tabela3[[#This Row],[Ordenado]])),"")</f>
        <v/>
      </c>
    </row>
    <row r="301" spans="1:11" x14ac:dyDescent="0.25">
      <c r="A301" t="str">
        <f>IFERROR(tbl_geral[[#This Row],[Máquina]],"")</f>
        <v>BARL</v>
      </c>
      <c r="B301" t="str">
        <f>IFERROR(tbl_geral[[#This Row],[Status]],"")</f>
        <v>CLASSIFICAÇÃO</v>
      </c>
      <c r="C301" t="str">
        <f>IF(Tabela2[[#This Row],[Status]]="","",CONCATENATE(Tabela2[[#This Row],[Máquina]],"_",Tabela2[[#This Row],[Status]]))</f>
        <v>BARL_CLASSIFICAÇÃO</v>
      </c>
      <c r="E301" s="5">
        <f t="shared" si="9"/>
        <v>42</v>
      </c>
      <c r="F301" s="6" t="str">
        <f>IF(C301&lt;&gt;"",IF(COUNTIFS($C$2:C301,C301)=1,C301,""),"")</f>
        <v/>
      </c>
      <c r="H301" s="5">
        <v>300</v>
      </c>
      <c r="I301" s="6" t="str">
        <f t="shared" si="8"/>
        <v/>
      </c>
      <c r="J301" s="6" t="str">
        <f>IFERROR(MID(Tabela3[[#This Row],[Ordenado]], 1, SEARCH("_", Tabela3[[#This Row],[Ordenado]]) - 1),"")</f>
        <v/>
      </c>
      <c r="K301" s="6" t="str">
        <f>IFERROR(MID(Tabela3[[#This Row],[Ordenado]], SEARCH("_",Tabela3[[#This Row],[Ordenado]]) + 1, LEN(Tabela3[[#This Row],[Ordenado]])),"")</f>
        <v/>
      </c>
    </row>
    <row r="302" spans="1:11" x14ac:dyDescent="0.25">
      <c r="A302" t="str">
        <f>IFERROR(tbl_geral[[#This Row],[Máquina]],"")</f>
        <v>BARL</v>
      </c>
      <c r="B302" t="str">
        <f>IFERROR(tbl_geral[[#This Row],[Status]],"")</f>
        <v>CLASSIFICAÇÃO</v>
      </c>
      <c r="C302" t="str">
        <f>IF(Tabela2[[#This Row],[Status]]="","",CONCATENATE(Tabela2[[#This Row],[Máquina]],"_",Tabela2[[#This Row],[Status]]))</f>
        <v>BARL_CLASSIFICAÇÃO</v>
      </c>
      <c r="E302" s="5">
        <f t="shared" si="9"/>
        <v>42</v>
      </c>
      <c r="F302" s="6" t="str">
        <f>IF(C302&lt;&gt;"",IF(COUNTIFS($C$2:C302,C302)=1,C302,""),"")</f>
        <v/>
      </c>
      <c r="H302" s="5">
        <v>301</v>
      </c>
      <c r="I302" s="6" t="str">
        <f t="shared" si="8"/>
        <v/>
      </c>
      <c r="J302" s="6" t="str">
        <f>IFERROR(MID(Tabela3[[#This Row],[Ordenado]], 1, SEARCH("_", Tabela3[[#This Row],[Ordenado]]) - 1),"")</f>
        <v/>
      </c>
      <c r="K302" s="6" t="str">
        <f>IFERROR(MID(Tabela3[[#This Row],[Ordenado]], SEARCH("_",Tabela3[[#This Row],[Ordenado]]) + 1, LEN(Tabela3[[#This Row],[Ordenado]])),"")</f>
        <v/>
      </c>
    </row>
    <row r="303" spans="1:11" x14ac:dyDescent="0.25">
      <c r="A303" t="str">
        <f>IFERROR(tbl_geral[[#This Row],[Máquina]],"")</f>
        <v>BARL</v>
      </c>
      <c r="B303" t="str">
        <f>IFERROR(tbl_geral[[#This Row],[Status]],"")</f>
        <v>CLASSIFICAÇÃO</v>
      </c>
      <c r="C303" t="str">
        <f>IF(Tabela2[[#This Row],[Status]]="","",CONCATENATE(Tabela2[[#This Row],[Máquina]],"_",Tabela2[[#This Row],[Status]]))</f>
        <v>BARL_CLASSIFICAÇÃO</v>
      </c>
      <c r="E303" s="5">
        <f t="shared" si="9"/>
        <v>42</v>
      </c>
      <c r="F303" s="6" t="str">
        <f>IF(C303&lt;&gt;"",IF(COUNTIFS($C$2:C303,C303)=1,C303,""),"")</f>
        <v/>
      </c>
      <c r="H303" s="5">
        <v>302</v>
      </c>
      <c r="I303" s="6" t="str">
        <f t="shared" si="8"/>
        <v/>
      </c>
      <c r="J303" s="6" t="str">
        <f>IFERROR(MID(Tabela3[[#This Row],[Ordenado]], 1, SEARCH("_", Tabela3[[#This Row],[Ordenado]]) - 1),"")</f>
        <v/>
      </c>
      <c r="K303" s="6" t="str">
        <f>IFERROR(MID(Tabela3[[#This Row],[Ordenado]], SEARCH("_",Tabela3[[#This Row],[Ordenado]]) + 1, LEN(Tabela3[[#This Row],[Ordenado]])),"")</f>
        <v/>
      </c>
    </row>
    <row r="304" spans="1:11" x14ac:dyDescent="0.25">
      <c r="A304" t="str">
        <f>IFERROR(tbl_geral[[#This Row],[Máquina]],"")</f>
        <v>BARL</v>
      </c>
      <c r="B304" t="str">
        <f>IFERROR(tbl_geral[[#This Row],[Status]],"")</f>
        <v>CLASSIFICAÇÃO</v>
      </c>
      <c r="C304" t="str">
        <f>IF(Tabela2[[#This Row],[Status]]="","",CONCATENATE(Tabela2[[#This Row],[Máquina]],"_",Tabela2[[#This Row],[Status]]))</f>
        <v>BARL_CLASSIFICAÇÃO</v>
      </c>
      <c r="E304" s="5">
        <f t="shared" si="9"/>
        <v>42</v>
      </c>
      <c r="F304" s="6" t="str">
        <f>IF(C304&lt;&gt;"",IF(COUNTIFS($C$2:C304,C304)=1,C304,""),"")</f>
        <v/>
      </c>
      <c r="H304" s="5">
        <v>303</v>
      </c>
      <c r="I304" s="6" t="str">
        <f t="shared" si="8"/>
        <v/>
      </c>
      <c r="J304" s="6" t="str">
        <f>IFERROR(MID(Tabela3[[#This Row],[Ordenado]], 1, SEARCH("_", Tabela3[[#This Row],[Ordenado]]) - 1),"")</f>
        <v/>
      </c>
      <c r="K304" s="6" t="str">
        <f>IFERROR(MID(Tabela3[[#This Row],[Ordenado]], SEARCH("_",Tabela3[[#This Row],[Ordenado]]) + 1, LEN(Tabela3[[#This Row],[Ordenado]])),"")</f>
        <v/>
      </c>
    </row>
    <row r="305" spans="1:11" x14ac:dyDescent="0.25">
      <c r="A305" t="str">
        <f>IFERROR(tbl_geral[[#This Row],[Máquina]],"")</f>
        <v>BARL</v>
      </c>
      <c r="B305" t="str">
        <f>IFERROR(tbl_geral[[#This Row],[Status]],"")</f>
        <v>CLASSIFICAÇÃO</v>
      </c>
      <c r="C305" t="str">
        <f>IF(Tabela2[[#This Row],[Status]]="","",CONCATENATE(Tabela2[[#This Row],[Máquina]],"_",Tabela2[[#This Row],[Status]]))</f>
        <v>BARL_CLASSIFICAÇÃO</v>
      </c>
      <c r="E305" s="5">
        <f t="shared" si="9"/>
        <v>42</v>
      </c>
      <c r="F305" s="6" t="str">
        <f>IF(C305&lt;&gt;"",IF(COUNTIFS($C$2:C305,C305)=1,C305,""),"")</f>
        <v/>
      </c>
      <c r="H305" s="5">
        <v>304</v>
      </c>
      <c r="I305" s="6" t="str">
        <f t="shared" si="8"/>
        <v/>
      </c>
      <c r="J305" s="6" t="str">
        <f>IFERROR(MID(Tabela3[[#This Row],[Ordenado]], 1, SEARCH("_", Tabela3[[#This Row],[Ordenado]]) - 1),"")</f>
        <v/>
      </c>
      <c r="K305" s="6" t="str">
        <f>IFERROR(MID(Tabela3[[#This Row],[Ordenado]], SEARCH("_",Tabela3[[#This Row],[Ordenado]]) + 1, LEN(Tabela3[[#This Row],[Ordenado]])),"")</f>
        <v/>
      </c>
    </row>
    <row r="306" spans="1:11" x14ac:dyDescent="0.25">
      <c r="A306" t="str">
        <f>IFERROR(tbl_geral[[#This Row],[Máquina]],"")</f>
        <v>BARL</v>
      </c>
      <c r="B306" t="str">
        <f>IFERROR(tbl_geral[[#This Row],[Status]],"")</f>
        <v>CLASSIFICAÇÃO</v>
      </c>
      <c r="C306" t="str">
        <f>IF(Tabela2[[#This Row],[Status]]="","",CONCATENATE(Tabela2[[#This Row],[Máquina]],"_",Tabela2[[#This Row],[Status]]))</f>
        <v>BARL_CLASSIFICAÇÃO</v>
      </c>
      <c r="E306" s="5">
        <f t="shared" si="9"/>
        <v>42</v>
      </c>
      <c r="F306" s="6" t="str">
        <f>IF(C306&lt;&gt;"",IF(COUNTIFS($C$2:C306,C306)=1,C306,""),"")</f>
        <v/>
      </c>
      <c r="H306" s="5">
        <v>305</v>
      </c>
      <c r="I306" s="6" t="str">
        <f t="shared" si="8"/>
        <v/>
      </c>
      <c r="J306" s="6" t="str">
        <f>IFERROR(MID(Tabela3[[#This Row],[Ordenado]], 1, SEARCH("_", Tabela3[[#This Row],[Ordenado]]) - 1),"")</f>
        <v/>
      </c>
      <c r="K306" s="6" t="str">
        <f>IFERROR(MID(Tabela3[[#This Row],[Ordenado]], SEARCH("_",Tabela3[[#This Row],[Ordenado]]) + 1, LEN(Tabela3[[#This Row],[Ordenado]])),"")</f>
        <v/>
      </c>
    </row>
    <row r="307" spans="1:11" x14ac:dyDescent="0.25">
      <c r="A307" t="str">
        <f>IFERROR(tbl_geral[[#This Row],[Máquina]],"")</f>
        <v>BARL</v>
      </c>
      <c r="B307" t="str">
        <f>IFERROR(tbl_geral[[#This Row],[Status]],"")</f>
        <v>CLASSIFICAÇÃO</v>
      </c>
      <c r="C307" t="str">
        <f>IF(Tabela2[[#This Row],[Status]]="","",CONCATENATE(Tabela2[[#This Row],[Máquina]],"_",Tabela2[[#This Row],[Status]]))</f>
        <v>BARL_CLASSIFICAÇÃO</v>
      </c>
      <c r="E307" s="5">
        <f t="shared" si="9"/>
        <v>42</v>
      </c>
      <c r="F307" s="6" t="str">
        <f>IF(C307&lt;&gt;"",IF(COUNTIFS($C$2:C307,C307)=1,C307,""),"")</f>
        <v/>
      </c>
      <c r="H307" s="5">
        <v>306</v>
      </c>
      <c r="I307" s="6" t="str">
        <f t="shared" si="8"/>
        <v/>
      </c>
      <c r="J307" s="6" t="str">
        <f>IFERROR(MID(Tabela3[[#This Row],[Ordenado]], 1, SEARCH("_", Tabela3[[#This Row],[Ordenado]]) - 1),"")</f>
        <v/>
      </c>
      <c r="K307" s="6" t="str">
        <f>IFERROR(MID(Tabela3[[#This Row],[Ordenado]], SEARCH("_",Tabela3[[#This Row],[Ordenado]]) + 1, LEN(Tabela3[[#This Row],[Ordenado]])),"")</f>
        <v/>
      </c>
    </row>
    <row r="308" spans="1:11" x14ac:dyDescent="0.25">
      <c r="A308" t="str">
        <f>IFERROR(tbl_geral[[#This Row],[Máquina]],"")</f>
        <v>BARL</v>
      </c>
      <c r="B308" t="str">
        <f>IFERROR(tbl_geral[[#This Row],[Status]],"")</f>
        <v>CLASSIFICAÇÃO</v>
      </c>
      <c r="C308" t="str">
        <f>IF(Tabela2[[#This Row],[Status]]="","",CONCATENATE(Tabela2[[#This Row],[Máquina]],"_",Tabela2[[#This Row],[Status]]))</f>
        <v>BARL_CLASSIFICAÇÃO</v>
      </c>
      <c r="E308" s="5">
        <f t="shared" si="9"/>
        <v>42</v>
      </c>
      <c r="F308" s="6" t="str">
        <f>IF(C308&lt;&gt;"",IF(COUNTIFS($C$2:C308,C308)=1,C308,""),"")</f>
        <v/>
      </c>
      <c r="H308" s="5">
        <v>307</v>
      </c>
      <c r="I308" s="6" t="str">
        <f t="shared" si="8"/>
        <v/>
      </c>
      <c r="J308" s="6" t="str">
        <f>IFERROR(MID(Tabela3[[#This Row],[Ordenado]], 1, SEARCH("_", Tabela3[[#This Row],[Ordenado]]) - 1),"")</f>
        <v/>
      </c>
      <c r="K308" s="6" t="str">
        <f>IFERROR(MID(Tabela3[[#This Row],[Ordenado]], SEARCH("_",Tabela3[[#This Row],[Ordenado]]) + 1, LEN(Tabela3[[#This Row],[Ordenado]])),"")</f>
        <v/>
      </c>
    </row>
    <row r="309" spans="1:11" x14ac:dyDescent="0.25">
      <c r="A309" t="str">
        <f>IFERROR(tbl_geral[[#This Row],[Máquina]],"")</f>
        <v>BARL</v>
      </c>
      <c r="B309" t="str">
        <f>IFERROR(tbl_geral[[#This Row],[Status]],"")</f>
        <v>CLASSIFICAÇÃO</v>
      </c>
      <c r="C309" t="str">
        <f>IF(Tabela2[[#This Row],[Status]]="","",CONCATENATE(Tabela2[[#This Row],[Máquina]],"_",Tabela2[[#This Row],[Status]]))</f>
        <v>BARL_CLASSIFICAÇÃO</v>
      </c>
      <c r="E309" s="5">
        <f t="shared" si="9"/>
        <v>42</v>
      </c>
      <c r="F309" s="6" t="str">
        <f>IF(C309&lt;&gt;"",IF(COUNTIFS($C$2:C309,C309)=1,C309,""),"")</f>
        <v/>
      </c>
      <c r="H309" s="5">
        <v>308</v>
      </c>
      <c r="I309" s="6" t="str">
        <f t="shared" si="8"/>
        <v/>
      </c>
      <c r="J309" s="6" t="str">
        <f>IFERROR(MID(Tabela3[[#This Row],[Ordenado]], 1, SEARCH("_", Tabela3[[#This Row],[Ordenado]]) - 1),"")</f>
        <v/>
      </c>
      <c r="K309" s="6" t="str">
        <f>IFERROR(MID(Tabela3[[#This Row],[Ordenado]], SEARCH("_",Tabela3[[#This Row],[Ordenado]]) + 1, LEN(Tabela3[[#This Row],[Ordenado]])),"")</f>
        <v/>
      </c>
    </row>
    <row r="310" spans="1:11" x14ac:dyDescent="0.25">
      <c r="A310" t="str">
        <f>IFERROR(tbl_geral[[#This Row],[Máquina]],"")</f>
        <v>BARL</v>
      </c>
      <c r="B310" t="str">
        <f>IFERROR(tbl_geral[[#This Row],[Status]],"")</f>
        <v>CLASSIFICAÇÃO</v>
      </c>
      <c r="C310" t="str">
        <f>IF(Tabela2[[#This Row],[Status]]="","",CONCATENATE(Tabela2[[#This Row],[Máquina]],"_",Tabela2[[#This Row],[Status]]))</f>
        <v>BARL_CLASSIFICAÇÃO</v>
      </c>
      <c r="E310" s="5">
        <f t="shared" si="9"/>
        <v>42</v>
      </c>
      <c r="F310" s="6" t="str">
        <f>IF(C310&lt;&gt;"",IF(COUNTIFS($C$2:C310,C310)=1,C310,""),"")</f>
        <v/>
      </c>
      <c r="H310" s="5">
        <v>309</v>
      </c>
      <c r="I310" s="6" t="str">
        <f t="shared" si="8"/>
        <v/>
      </c>
      <c r="J310" s="6" t="str">
        <f>IFERROR(MID(Tabela3[[#This Row],[Ordenado]], 1, SEARCH("_", Tabela3[[#This Row],[Ordenado]]) - 1),"")</f>
        <v/>
      </c>
      <c r="K310" s="6" t="str">
        <f>IFERROR(MID(Tabela3[[#This Row],[Ordenado]], SEARCH("_",Tabela3[[#This Row],[Ordenado]]) + 1, LEN(Tabela3[[#This Row],[Ordenado]])),"")</f>
        <v/>
      </c>
    </row>
    <row r="311" spans="1:11" x14ac:dyDescent="0.25">
      <c r="A311" t="str">
        <f>IFERROR(tbl_geral[[#This Row],[Máquina]],"")</f>
        <v>BARL</v>
      </c>
      <c r="B311" t="str">
        <f>IFERROR(tbl_geral[[#This Row],[Status]],"")</f>
        <v>CLASSIFICAÇÃO</v>
      </c>
      <c r="C311" t="str">
        <f>IF(Tabela2[[#This Row],[Status]]="","",CONCATENATE(Tabela2[[#This Row],[Máquina]],"_",Tabela2[[#This Row],[Status]]))</f>
        <v>BARL_CLASSIFICAÇÃO</v>
      </c>
      <c r="E311" s="5">
        <f t="shared" si="9"/>
        <v>42</v>
      </c>
      <c r="F311" s="6" t="str">
        <f>IF(C311&lt;&gt;"",IF(COUNTIFS($C$2:C311,C311)=1,C311,""),"")</f>
        <v/>
      </c>
      <c r="H311" s="5">
        <v>310</v>
      </c>
      <c r="I311" s="6" t="str">
        <f t="shared" si="8"/>
        <v/>
      </c>
      <c r="J311" s="6" t="str">
        <f>IFERROR(MID(Tabela3[[#This Row],[Ordenado]], 1, SEARCH("_", Tabela3[[#This Row],[Ordenado]]) - 1),"")</f>
        <v/>
      </c>
      <c r="K311" s="6" t="str">
        <f>IFERROR(MID(Tabela3[[#This Row],[Ordenado]], SEARCH("_",Tabela3[[#This Row],[Ordenado]]) + 1, LEN(Tabela3[[#This Row],[Ordenado]])),"")</f>
        <v/>
      </c>
    </row>
    <row r="312" spans="1:11" x14ac:dyDescent="0.25">
      <c r="A312" t="str">
        <f>IFERROR(tbl_geral[[#This Row],[Máquina]],"")</f>
        <v>BARL</v>
      </c>
      <c r="B312" t="str">
        <f>IFERROR(tbl_geral[[#This Row],[Status]],"")</f>
        <v>CLASSIFICAÇÃO</v>
      </c>
      <c r="C312" t="str">
        <f>IF(Tabela2[[#This Row],[Status]]="","",CONCATENATE(Tabela2[[#This Row],[Máquina]],"_",Tabela2[[#This Row],[Status]]))</f>
        <v>BARL_CLASSIFICAÇÃO</v>
      </c>
      <c r="E312" s="5">
        <f t="shared" si="9"/>
        <v>42</v>
      </c>
      <c r="F312" s="6" t="str">
        <f>IF(C312&lt;&gt;"",IF(COUNTIFS($C$2:C312,C312)=1,C312,""),"")</f>
        <v/>
      </c>
      <c r="H312" s="5">
        <v>311</v>
      </c>
      <c r="I312" s="6" t="str">
        <f t="shared" si="8"/>
        <v/>
      </c>
      <c r="J312" s="6" t="str">
        <f>IFERROR(MID(Tabela3[[#This Row],[Ordenado]], 1, SEARCH("_", Tabela3[[#This Row],[Ordenado]]) - 1),"")</f>
        <v/>
      </c>
      <c r="K312" s="6" t="str">
        <f>IFERROR(MID(Tabela3[[#This Row],[Ordenado]], SEARCH("_",Tabela3[[#This Row],[Ordenado]]) + 1, LEN(Tabela3[[#This Row],[Ordenado]])),"")</f>
        <v/>
      </c>
    </row>
    <row r="313" spans="1:11" x14ac:dyDescent="0.25">
      <c r="A313" t="str">
        <f>IFERROR(tbl_geral[[#This Row],[Máquina]],"")</f>
        <v>BARL</v>
      </c>
      <c r="B313" t="str">
        <f>IFERROR(tbl_geral[[#This Row],[Status]],"")</f>
        <v>CLASSIFICAÇÃO</v>
      </c>
      <c r="C313" t="str">
        <f>IF(Tabela2[[#This Row],[Status]]="","",CONCATENATE(Tabela2[[#This Row],[Máquina]],"_",Tabela2[[#This Row],[Status]]))</f>
        <v>BARL_CLASSIFICAÇÃO</v>
      </c>
      <c r="E313" s="5">
        <f t="shared" si="9"/>
        <v>42</v>
      </c>
      <c r="F313" s="6" t="str">
        <f>IF(C313&lt;&gt;"",IF(COUNTIFS($C$2:C313,C313)=1,C313,""),"")</f>
        <v/>
      </c>
      <c r="H313" s="5">
        <v>312</v>
      </c>
      <c r="I313" s="6" t="str">
        <f t="shared" si="8"/>
        <v/>
      </c>
      <c r="J313" s="6" t="str">
        <f>IFERROR(MID(Tabela3[[#This Row],[Ordenado]], 1, SEARCH("_", Tabela3[[#This Row],[Ordenado]]) - 1),"")</f>
        <v/>
      </c>
      <c r="K313" s="6" t="str">
        <f>IFERROR(MID(Tabela3[[#This Row],[Ordenado]], SEARCH("_",Tabela3[[#This Row],[Ordenado]]) + 1, LEN(Tabela3[[#This Row],[Ordenado]])),"")</f>
        <v/>
      </c>
    </row>
    <row r="314" spans="1:11" x14ac:dyDescent="0.25">
      <c r="A314" t="str">
        <f>IFERROR(tbl_geral[[#This Row],[Máquina]],"")</f>
        <v>BARL</v>
      </c>
      <c r="B314" t="str">
        <f>IFERROR(tbl_geral[[#This Row],[Status]],"")</f>
        <v>ESCOVA LIMPEZA</v>
      </c>
      <c r="C314" t="str">
        <f>IF(Tabela2[[#This Row],[Status]]="","",CONCATENATE(Tabela2[[#This Row],[Máquina]],"_",Tabela2[[#This Row],[Status]]))</f>
        <v>BARL_ESCOVA LIMPEZA</v>
      </c>
      <c r="E314" s="5">
        <f t="shared" si="9"/>
        <v>43</v>
      </c>
      <c r="F314" s="6" t="str">
        <f>IF(C314&lt;&gt;"",IF(COUNTIFS($C$2:C314,C314)=1,C314,""),"")</f>
        <v>BARL_ESCOVA LIMPEZA</v>
      </c>
      <c r="H314" s="5">
        <v>313</v>
      </c>
      <c r="I314" s="6" t="str">
        <f t="shared" si="8"/>
        <v/>
      </c>
      <c r="J314" s="6" t="str">
        <f>IFERROR(MID(Tabela3[[#This Row],[Ordenado]], 1, SEARCH("_", Tabela3[[#This Row],[Ordenado]]) - 1),"")</f>
        <v/>
      </c>
      <c r="K314" s="6" t="str">
        <f>IFERROR(MID(Tabela3[[#This Row],[Ordenado]], SEARCH("_",Tabela3[[#This Row],[Ordenado]]) + 1, LEN(Tabela3[[#This Row],[Ordenado]])),"")</f>
        <v/>
      </c>
    </row>
    <row r="315" spans="1:11" x14ac:dyDescent="0.25">
      <c r="A315" t="str">
        <f>IFERROR(tbl_geral[[#This Row],[Máquina]],"")</f>
        <v>BARL</v>
      </c>
      <c r="B315" t="str">
        <f>IFERROR(tbl_geral[[#This Row],[Status]],"")</f>
        <v>ESCOVA LIMPEZA</v>
      </c>
      <c r="C315" t="str">
        <f>IF(Tabela2[[#This Row],[Status]]="","",CONCATENATE(Tabela2[[#This Row],[Máquina]],"_",Tabela2[[#This Row],[Status]]))</f>
        <v>BARL_ESCOVA LIMPEZA</v>
      </c>
      <c r="E315" s="5">
        <f t="shared" si="9"/>
        <v>43</v>
      </c>
      <c r="F315" s="6" t="str">
        <f>IF(C315&lt;&gt;"",IF(COUNTIFS($C$2:C315,C315)=1,C315,""),"")</f>
        <v/>
      </c>
      <c r="H315" s="5">
        <v>314</v>
      </c>
      <c r="I315" s="6" t="str">
        <f t="shared" si="8"/>
        <v/>
      </c>
      <c r="J315" s="6" t="str">
        <f>IFERROR(MID(Tabela3[[#This Row],[Ordenado]], 1, SEARCH("_", Tabela3[[#This Row],[Ordenado]]) - 1),"")</f>
        <v/>
      </c>
      <c r="K315" s="6" t="str">
        <f>IFERROR(MID(Tabela3[[#This Row],[Ordenado]], SEARCH("_",Tabela3[[#This Row],[Ordenado]]) + 1, LEN(Tabela3[[#This Row],[Ordenado]])),"")</f>
        <v/>
      </c>
    </row>
    <row r="316" spans="1:11" x14ac:dyDescent="0.25">
      <c r="A316" t="str">
        <f>IFERROR(tbl_geral[[#This Row],[Máquina]],"")</f>
        <v>BARL</v>
      </c>
      <c r="B316" t="str">
        <f>IFERROR(tbl_geral[[#This Row],[Status]],"")</f>
        <v>ESCOVA LIMPEZA</v>
      </c>
      <c r="C316" t="str">
        <f>IF(Tabela2[[#This Row],[Status]]="","",CONCATENATE(Tabela2[[#This Row],[Máquina]],"_",Tabela2[[#This Row],[Status]]))</f>
        <v>BARL_ESCOVA LIMPEZA</v>
      </c>
      <c r="E316" s="5">
        <f t="shared" si="9"/>
        <v>43</v>
      </c>
      <c r="F316" s="6" t="str">
        <f>IF(C316&lt;&gt;"",IF(COUNTIFS($C$2:C316,C316)=1,C316,""),"")</f>
        <v/>
      </c>
      <c r="H316" s="5">
        <v>315</v>
      </c>
      <c r="I316" s="6" t="str">
        <f t="shared" si="8"/>
        <v/>
      </c>
      <c r="J316" s="6" t="str">
        <f>IFERROR(MID(Tabela3[[#This Row],[Ordenado]], 1, SEARCH("_", Tabela3[[#This Row],[Ordenado]]) - 1),"")</f>
        <v/>
      </c>
      <c r="K316" s="6" t="str">
        <f>IFERROR(MID(Tabela3[[#This Row],[Ordenado]], SEARCH("_",Tabela3[[#This Row],[Ordenado]]) + 1, LEN(Tabela3[[#This Row],[Ordenado]])),"")</f>
        <v/>
      </c>
    </row>
    <row r="317" spans="1:11" x14ac:dyDescent="0.25">
      <c r="A317" t="str">
        <f>IFERROR(tbl_geral[[#This Row],[Máquina]],"")</f>
        <v>BARL</v>
      </c>
      <c r="B317" t="str">
        <f>IFERROR(tbl_geral[[#This Row],[Status]],"")</f>
        <v>ESCOVA LIMPEZA</v>
      </c>
      <c r="C317" t="str">
        <f>IF(Tabela2[[#This Row],[Status]]="","",CONCATENATE(Tabela2[[#This Row],[Máquina]],"_",Tabela2[[#This Row],[Status]]))</f>
        <v>BARL_ESCOVA LIMPEZA</v>
      </c>
      <c r="E317" s="5">
        <f t="shared" si="9"/>
        <v>43</v>
      </c>
      <c r="F317" s="6" t="str">
        <f>IF(C317&lt;&gt;"",IF(COUNTIFS($C$2:C317,C317)=1,C317,""),"")</f>
        <v/>
      </c>
      <c r="H317" s="5">
        <v>316</v>
      </c>
      <c r="I317" s="6" t="str">
        <f t="shared" si="8"/>
        <v/>
      </c>
      <c r="J317" s="6" t="str">
        <f>IFERROR(MID(Tabela3[[#This Row],[Ordenado]], 1, SEARCH("_", Tabela3[[#This Row],[Ordenado]]) - 1),"")</f>
        <v/>
      </c>
      <c r="K317" s="6" t="str">
        <f>IFERROR(MID(Tabela3[[#This Row],[Ordenado]], SEARCH("_",Tabela3[[#This Row],[Ordenado]]) + 1, LEN(Tabela3[[#This Row],[Ordenado]])),"")</f>
        <v/>
      </c>
    </row>
    <row r="318" spans="1:11" x14ac:dyDescent="0.25">
      <c r="A318" t="str">
        <f>IFERROR(tbl_geral[[#This Row],[Máquina]],"")</f>
        <v>BARL</v>
      </c>
      <c r="B318" t="str">
        <f>IFERROR(tbl_geral[[#This Row],[Status]],"")</f>
        <v>ESCOVA LIMPEZA</v>
      </c>
      <c r="C318" t="str">
        <f>IF(Tabela2[[#This Row],[Status]]="","",CONCATENATE(Tabela2[[#This Row],[Máquina]],"_",Tabela2[[#This Row],[Status]]))</f>
        <v>BARL_ESCOVA LIMPEZA</v>
      </c>
      <c r="E318" s="5">
        <f t="shared" si="9"/>
        <v>43</v>
      </c>
      <c r="F318" s="6" t="str">
        <f>IF(C318&lt;&gt;"",IF(COUNTIFS($C$2:C318,C318)=1,C318,""),"")</f>
        <v/>
      </c>
      <c r="H318" s="5">
        <v>317</v>
      </c>
      <c r="I318" s="6" t="str">
        <f t="shared" si="8"/>
        <v/>
      </c>
      <c r="J318" s="6" t="str">
        <f>IFERROR(MID(Tabela3[[#This Row],[Ordenado]], 1, SEARCH("_", Tabela3[[#This Row],[Ordenado]]) - 1),"")</f>
        <v/>
      </c>
      <c r="K318" s="6" t="str">
        <f>IFERROR(MID(Tabela3[[#This Row],[Ordenado]], SEARCH("_",Tabela3[[#This Row],[Ordenado]]) + 1, LEN(Tabela3[[#This Row],[Ordenado]])),"")</f>
        <v/>
      </c>
    </row>
    <row r="319" spans="1:11" x14ac:dyDescent="0.25">
      <c r="A319" t="str">
        <f>IFERROR(tbl_geral[[#This Row],[Máquina]],"")</f>
        <v>BARL</v>
      </c>
      <c r="B319" t="str">
        <f>IFERROR(tbl_geral[[#This Row],[Status]],"")</f>
        <v>ESCOVA LIMPEZA</v>
      </c>
      <c r="C319" t="str">
        <f>IF(Tabela2[[#This Row],[Status]]="","",CONCATENATE(Tabela2[[#This Row],[Máquina]],"_",Tabela2[[#This Row],[Status]]))</f>
        <v>BARL_ESCOVA LIMPEZA</v>
      </c>
      <c r="E319" s="5">
        <f t="shared" si="9"/>
        <v>43</v>
      </c>
      <c r="F319" s="6" t="str">
        <f>IF(C319&lt;&gt;"",IF(COUNTIFS($C$2:C319,C319)=1,C319,""),"")</f>
        <v/>
      </c>
      <c r="H319" s="5">
        <v>318</v>
      </c>
      <c r="I319" s="6" t="str">
        <f t="shared" si="8"/>
        <v/>
      </c>
      <c r="J319" s="6" t="str">
        <f>IFERROR(MID(Tabela3[[#This Row],[Ordenado]], 1, SEARCH("_", Tabela3[[#This Row],[Ordenado]]) - 1),"")</f>
        <v/>
      </c>
      <c r="K319" s="6" t="str">
        <f>IFERROR(MID(Tabela3[[#This Row],[Ordenado]], SEARCH("_",Tabela3[[#This Row],[Ordenado]]) + 1, LEN(Tabela3[[#This Row],[Ordenado]])),"")</f>
        <v/>
      </c>
    </row>
    <row r="320" spans="1:11" x14ac:dyDescent="0.25">
      <c r="A320" t="str">
        <f>IFERROR(tbl_geral[[#This Row],[Máquina]],"")</f>
        <v>BARL</v>
      </c>
      <c r="B320" t="str">
        <f>IFERROR(tbl_geral[[#This Row],[Status]],"")</f>
        <v>ESCOVA LIMPEZA</v>
      </c>
      <c r="C320" t="str">
        <f>IF(Tabela2[[#This Row],[Status]]="","",CONCATENATE(Tabela2[[#This Row],[Máquina]],"_",Tabela2[[#This Row],[Status]]))</f>
        <v>BARL_ESCOVA LIMPEZA</v>
      </c>
      <c r="E320" s="5">
        <f t="shared" si="9"/>
        <v>43</v>
      </c>
      <c r="F320" s="6" t="str">
        <f>IF(C320&lt;&gt;"",IF(COUNTIFS($C$2:C320,C320)=1,C320,""),"")</f>
        <v/>
      </c>
      <c r="H320" s="5">
        <v>319</v>
      </c>
      <c r="I320" s="6" t="str">
        <f t="shared" si="8"/>
        <v/>
      </c>
      <c r="J320" s="6" t="str">
        <f>IFERROR(MID(Tabela3[[#This Row],[Ordenado]], 1, SEARCH("_", Tabela3[[#This Row],[Ordenado]]) - 1),"")</f>
        <v/>
      </c>
      <c r="K320" s="6" t="str">
        <f>IFERROR(MID(Tabela3[[#This Row],[Ordenado]], SEARCH("_",Tabela3[[#This Row],[Ordenado]]) + 1, LEN(Tabela3[[#This Row],[Ordenado]])),"")</f>
        <v/>
      </c>
    </row>
    <row r="321" spans="1:11" x14ac:dyDescent="0.25">
      <c r="A321" t="str">
        <f>IFERROR(tbl_geral[[#This Row],[Máquina]],"")</f>
        <v>BARL</v>
      </c>
      <c r="B321" t="str">
        <f>IFERROR(tbl_geral[[#This Row],[Status]],"")</f>
        <v>CATALISADOR 1</v>
      </c>
      <c r="C321" t="str">
        <f>IF(Tabela2[[#This Row],[Status]]="","",CONCATENATE(Tabela2[[#This Row],[Máquina]],"_",Tabela2[[#This Row],[Status]]))</f>
        <v>BARL_CATALISADOR 1</v>
      </c>
      <c r="E321" s="5">
        <f t="shared" si="9"/>
        <v>44</v>
      </c>
      <c r="F321" s="6" t="str">
        <f>IF(C321&lt;&gt;"",IF(COUNTIFS($C$2:C321,C321)=1,C321,""),"")</f>
        <v>BARL_CATALISADOR 1</v>
      </c>
      <c r="H321" s="5">
        <v>320</v>
      </c>
      <c r="I321" s="6" t="str">
        <f t="shared" si="8"/>
        <v/>
      </c>
      <c r="J321" s="6" t="str">
        <f>IFERROR(MID(Tabela3[[#This Row],[Ordenado]], 1, SEARCH("_", Tabela3[[#This Row],[Ordenado]]) - 1),"")</f>
        <v/>
      </c>
      <c r="K321" s="6" t="str">
        <f>IFERROR(MID(Tabela3[[#This Row],[Ordenado]], SEARCH("_",Tabela3[[#This Row],[Ordenado]]) + 1, LEN(Tabela3[[#This Row],[Ordenado]])),"")</f>
        <v/>
      </c>
    </row>
    <row r="322" spans="1:11" x14ac:dyDescent="0.25">
      <c r="A322" t="str">
        <f>IFERROR(tbl_geral[[#This Row],[Máquina]],"")</f>
        <v>BARL</v>
      </c>
      <c r="B322" t="str">
        <f>IFERROR(tbl_geral[[#This Row],[Status]],"")</f>
        <v>CATALISADOR 1</v>
      </c>
      <c r="C322" t="str">
        <f>IF(Tabela2[[#This Row],[Status]]="","",CONCATENATE(Tabela2[[#This Row],[Máquina]],"_",Tabela2[[#This Row],[Status]]))</f>
        <v>BARL_CATALISADOR 1</v>
      </c>
      <c r="E322" s="5">
        <f t="shared" si="9"/>
        <v>44</v>
      </c>
      <c r="F322" s="6" t="str">
        <f>IF(C322&lt;&gt;"",IF(COUNTIFS($C$2:C322,C322)=1,C322,""),"")</f>
        <v/>
      </c>
      <c r="H322" s="5">
        <v>321</v>
      </c>
      <c r="I322" s="6" t="str">
        <f t="shared" si="8"/>
        <v/>
      </c>
      <c r="J322" s="6" t="str">
        <f>IFERROR(MID(Tabela3[[#This Row],[Ordenado]], 1, SEARCH("_", Tabela3[[#This Row],[Ordenado]]) - 1),"")</f>
        <v/>
      </c>
      <c r="K322" s="6" t="str">
        <f>IFERROR(MID(Tabela3[[#This Row],[Ordenado]], SEARCH("_",Tabela3[[#This Row],[Ordenado]]) + 1, LEN(Tabela3[[#This Row],[Ordenado]])),"")</f>
        <v/>
      </c>
    </row>
    <row r="323" spans="1:11" x14ac:dyDescent="0.25">
      <c r="A323" t="str">
        <f>IFERROR(tbl_geral[[#This Row],[Máquina]],"")</f>
        <v>BARL</v>
      </c>
      <c r="B323" t="str">
        <f>IFERROR(tbl_geral[[#This Row],[Status]],"")</f>
        <v>CATALISADOR 1</v>
      </c>
      <c r="C323" t="str">
        <f>IF(Tabela2[[#This Row],[Status]]="","",CONCATENATE(Tabela2[[#This Row],[Máquina]],"_",Tabela2[[#This Row],[Status]]))</f>
        <v>BARL_CATALISADOR 1</v>
      </c>
      <c r="E323" s="5">
        <f t="shared" si="9"/>
        <v>44</v>
      </c>
      <c r="F323" s="6" t="str">
        <f>IF(C323&lt;&gt;"",IF(COUNTIFS($C$2:C323,C323)=1,C323,""),"")</f>
        <v/>
      </c>
      <c r="H323" s="5">
        <v>322</v>
      </c>
      <c r="I323" s="6" t="str">
        <f t="shared" ref="I323:I386" si="10">IFERROR(INDEX($F$2:$F$2000,MATCH(H323,$E$2:$E$2000,0)),"")</f>
        <v/>
      </c>
      <c r="J323" s="6" t="str">
        <f>IFERROR(MID(Tabela3[[#This Row],[Ordenado]], 1, SEARCH("_", Tabela3[[#This Row],[Ordenado]]) - 1),"")</f>
        <v/>
      </c>
      <c r="K323" s="6" t="str">
        <f>IFERROR(MID(Tabela3[[#This Row],[Ordenado]], SEARCH("_",Tabela3[[#This Row],[Ordenado]]) + 1, LEN(Tabela3[[#This Row],[Ordenado]])),"")</f>
        <v/>
      </c>
    </row>
    <row r="324" spans="1:11" x14ac:dyDescent="0.25">
      <c r="A324" t="str">
        <f>IFERROR(tbl_geral[[#This Row],[Máquina]],"")</f>
        <v>BARL</v>
      </c>
      <c r="B324" t="str">
        <f>IFERROR(tbl_geral[[#This Row],[Status]],"")</f>
        <v>CATALISADOR 1</v>
      </c>
      <c r="C324" t="str">
        <f>IF(Tabela2[[#This Row],[Status]]="","",CONCATENATE(Tabela2[[#This Row],[Máquina]],"_",Tabela2[[#This Row],[Status]]))</f>
        <v>BARL_CATALISADOR 1</v>
      </c>
      <c r="E324" s="5">
        <f t="shared" ref="E324:E387" si="11">IF(F324&lt;&gt;"",E323+1,E323)</f>
        <v>44</v>
      </c>
      <c r="F324" s="6" t="str">
        <f>IF(C324&lt;&gt;"",IF(COUNTIFS($C$2:C324,C324)=1,C324,""),"")</f>
        <v/>
      </c>
      <c r="H324" s="5">
        <v>323</v>
      </c>
      <c r="I324" s="6" t="str">
        <f t="shared" si="10"/>
        <v/>
      </c>
      <c r="J324" s="6" t="str">
        <f>IFERROR(MID(Tabela3[[#This Row],[Ordenado]], 1, SEARCH("_", Tabela3[[#This Row],[Ordenado]]) - 1),"")</f>
        <v/>
      </c>
      <c r="K324" s="6" t="str">
        <f>IFERROR(MID(Tabela3[[#This Row],[Ordenado]], SEARCH("_",Tabela3[[#This Row],[Ordenado]]) + 1, LEN(Tabela3[[#This Row],[Ordenado]])),"")</f>
        <v/>
      </c>
    </row>
    <row r="325" spans="1:11" x14ac:dyDescent="0.25">
      <c r="A325" t="str">
        <f>IFERROR(tbl_geral[[#This Row],[Máquina]],"")</f>
        <v>BARL</v>
      </c>
      <c r="B325" t="str">
        <f>IFERROR(tbl_geral[[#This Row],[Status]],"")</f>
        <v>CATALISADOR 1</v>
      </c>
      <c r="C325" t="str">
        <f>IF(Tabela2[[#This Row],[Status]]="","",CONCATENATE(Tabela2[[#This Row],[Máquina]],"_",Tabela2[[#This Row],[Status]]))</f>
        <v>BARL_CATALISADOR 1</v>
      </c>
      <c r="E325" s="5">
        <f t="shared" si="11"/>
        <v>44</v>
      </c>
      <c r="F325" s="6" t="str">
        <f>IF(C325&lt;&gt;"",IF(COUNTIFS($C$2:C325,C325)=1,C325,""),"")</f>
        <v/>
      </c>
      <c r="H325" s="5">
        <v>324</v>
      </c>
      <c r="I325" s="6" t="str">
        <f t="shared" si="10"/>
        <v/>
      </c>
      <c r="J325" s="6" t="str">
        <f>IFERROR(MID(Tabela3[[#This Row],[Ordenado]], 1, SEARCH("_", Tabela3[[#This Row],[Ordenado]]) - 1),"")</f>
        <v/>
      </c>
      <c r="K325" s="6" t="str">
        <f>IFERROR(MID(Tabela3[[#This Row],[Ordenado]], SEARCH("_",Tabela3[[#This Row],[Ordenado]]) + 1, LEN(Tabela3[[#This Row],[Ordenado]])),"")</f>
        <v/>
      </c>
    </row>
    <row r="326" spans="1:11" x14ac:dyDescent="0.25">
      <c r="A326" t="str">
        <f>IFERROR(tbl_geral[[#This Row],[Máquina]],"")</f>
        <v>BARL</v>
      </c>
      <c r="B326" t="str">
        <f>IFERROR(tbl_geral[[#This Row],[Status]],"")</f>
        <v>CATALISADOR 1</v>
      </c>
      <c r="C326" t="str">
        <f>IF(Tabela2[[#This Row],[Status]]="","",CONCATENATE(Tabela2[[#This Row],[Máquina]],"_",Tabela2[[#This Row],[Status]]))</f>
        <v>BARL_CATALISADOR 1</v>
      </c>
      <c r="E326" s="5">
        <f t="shared" si="11"/>
        <v>44</v>
      </c>
      <c r="F326" s="6" t="str">
        <f>IF(C326&lt;&gt;"",IF(COUNTIFS($C$2:C326,C326)=1,C326,""),"")</f>
        <v/>
      </c>
      <c r="H326" s="5">
        <v>325</v>
      </c>
      <c r="I326" s="6" t="str">
        <f t="shared" si="10"/>
        <v/>
      </c>
      <c r="J326" s="6" t="str">
        <f>IFERROR(MID(Tabela3[[#This Row],[Ordenado]], 1, SEARCH("_", Tabela3[[#This Row],[Ordenado]]) - 1),"")</f>
        <v/>
      </c>
      <c r="K326" s="6" t="str">
        <f>IFERROR(MID(Tabela3[[#This Row],[Ordenado]], SEARCH("_",Tabela3[[#This Row],[Ordenado]]) + 1, LEN(Tabela3[[#This Row],[Ordenado]])),"")</f>
        <v/>
      </c>
    </row>
    <row r="327" spans="1:11" x14ac:dyDescent="0.25">
      <c r="A327" t="str">
        <f>IFERROR(tbl_geral[[#This Row],[Máquina]],"")</f>
        <v>BARL</v>
      </c>
      <c r="B327" t="str">
        <f>IFERROR(tbl_geral[[#This Row],[Status]],"")</f>
        <v>CATALISADOR 1</v>
      </c>
      <c r="C327" t="str">
        <f>IF(Tabela2[[#This Row],[Status]]="","",CONCATENATE(Tabela2[[#This Row],[Máquina]],"_",Tabela2[[#This Row],[Status]]))</f>
        <v>BARL_CATALISADOR 1</v>
      </c>
      <c r="E327" s="5">
        <f t="shared" si="11"/>
        <v>44</v>
      </c>
      <c r="F327" s="6" t="str">
        <f>IF(C327&lt;&gt;"",IF(COUNTIFS($C$2:C327,C327)=1,C327,""),"")</f>
        <v/>
      </c>
      <c r="H327" s="5">
        <v>326</v>
      </c>
      <c r="I327" s="6" t="str">
        <f t="shared" si="10"/>
        <v/>
      </c>
      <c r="J327" s="6" t="str">
        <f>IFERROR(MID(Tabela3[[#This Row],[Ordenado]], 1, SEARCH("_", Tabela3[[#This Row],[Ordenado]]) - 1),"")</f>
        <v/>
      </c>
      <c r="K327" s="6" t="str">
        <f>IFERROR(MID(Tabela3[[#This Row],[Ordenado]], SEARCH("_",Tabela3[[#This Row],[Ordenado]]) + 1, LEN(Tabela3[[#This Row],[Ordenado]])),"")</f>
        <v/>
      </c>
    </row>
    <row r="328" spans="1:11" x14ac:dyDescent="0.25">
      <c r="A328" t="str">
        <f>IFERROR(tbl_geral[[#This Row],[Máquina]],"")</f>
        <v>BARL</v>
      </c>
      <c r="B328" t="str">
        <f>IFERROR(tbl_geral[[#This Row],[Status]],"")</f>
        <v>CATALISADOR 1</v>
      </c>
      <c r="C328" t="str">
        <f>IF(Tabela2[[#This Row],[Status]]="","",CONCATENATE(Tabela2[[#This Row],[Máquina]],"_",Tabela2[[#This Row],[Status]]))</f>
        <v>BARL_CATALISADOR 1</v>
      </c>
      <c r="E328" s="5">
        <f t="shared" si="11"/>
        <v>44</v>
      </c>
      <c r="F328" s="6" t="str">
        <f>IF(C328&lt;&gt;"",IF(COUNTIFS($C$2:C328,C328)=1,C328,""),"")</f>
        <v/>
      </c>
      <c r="H328" s="5">
        <v>327</v>
      </c>
      <c r="I328" s="6" t="str">
        <f t="shared" si="10"/>
        <v/>
      </c>
      <c r="J328" s="6" t="str">
        <f>IFERROR(MID(Tabela3[[#This Row],[Ordenado]], 1, SEARCH("_", Tabela3[[#This Row],[Ordenado]]) - 1),"")</f>
        <v/>
      </c>
      <c r="K328" s="6" t="str">
        <f>IFERROR(MID(Tabela3[[#This Row],[Ordenado]], SEARCH("_",Tabela3[[#This Row],[Ordenado]]) + 1, LEN(Tabela3[[#This Row],[Ordenado]])),"")</f>
        <v/>
      </c>
    </row>
    <row r="329" spans="1:11" x14ac:dyDescent="0.25">
      <c r="A329" t="str">
        <f>IFERROR(tbl_geral[[#This Row],[Máquina]],"")</f>
        <v>BARL</v>
      </c>
      <c r="B329" t="str">
        <f>IFERROR(tbl_geral[[#This Row],[Status]],"")</f>
        <v>CATALISADOR 1</v>
      </c>
      <c r="C329" t="str">
        <f>IF(Tabela2[[#This Row],[Status]]="","",CONCATENATE(Tabela2[[#This Row],[Máquina]],"_",Tabela2[[#This Row],[Status]]))</f>
        <v>BARL_CATALISADOR 1</v>
      </c>
      <c r="E329" s="5">
        <f t="shared" si="11"/>
        <v>44</v>
      </c>
      <c r="F329" s="6" t="str">
        <f>IF(C329&lt;&gt;"",IF(COUNTIFS($C$2:C329,C329)=1,C329,""),"")</f>
        <v/>
      </c>
      <c r="H329" s="5">
        <v>328</v>
      </c>
      <c r="I329" s="6" t="str">
        <f t="shared" si="10"/>
        <v/>
      </c>
      <c r="J329" s="6" t="str">
        <f>IFERROR(MID(Tabela3[[#This Row],[Ordenado]], 1, SEARCH("_", Tabela3[[#This Row],[Ordenado]]) - 1),"")</f>
        <v/>
      </c>
      <c r="K329" s="6" t="str">
        <f>IFERROR(MID(Tabela3[[#This Row],[Ordenado]], SEARCH("_",Tabela3[[#This Row],[Ordenado]]) + 1, LEN(Tabela3[[#This Row],[Ordenado]])),"")</f>
        <v/>
      </c>
    </row>
    <row r="330" spans="1:11" x14ac:dyDescent="0.25">
      <c r="A330" t="str">
        <f>IFERROR(tbl_geral[[#This Row],[Máquina]],"")</f>
        <v>BARL</v>
      </c>
      <c r="B330" t="str">
        <f>IFERROR(tbl_geral[[#This Row],[Status]],"")</f>
        <v>CATALISADOR 1</v>
      </c>
      <c r="C330" t="str">
        <f>IF(Tabela2[[#This Row],[Status]]="","",CONCATENATE(Tabela2[[#This Row],[Máquina]],"_",Tabela2[[#This Row],[Status]]))</f>
        <v>BARL_CATALISADOR 1</v>
      </c>
      <c r="E330" s="5">
        <f t="shared" si="11"/>
        <v>44</v>
      </c>
      <c r="F330" s="6" t="str">
        <f>IF(C330&lt;&gt;"",IF(COUNTIFS($C$2:C330,C330)=1,C330,""),"")</f>
        <v/>
      </c>
      <c r="H330" s="5">
        <v>329</v>
      </c>
      <c r="I330" s="6" t="str">
        <f t="shared" si="10"/>
        <v/>
      </c>
      <c r="J330" s="6" t="str">
        <f>IFERROR(MID(Tabela3[[#This Row],[Ordenado]], 1, SEARCH("_", Tabela3[[#This Row],[Ordenado]]) - 1),"")</f>
        <v/>
      </c>
      <c r="K330" s="6" t="str">
        <f>IFERROR(MID(Tabela3[[#This Row],[Ordenado]], SEARCH("_",Tabela3[[#This Row],[Ordenado]]) + 1, LEN(Tabela3[[#This Row],[Ordenado]])),"")</f>
        <v/>
      </c>
    </row>
    <row r="331" spans="1:11" x14ac:dyDescent="0.25">
      <c r="A331" t="str">
        <f>IFERROR(tbl_geral[[#This Row],[Máquina]],"")</f>
        <v>BARL</v>
      </c>
      <c r="B331" t="str">
        <f>IFERROR(tbl_geral[[#This Row],[Status]],"")</f>
        <v>CATALISADOR 1</v>
      </c>
      <c r="C331" t="str">
        <f>IF(Tabela2[[#This Row],[Status]]="","",CONCATENATE(Tabela2[[#This Row],[Máquina]],"_",Tabela2[[#This Row],[Status]]))</f>
        <v>BARL_CATALISADOR 1</v>
      </c>
      <c r="E331" s="5">
        <f t="shared" si="11"/>
        <v>44</v>
      </c>
      <c r="F331" s="6" t="str">
        <f>IF(C331&lt;&gt;"",IF(COUNTIFS($C$2:C331,C331)=1,C331,""),"")</f>
        <v/>
      </c>
      <c r="H331" s="5">
        <v>330</v>
      </c>
      <c r="I331" s="6" t="str">
        <f t="shared" si="10"/>
        <v/>
      </c>
      <c r="J331" s="6" t="str">
        <f>IFERROR(MID(Tabela3[[#This Row],[Ordenado]], 1, SEARCH("_", Tabela3[[#This Row],[Ordenado]]) - 1),"")</f>
        <v/>
      </c>
      <c r="K331" s="6" t="str">
        <f>IFERROR(MID(Tabela3[[#This Row],[Ordenado]], SEARCH("_",Tabela3[[#This Row],[Ordenado]]) + 1, LEN(Tabela3[[#This Row],[Ordenado]])),"")</f>
        <v/>
      </c>
    </row>
    <row r="332" spans="1:11" x14ac:dyDescent="0.25">
      <c r="A332" t="str">
        <f>IFERROR(tbl_geral[[#This Row],[Máquina]],"")</f>
        <v>BARL</v>
      </c>
      <c r="B332" t="str">
        <f>IFERROR(tbl_geral[[#This Row],[Status]],"")</f>
        <v>CATALISADOR 1</v>
      </c>
      <c r="C332" t="str">
        <f>IF(Tabela2[[#This Row],[Status]]="","",CONCATENATE(Tabela2[[#This Row],[Máquina]],"_",Tabela2[[#This Row],[Status]]))</f>
        <v>BARL_CATALISADOR 1</v>
      </c>
      <c r="E332" s="5">
        <f t="shared" si="11"/>
        <v>44</v>
      </c>
      <c r="F332" s="6" t="str">
        <f>IF(C332&lt;&gt;"",IF(COUNTIFS($C$2:C332,C332)=1,C332,""),"")</f>
        <v/>
      </c>
      <c r="H332" s="5">
        <v>331</v>
      </c>
      <c r="I332" s="6" t="str">
        <f t="shared" si="10"/>
        <v/>
      </c>
      <c r="J332" s="6" t="str">
        <f>IFERROR(MID(Tabela3[[#This Row],[Ordenado]], 1, SEARCH("_", Tabela3[[#This Row],[Ordenado]]) - 1),"")</f>
        <v/>
      </c>
      <c r="K332" s="6" t="str">
        <f>IFERROR(MID(Tabela3[[#This Row],[Ordenado]], SEARCH("_",Tabela3[[#This Row],[Ordenado]]) + 1, LEN(Tabela3[[#This Row],[Ordenado]])),"")</f>
        <v/>
      </c>
    </row>
    <row r="333" spans="1:11" x14ac:dyDescent="0.25">
      <c r="A333" t="str">
        <f>IFERROR(tbl_geral[[#This Row],[Máquina]],"")</f>
        <v>BARL</v>
      </c>
      <c r="B333" t="str">
        <f>IFERROR(tbl_geral[[#This Row],[Status]],"")</f>
        <v>CATALISADOR 2</v>
      </c>
      <c r="C333" t="str">
        <f>IF(Tabela2[[#This Row],[Status]]="","",CONCATENATE(Tabela2[[#This Row],[Máquina]],"_",Tabela2[[#This Row],[Status]]))</f>
        <v>BARL_CATALISADOR 2</v>
      </c>
      <c r="E333" s="5">
        <f t="shared" si="11"/>
        <v>45</v>
      </c>
      <c r="F333" s="6" t="str">
        <f>IF(C333&lt;&gt;"",IF(COUNTIFS($C$2:C333,C333)=1,C333,""),"")</f>
        <v>BARL_CATALISADOR 2</v>
      </c>
      <c r="H333" s="5">
        <v>332</v>
      </c>
      <c r="I333" s="6" t="str">
        <f t="shared" si="10"/>
        <v/>
      </c>
      <c r="J333" s="6" t="str">
        <f>IFERROR(MID(Tabela3[[#This Row],[Ordenado]], 1, SEARCH("_", Tabela3[[#This Row],[Ordenado]]) - 1),"")</f>
        <v/>
      </c>
      <c r="K333" s="6" t="str">
        <f>IFERROR(MID(Tabela3[[#This Row],[Ordenado]], SEARCH("_",Tabela3[[#This Row],[Ordenado]]) + 1, LEN(Tabela3[[#This Row],[Ordenado]])),"")</f>
        <v/>
      </c>
    </row>
    <row r="334" spans="1:11" x14ac:dyDescent="0.25">
      <c r="A334" t="str">
        <f>IFERROR(tbl_geral[[#This Row],[Máquina]],"")</f>
        <v>BARL</v>
      </c>
      <c r="B334" t="str">
        <f>IFERROR(tbl_geral[[#This Row],[Status]],"")</f>
        <v>CATALISADOR 2</v>
      </c>
      <c r="C334" t="str">
        <f>IF(Tabela2[[#This Row],[Status]]="","",CONCATENATE(Tabela2[[#This Row],[Máquina]],"_",Tabela2[[#This Row],[Status]]))</f>
        <v>BARL_CATALISADOR 2</v>
      </c>
      <c r="E334" s="5">
        <f t="shared" si="11"/>
        <v>45</v>
      </c>
      <c r="F334" s="6" t="str">
        <f>IF(C334&lt;&gt;"",IF(COUNTIFS($C$2:C334,C334)=1,C334,""),"")</f>
        <v/>
      </c>
      <c r="H334" s="5">
        <v>333</v>
      </c>
      <c r="I334" s="6" t="str">
        <f t="shared" si="10"/>
        <v/>
      </c>
      <c r="J334" s="6" t="str">
        <f>IFERROR(MID(Tabela3[[#This Row],[Ordenado]], 1, SEARCH("_", Tabela3[[#This Row],[Ordenado]]) - 1),"")</f>
        <v/>
      </c>
      <c r="K334" s="6" t="str">
        <f>IFERROR(MID(Tabela3[[#This Row],[Ordenado]], SEARCH("_",Tabela3[[#This Row],[Ordenado]]) + 1, LEN(Tabela3[[#This Row],[Ordenado]])),"")</f>
        <v/>
      </c>
    </row>
    <row r="335" spans="1:11" x14ac:dyDescent="0.25">
      <c r="A335" t="str">
        <f>IFERROR(tbl_geral[[#This Row],[Máquina]],"")</f>
        <v>BARL</v>
      </c>
      <c r="B335" t="str">
        <f>IFERROR(tbl_geral[[#This Row],[Status]],"")</f>
        <v>CATALISADOR 2</v>
      </c>
      <c r="C335" t="str">
        <f>IF(Tabela2[[#This Row],[Status]]="","",CONCATENATE(Tabela2[[#This Row],[Máquina]],"_",Tabela2[[#This Row],[Status]]))</f>
        <v>BARL_CATALISADOR 2</v>
      </c>
      <c r="E335" s="5">
        <f t="shared" si="11"/>
        <v>45</v>
      </c>
      <c r="F335" s="6" t="str">
        <f>IF(C335&lt;&gt;"",IF(COUNTIFS($C$2:C335,C335)=1,C335,""),"")</f>
        <v/>
      </c>
      <c r="H335" s="5">
        <v>334</v>
      </c>
      <c r="I335" s="6" t="str">
        <f t="shared" si="10"/>
        <v/>
      </c>
      <c r="J335" s="6" t="str">
        <f>IFERROR(MID(Tabela3[[#This Row],[Ordenado]], 1, SEARCH("_", Tabela3[[#This Row],[Ordenado]]) - 1),"")</f>
        <v/>
      </c>
      <c r="K335" s="6" t="str">
        <f>IFERROR(MID(Tabela3[[#This Row],[Ordenado]], SEARCH("_",Tabela3[[#This Row],[Ordenado]]) + 1, LEN(Tabela3[[#This Row],[Ordenado]])),"")</f>
        <v/>
      </c>
    </row>
    <row r="336" spans="1:11" x14ac:dyDescent="0.25">
      <c r="A336" t="str">
        <f>IFERROR(tbl_geral[[#This Row],[Máquina]],"")</f>
        <v>BARL</v>
      </c>
      <c r="B336" t="str">
        <f>IFERROR(tbl_geral[[#This Row],[Status]],"")</f>
        <v>CATALISADOR 2</v>
      </c>
      <c r="C336" t="str">
        <f>IF(Tabela2[[#This Row],[Status]]="","",CONCATENATE(Tabela2[[#This Row],[Máquina]],"_",Tabela2[[#This Row],[Status]]))</f>
        <v>BARL_CATALISADOR 2</v>
      </c>
      <c r="E336" s="5">
        <f t="shared" si="11"/>
        <v>45</v>
      </c>
      <c r="F336" s="6" t="str">
        <f>IF(C336&lt;&gt;"",IF(COUNTIFS($C$2:C336,C336)=1,C336,""),"")</f>
        <v/>
      </c>
      <c r="H336" s="5">
        <v>335</v>
      </c>
      <c r="I336" s="6" t="str">
        <f t="shared" si="10"/>
        <v/>
      </c>
      <c r="J336" s="6" t="str">
        <f>IFERROR(MID(Tabela3[[#This Row],[Ordenado]], 1, SEARCH("_", Tabela3[[#This Row],[Ordenado]]) - 1),"")</f>
        <v/>
      </c>
      <c r="K336" s="6" t="str">
        <f>IFERROR(MID(Tabela3[[#This Row],[Ordenado]], SEARCH("_",Tabela3[[#This Row],[Ordenado]]) + 1, LEN(Tabela3[[#This Row],[Ordenado]])),"")</f>
        <v/>
      </c>
    </row>
    <row r="337" spans="1:11" x14ac:dyDescent="0.25">
      <c r="A337" t="str">
        <f>IFERROR(tbl_geral[[#This Row],[Máquina]],"")</f>
        <v>BARL</v>
      </c>
      <c r="B337" t="str">
        <f>IFERROR(tbl_geral[[#This Row],[Status]],"")</f>
        <v>CATALISADOR 2</v>
      </c>
      <c r="C337" t="str">
        <f>IF(Tabela2[[#This Row],[Status]]="","",CONCATENATE(Tabela2[[#This Row],[Máquina]],"_",Tabela2[[#This Row],[Status]]))</f>
        <v>BARL_CATALISADOR 2</v>
      </c>
      <c r="E337" s="5">
        <f t="shared" si="11"/>
        <v>45</v>
      </c>
      <c r="F337" s="6" t="str">
        <f>IF(C337&lt;&gt;"",IF(COUNTIFS($C$2:C337,C337)=1,C337,""),"")</f>
        <v/>
      </c>
      <c r="H337" s="5">
        <v>336</v>
      </c>
      <c r="I337" s="6" t="str">
        <f t="shared" si="10"/>
        <v/>
      </c>
      <c r="J337" s="6" t="str">
        <f>IFERROR(MID(Tabela3[[#This Row],[Ordenado]], 1, SEARCH("_", Tabela3[[#This Row],[Ordenado]]) - 1),"")</f>
        <v/>
      </c>
      <c r="K337" s="6" t="str">
        <f>IFERROR(MID(Tabela3[[#This Row],[Ordenado]], SEARCH("_",Tabela3[[#This Row],[Ordenado]]) + 1, LEN(Tabela3[[#This Row],[Ordenado]])),"")</f>
        <v/>
      </c>
    </row>
    <row r="338" spans="1:11" x14ac:dyDescent="0.25">
      <c r="A338" t="str">
        <f>IFERROR(tbl_geral[[#This Row],[Máquina]],"")</f>
        <v>BARL</v>
      </c>
      <c r="B338" t="str">
        <f>IFERROR(tbl_geral[[#This Row],[Status]],"")</f>
        <v>CATALISADOR 2</v>
      </c>
      <c r="C338" t="str">
        <f>IF(Tabela2[[#This Row],[Status]]="","",CONCATENATE(Tabela2[[#This Row],[Máquina]],"_",Tabela2[[#This Row],[Status]]))</f>
        <v>BARL_CATALISADOR 2</v>
      </c>
      <c r="E338" s="5">
        <f t="shared" si="11"/>
        <v>45</v>
      </c>
      <c r="F338" s="6" t="str">
        <f>IF(C338&lt;&gt;"",IF(COUNTIFS($C$2:C338,C338)=1,C338,""),"")</f>
        <v/>
      </c>
      <c r="H338" s="5">
        <v>337</v>
      </c>
      <c r="I338" s="6" t="str">
        <f t="shared" si="10"/>
        <v/>
      </c>
      <c r="J338" s="6" t="str">
        <f>IFERROR(MID(Tabela3[[#This Row],[Ordenado]], 1, SEARCH("_", Tabela3[[#This Row],[Ordenado]]) - 1),"")</f>
        <v/>
      </c>
      <c r="K338" s="6" t="str">
        <f>IFERROR(MID(Tabela3[[#This Row],[Ordenado]], SEARCH("_",Tabela3[[#This Row],[Ordenado]]) + 1, LEN(Tabela3[[#This Row],[Ordenado]])),"")</f>
        <v/>
      </c>
    </row>
    <row r="339" spans="1:11" x14ac:dyDescent="0.25">
      <c r="A339" t="str">
        <f>IFERROR(tbl_geral[[#This Row],[Máquina]],"")</f>
        <v>BARL</v>
      </c>
      <c r="B339" t="str">
        <f>IFERROR(tbl_geral[[#This Row],[Status]],"")</f>
        <v>CATALISADOR 2</v>
      </c>
      <c r="C339" t="str">
        <f>IF(Tabela2[[#This Row],[Status]]="","",CONCATENATE(Tabela2[[#This Row],[Máquina]],"_",Tabela2[[#This Row],[Status]]))</f>
        <v>BARL_CATALISADOR 2</v>
      </c>
      <c r="E339" s="5">
        <f t="shared" si="11"/>
        <v>45</v>
      </c>
      <c r="F339" s="6" t="str">
        <f>IF(C339&lt;&gt;"",IF(COUNTIFS($C$2:C339,C339)=1,C339,""),"")</f>
        <v/>
      </c>
      <c r="H339" s="5">
        <v>338</v>
      </c>
      <c r="I339" s="6" t="str">
        <f t="shared" si="10"/>
        <v/>
      </c>
      <c r="J339" s="6" t="str">
        <f>IFERROR(MID(Tabela3[[#This Row],[Ordenado]], 1, SEARCH("_", Tabela3[[#This Row],[Ordenado]]) - 1),"")</f>
        <v/>
      </c>
      <c r="K339" s="6" t="str">
        <f>IFERROR(MID(Tabela3[[#This Row],[Ordenado]], SEARCH("_",Tabela3[[#This Row],[Ordenado]]) + 1, LEN(Tabela3[[#This Row],[Ordenado]])),"")</f>
        <v/>
      </c>
    </row>
    <row r="340" spans="1:11" x14ac:dyDescent="0.25">
      <c r="A340" t="str">
        <f>IFERROR(tbl_geral[[#This Row],[Máquina]],"")</f>
        <v>BARL</v>
      </c>
      <c r="B340" t="str">
        <f>IFERROR(tbl_geral[[#This Row],[Status]],"")</f>
        <v>CATALISADOR 2</v>
      </c>
      <c r="C340" t="str">
        <f>IF(Tabela2[[#This Row],[Status]]="","",CONCATENATE(Tabela2[[#This Row],[Máquina]],"_",Tabela2[[#This Row],[Status]]))</f>
        <v>BARL_CATALISADOR 2</v>
      </c>
      <c r="E340" s="5">
        <f t="shared" si="11"/>
        <v>45</v>
      </c>
      <c r="F340" s="6" t="str">
        <f>IF(C340&lt;&gt;"",IF(COUNTIFS($C$2:C340,C340)=1,C340,""),"")</f>
        <v/>
      </c>
      <c r="H340" s="5">
        <v>339</v>
      </c>
      <c r="I340" s="6" t="str">
        <f t="shared" si="10"/>
        <v/>
      </c>
      <c r="J340" s="6" t="str">
        <f>IFERROR(MID(Tabela3[[#This Row],[Ordenado]], 1, SEARCH("_", Tabela3[[#This Row],[Ordenado]]) - 1),"")</f>
        <v/>
      </c>
      <c r="K340" s="6" t="str">
        <f>IFERROR(MID(Tabela3[[#This Row],[Ordenado]], SEARCH("_",Tabela3[[#This Row],[Ordenado]]) + 1, LEN(Tabela3[[#This Row],[Ordenado]])),"")</f>
        <v/>
      </c>
    </row>
    <row r="341" spans="1:11" x14ac:dyDescent="0.25">
      <c r="A341" t="str">
        <f>IFERROR(tbl_geral[[#This Row],[Máquina]],"")</f>
        <v>BARL</v>
      </c>
      <c r="B341" t="str">
        <f>IFERROR(tbl_geral[[#This Row],[Status]],"")</f>
        <v>CATALISADOR 2</v>
      </c>
      <c r="C341" t="str">
        <f>IF(Tabela2[[#This Row],[Status]]="","",CONCATENATE(Tabela2[[#This Row],[Máquina]],"_",Tabela2[[#This Row],[Status]]))</f>
        <v>BARL_CATALISADOR 2</v>
      </c>
      <c r="E341" s="5">
        <f t="shared" si="11"/>
        <v>45</v>
      </c>
      <c r="F341" s="6" t="str">
        <f>IF(C341&lt;&gt;"",IF(COUNTIFS($C$2:C341,C341)=1,C341,""),"")</f>
        <v/>
      </c>
      <c r="H341" s="5">
        <v>340</v>
      </c>
      <c r="I341" s="6" t="str">
        <f t="shared" si="10"/>
        <v/>
      </c>
      <c r="J341" s="6" t="str">
        <f>IFERROR(MID(Tabela3[[#This Row],[Ordenado]], 1, SEARCH("_", Tabela3[[#This Row],[Ordenado]]) - 1),"")</f>
        <v/>
      </c>
      <c r="K341" s="6" t="str">
        <f>IFERROR(MID(Tabela3[[#This Row],[Ordenado]], SEARCH("_",Tabela3[[#This Row],[Ordenado]]) + 1, LEN(Tabela3[[#This Row],[Ordenado]])),"")</f>
        <v/>
      </c>
    </row>
    <row r="342" spans="1:11" x14ac:dyDescent="0.25">
      <c r="A342" t="str">
        <f>IFERROR(tbl_geral[[#This Row],[Máquina]],"")</f>
        <v>BARL</v>
      </c>
      <c r="B342" t="str">
        <f>IFERROR(tbl_geral[[#This Row],[Status]],"")</f>
        <v>CATALISADOR 2</v>
      </c>
      <c r="C342" t="str">
        <f>IF(Tabela2[[#This Row],[Status]]="","",CONCATENATE(Tabela2[[#This Row],[Máquina]],"_",Tabela2[[#This Row],[Status]]))</f>
        <v>BARL_CATALISADOR 2</v>
      </c>
      <c r="E342" s="5">
        <f t="shared" si="11"/>
        <v>45</v>
      </c>
      <c r="F342" s="6" t="str">
        <f>IF(C342&lt;&gt;"",IF(COUNTIFS($C$2:C342,C342)=1,C342,""),"")</f>
        <v/>
      </c>
      <c r="H342" s="5">
        <v>341</v>
      </c>
      <c r="I342" s="6" t="str">
        <f t="shared" si="10"/>
        <v/>
      </c>
      <c r="J342" s="6" t="str">
        <f>IFERROR(MID(Tabela3[[#This Row],[Ordenado]], 1, SEARCH("_", Tabela3[[#This Row],[Ordenado]]) - 1),"")</f>
        <v/>
      </c>
      <c r="K342" s="6" t="str">
        <f>IFERROR(MID(Tabela3[[#This Row],[Ordenado]], SEARCH("_",Tabela3[[#This Row],[Ordenado]]) + 1, LEN(Tabela3[[#This Row],[Ordenado]])),"")</f>
        <v/>
      </c>
    </row>
    <row r="343" spans="1:11" x14ac:dyDescent="0.25">
      <c r="A343" t="str">
        <f>IFERROR(tbl_geral[[#This Row],[Máquina]],"")</f>
        <v>BARL</v>
      </c>
      <c r="B343" t="str">
        <f>IFERROR(tbl_geral[[#This Row],[Status]],"")</f>
        <v>CATALISADOR 2</v>
      </c>
      <c r="C343" t="str">
        <f>IF(Tabela2[[#This Row],[Status]]="","",CONCATENATE(Tabela2[[#This Row],[Máquina]],"_",Tabela2[[#This Row],[Status]]))</f>
        <v>BARL_CATALISADOR 2</v>
      </c>
      <c r="E343" s="5">
        <f t="shared" si="11"/>
        <v>45</v>
      </c>
      <c r="F343" s="6" t="str">
        <f>IF(C343&lt;&gt;"",IF(COUNTIFS($C$2:C343,C343)=1,C343,""),"")</f>
        <v/>
      </c>
      <c r="H343" s="5">
        <v>342</v>
      </c>
      <c r="I343" s="6" t="str">
        <f t="shared" si="10"/>
        <v/>
      </c>
      <c r="J343" s="6" t="str">
        <f>IFERROR(MID(Tabela3[[#This Row],[Ordenado]], 1, SEARCH("_", Tabela3[[#This Row],[Ordenado]]) - 1),"")</f>
        <v/>
      </c>
      <c r="K343" s="6" t="str">
        <f>IFERROR(MID(Tabela3[[#This Row],[Ordenado]], SEARCH("_",Tabela3[[#This Row],[Ordenado]]) + 1, LEN(Tabela3[[#This Row],[Ordenado]])),"")</f>
        <v/>
      </c>
    </row>
    <row r="344" spans="1:11" x14ac:dyDescent="0.25">
      <c r="A344" t="str">
        <f>IFERROR(tbl_geral[[#This Row],[Máquina]],"")</f>
        <v>BARL</v>
      </c>
      <c r="B344" t="str">
        <f>IFERROR(tbl_geral[[#This Row],[Status]],"")</f>
        <v>CATALISADOR 2</v>
      </c>
      <c r="C344" t="str">
        <f>IF(Tabela2[[#This Row],[Status]]="","",CONCATENATE(Tabela2[[#This Row],[Máquina]],"_",Tabela2[[#This Row],[Status]]))</f>
        <v>BARL_CATALISADOR 2</v>
      </c>
      <c r="E344" s="5">
        <f t="shared" si="11"/>
        <v>45</v>
      </c>
      <c r="F344" s="6" t="str">
        <f>IF(C344&lt;&gt;"",IF(COUNTIFS($C$2:C344,C344)=1,C344,""),"")</f>
        <v/>
      </c>
      <c r="H344" s="5">
        <v>343</v>
      </c>
      <c r="I344" s="6" t="str">
        <f t="shared" si="10"/>
        <v/>
      </c>
      <c r="J344" s="6" t="str">
        <f>IFERROR(MID(Tabela3[[#This Row],[Ordenado]], 1, SEARCH("_", Tabela3[[#This Row],[Ordenado]]) - 1),"")</f>
        <v/>
      </c>
      <c r="K344" s="6" t="str">
        <f>IFERROR(MID(Tabela3[[#This Row],[Ordenado]], SEARCH("_",Tabela3[[#This Row],[Ordenado]]) + 1, LEN(Tabela3[[#This Row],[Ordenado]])),"")</f>
        <v/>
      </c>
    </row>
    <row r="345" spans="1:11" x14ac:dyDescent="0.25">
      <c r="A345" t="str">
        <f>IFERROR(tbl_geral[[#This Row],[Máquina]],"")</f>
        <v>BARL</v>
      </c>
      <c r="B345" t="str">
        <f>IFERROR(tbl_geral[[#This Row],[Status]],"")</f>
        <v>TRANSPORTE DE DISCO</v>
      </c>
      <c r="C345" t="str">
        <f>IF(Tabela2[[#This Row],[Status]]="","",CONCATENATE(Tabela2[[#This Row],[Máquina]],"_",Tabela2[[#This Row],[Status]]))</f>
        <v>BARL_TRANSPORTE DE DISCO</v>
      </c>
      <c r="E345" s="5">
        <f t="shared" si="11"/>
        <v>46</v>
      </c>
      <c r="F345" s="6" t="str">
        <f>IF(C345&lt;&gt;"",IF(COUNTIFS($C$2:C345,C345)=1,C345,""),"")</f>
        <v>BARL_TRANSPORTE DE DISCO</v>
      </c>
      <c r="H345" s="5">
        <v>344</v>
      </c>
      <c r="I345" s="6" t="str">
        <f t="shared" si="10"/>
        <v/>
      </c>
      <c r="J345" s="6" t="str">
        <f>IFERROR(MID(Tabela3[[#This Row],[Ordenado]], 1, SEARCH("_", Tabela3[[#This Row],[Ordenado]]) - 1),"")</f>
        <v/>
      </c>
      <c r="K345" s="6" t="str">
        <f>IFERROR(MID(Tabela3[[#This Row],[Ordenado]], SEARCH("_",Tabela3[[#This Row],[Ordenado]]) + 1, LEN(Tabela3[[#This Row],[Ordenado]])),"")</f>
        <v/>
      </c>
    </row>
    <row r="346" spans="1:11" x14ac:dyDescent="0.25">
      <c r="A346" t="str">
        <f>IFERROR(tbl_geral[[#This Row],[Máquina]],"")</f>
        <v>BARL</v>
      </c>
      <c r="B346" t="str">
        <f>IFERROR(tbl_geral[[#This Row],[Status]],"")</f>
        <v>TRANSPORTE DE DISCO</v>
      </c>
      <c r="C346" t="str">
        <f>IF(Tabela2[[#This Row],[Status]]="","",CONCATENATE(Tabela2[[#This Row],[Máquina]],"_",Tabela2[[#This Row],[Status]]))</f>
        <v>BARL_TRANSPORTE DE DISCO</v>
      </c>
      <c r="E346" s="5">
        <f t="shared" si="11"/>
        <v>46</v>
      </c>
      <c r="F346" s="6" t="str">
        <f>IF(C346&lt;&gt;"",IF(COUNTIFS($C$2:C346,C346)=1,C346,""),"")</f>
        <v/>
      </c>
      <c r="H346" s="5">
        <v>345</v>
      </c>
      <c r="I346" s="6" t="str">
        <f t="shared" si="10"/>
        <v/>
      </c>
      <c r="J346" s="6" t="str">
        <f>IFERROR(MID(Tabela3[[#This Row],[Ordenado]], 1, SEARCH("_", Tabela3[[#This Row],[Ordenado]]) - 1),"")</f>
        <v/>
      </c>
      <c r="K346" s="6" t="str">
        <f>IFERROR(MID(Tabela3[[#This Row],[Ordenado]], SEARCH("_",Tabela3[[#This Row],[Ordenado]]) + 1, LEN(Tabela3[[#This Row],[Ordenado]])),"")</f>
        <v/>
      </c>
    </row>
    <row r="347" spans="1:11" x14ac:dyDescent="0.25">
      <c r="A347" t="str">
        <f>IFERROR(tbl_geral[[#This Row],[Máquina]],"")</f>
        <v>BARL</v>
      </c>
      <c r="B347" t="str">
        <f>IFERROR(tbl_geral[[#This Row],[Status]],"")</f>
        <v>TRANSPORTE DE DISCO</v>
      </c>
      <c r="C347" t="str">
        <f>IF(Tabela2[[#This Row],[Status]]="","",CONCATENATE(Tabela2[[#This Row],[Máquina]],"_",Tabela2[[#This Row],[Status]]))</f>
        <v>BARL_TRANSPORTE DE DISCO</v>
      </c>
      <c r="E347" s="5">
        <f t="shared" si="11"/>
        <v>46</v>
      </c>
      <c r="F347" s="6" t="str">
        <f>IF(C347&lt;&gt;"",IF(COUNTIFS($C$2:C347,C347)=1,C347,""),"")</f>
        <v/>
      </c>
      <c r="H347" s="5">
        <v>346</v>
      </c>
      <c r="I347" s="6" t="str">
        <f t="shared" si="10"/>
        <v/>
      </c>
      <c r="J347" s="6" t="str">
        <f>IFERROR(MID(Tabela3[[#This Row],[Ordenado]], 1, SEARCH("_", Tabela3[[#This Row],[Ordenado]]) - 1),"")</f>
        <v/>
      </c>
      <c r="K347" s="6" t="str">
        <f>IFERROR(MID(Tabela3[[#This Row],[Ordenado]], SEARCH("_",Tabela3[[#This Row],[Ordenado]]) + 1, LEN(Tabela3[[#This Row],[Ordenado]])),"")</f>
        <v/>
      </c>
    </row>
    <row r="348" spans="1:11" x14ac:dyDescent="0.25">
      <c r="A348" t="str">
        <f>IFERROR(tbl_geral[[#This Row],[Máquina]],"")</f>
        <v>BARL</v>
      </c>
      <c r="B348" t="str">
        <f>IFERROR(tbl_geral[[#This Row],[Status]],"")</f>
        <v>TRANSPORTE DE DISCO</v>
      </c>
      <c r="C348" t="str">
        <f>IF(Tabela2[[#This Row],[Status]]="","",CONCATENATE(Tabela2[[#This Row],[Máquina]],"_",Tabela2[[#This Row],[Status]]))</f>
        <v>BARL_TRANSPORTE DE DISCO</v>
      </c>
      <c r="E348" s="5">
        <f t="shared" si="11"/>
        <v>46</v>
      </c>
      <c r="F348" s="6" t="str">
        <f>IF(C348&lt;&gt;"",IF(COUNTIFS($C$2:C348,C348)=1,C348,""),"")</f>
        <v/>
      </c>
      <c r="H348" s="5">
        <v>347</v>
      </c>
      <c r="I348" s="6" t="str">
        <f t="shared" si="10"/>
        <v/>
      </c>
      <c r="J348" s="6" t="str">
        <f>IFERROR(MID(Tabela3[[#This Row],[Ordenado]], 1, SEARCH("_", Tabela3[[#This Row],[Ordenado]]) - 1),"")</f>
        <v/>
      </c>
      <c r="K348" s="6" t="str">
        <f>IFERROR(MID(Tabela3[[#This Row],[Ordenado]], SEARCH("_",Tabela3[[#This Row],[Ordenado]]) + 1, LEN(Tabela3[[#This Row],[Ordenado]])),"")</f>
        <v/>
      </c>
    </row>
    <row r="349" spans="1:11" x14ac:dyDescent="0.25">
      <c r="A349" t="str">
        <f>IFERROR(tbl_geral[[#This Row],[Máquina]],"")</f>
        <v>BARL</v>
      </c>
      <c r="B349" t="str">
        <f>IFERROR(tbl_geral[[#This Row],[Status]],"")</f>
        <v>TRANSPORTE DE DISCO</v>
      </c>
      <c r="C349" t="str">
        <f>IF(Tabela2[[#This Row],[Status]]="","",CONCATENATE(Tabela2[[#This Row],[Máquina]],"_",Tabela2[[#This Row],[Status]]))</f>
        <v>BARL_TRANSPORTE DE DISCO</v>
      </c>
      <c r="E349" s="5">
        <f t="shared" si="11"/>
        <v>46</v>
      </c>
      <c r="F349" s="6" t="str">
        <f>IF(C349&lt;&gt;"",IF(COUNTIFS($C$2:C349,C349)=1,C349,""),"")</f>
        <v/>
      </c>
      <c r="H349" s="5">
        <v>348</v>
      </c>
      <c r="I349" s="6" t="str">
        <f t="shared" si="10"/>
        <v/>
      </c>
      <c r="J349" s="6" t="str">
        <f>IFERROR(MID(Tabela3[[#This Row],[Ordenado]], 1, SEARCH("_", Tabela3[[#This Row],[Ordenado]]) - 1),"")</f>
        <v/>
      </c>
      <c r="K349" s="6" t="str">
        <f>IFERROR(MID(Tabela3[[#This Row],[Ordenado]], SEARCH("_",Tabela3[[#This Row],[Ordenado]]) + 1, LEN(Tabela3[[#This Row],[Ordenado]])),"")</f>
        <v/>
      </c>
    </row>
    <row r="350" spans="1:11" x14ac:dyDescent="0.25">
      <c r="A350" t="str">
        <f>IFERROR(tbl_geral[[#This Row],[Máquina]],"")</f>
        <v>BARL</v>
      </c>
      <c r="B350" t="str">
        <f>IFERROR(tbl_geral[[#This Row],[Status]],"")</f>
        <v>PRENSA</v>
      </c>
      <c r="C350" t="str">
        <f>IF(Tabela2[[#This Row],[Status]]="","",CONCATENATE(Tabela2[[#This Row],[Máquina]],"_",Tabela2[[#This Row],[Status]]))</f>
        <v>BARL_PRENSA</v>
      </c>
      <c r="E350" s="5">
        <f t="shared" si="11"/>
        <v>47</v>
      </c>
      <c r="F350" s="6" t="str">
        <f>IF(C350&lt;&gt;"",IF(COUNTIFS($C$2:C350,C350)=1,C350,""),"")</f>
        <v>BARL_PRENSA</v>
      </c>
      <c r="H350" s="5">
        <v>349</v>
      </c>
      <c r="I350" s="6" t="str">
        <f t="shared" si="10"/>
        <v/>
      </c>
      <c r="J350" s="6" t="str">
        <f>IFERROR(MID(Tabela3[[#This Row],[Ordenado]], 1, SEARCH("_", Tabela3[[#This Row],[Ordenado]]) - 1),"")</f>
        <v/>
      </c>
      <c r="K350" s="6" t="str">
        <f>IFERROR(MID(Tabela3[[#This Row],[Ordenado]], SEARCH("_",Tabela3[[#This Row],[Ordenado]]) + 1, LEN(Tabela3[[#This Row],[Ordenado]])),"")</f>
        <v/>
      </c>
    </row>
    <row r="351" spans="1:11" x14ac:dyDescent="0.25">
      <c r="A351" t="str">
        <f>IFERROR(tbl_geral[[#This Row],[Máquina]],"")</f>
        <v>BARL</v>
      </c>
      <c r="B351" t="str">
        <f>IFERROR(tbl_geral[[#This Row],[Status]],"")</f>
        <v>PRENSA</v>
      </c>
      <c r="C351" t="str">
        <f>IF(Tabela2[[#This Row],[Status]]="","",CONCATENATE(Tabela2[[#This Row],[Máquina]],"_",Tabela2[[#This Row],[Status]]))</f>
        <v>BARL_PRENSA</v>
      </c>
      <c r="E351" s="5">
        <f t="shared" si="11"/>
        <v>47</v>
      </c>
      <c r="F351" s="6" t="str">
        <f>IF(C351&lt;&gt;"",IF(COUNTIFS($C$2:C351,C351)=1,C351,""),"")</f>
        <v/>
      </c>
      <c r="H351" s="5">
        <v>350</v>
      </c>
      <c r="I351" s="6" t="str">
        <f t="shared" si="10"/>
        <v/>
      </c>
      <c r="J351" s="6" t="str">
        <f>IFERROR(MID(Tabela3[[#This Row],[Ordenado]], 1, SEARCH("_", Tabela3[[#This Row],[Ordenado]]) - 1),"")</f>
        <v/>
      </c>
      <c r="K351" s="6" t="str">
        <f>IFERROR(MID(Tabela3[[#This Row],[Ordenado]], SEARCH("_",Tabela3[[#This Row],[Ordenado]]) + 1, LEN(Tabela3[[#This Row],[Ordenado]])),"")</f>
        <v/>
      </c>
    </row>
    <row r="352" spans="1:11" x14ac:dyDescent="0.25">
      <c r="A352" t="str">
        <f>IFERROR(tbl_geral[[#This Row],[Máquina]],"")</f>
        <v>BARL</v>
      </c>
      <c r="B352" t="str">
        <f>IFERROR(tbl_geral[[#This Row],[Status]],"")</f>
        <v>PRENSA</v>
      </c>
      <c r="C352" t="str">
        <f>IF(Tabela2[[#This Row],[Status]]="","",CONCATENATE(Tabela2[[#This Row],[Máquina]],"_",Tabela2[[#This Row],[Status]]))</f>
        <v>BARL_PRENSA</v>
      </c>
      <c r="E352" s="5">
        <f t="shared" si="11"/>
        <v>47</v>
      </c>
      <c r="F352" s="6" t="str">
        <f>IF(C352&lt;&gt;"",IF(COUNTIFS($C$2:C352,C352)=1,C352,""),"")</f>
        <v/>
      </c>
      <c r="H352" s="5">
        <v>351</v>
      </c>
      <c r="I352" s="6" t="str">
        <f t="shared" si="10"/>
        <v/>
      </c>
      <c r="J352" s="6" t="str">
        <f>IFERROR(MID(Tabela3[[#This Row],[Ordenado]], 1, SEARCH("_", Tabela3[[#This Row],[Ordenado]]) - 1),"")</f>
        <v/>
      </c>
      <c r="K352" s="6" t="str">
        <f>IFERROR(MID(Tabela3[[#This Row],[Ordenado]], SEARCH("_",Tabela3[[#This Row],[Ordenado]]) + 1, LEN(Tabela3[[#This Row],[Ordenado]])),"")</f>
        <v/>
      </c>
    </row>
    <row r="353" spans="1:11" x14ac:dyDescent="0.25">
      <c r="A353" t="str">
        <f>IFERROR(tbl_geral[[#This Row],[Máquina]],"")</f>
        <v>BARL</v>
      </c>
      <c r="B353" t="str">
        <f>IFERROR(tbl_geral[[#This Row],[Status]],"")</f>
        <v>PRENSA</v>
      </c>
      <c r="C353" t="str">
        <f>IF(Tabela2[[#This Row],[Status]]="","",CONCATENATE(Tabela2[[#This Row],[Máquina]],"_",Tabela2[[#This Row],[Status]]))</f>
        <v>BARL_PRENSA</v>
      </c>
      <c r="E353" s="5">
        <f t="shared" si="11"/>
        <v>47</v>
      </c>
      <c r="F353" s="6" t="str">
        <f>IF(C353&lt;&gt;"",IF(COUNTIFS($C$2:C353,C353)=1,C353,""),"")</f>
        <v/>
      </c>
      <c r="H353" s="5">
        <v>352</v>
      </c>
      <c r="I353" s="6" t="str">
        <f t="shared" si="10"/>
        <v/>
      </c>
      <c r="J353" s="6" t="str">
        <f>IFERROR(MID(Tabela3[[#This Row],[Ordenado]], 1, SEARCH("_", Tabela3[[#This Row],[Ordenado]]) - 1),"")</f>
        <v/>
      </c>
      <c r="K353" s="6" t="str">
        <f>IFERROR(MID(Tabela3[[#This Row],[Ordenado]], SEARCH("_",Tabela3[[#This Row],[Ordenado]]) + 1, LEN(Tabela3[[#This Row],[Ordenado]])),"")</f>
        <v/>
      </c>
    </row>
    <row r="354" spans="1:11" x14ac:dyDescent="0.25">
      <c r="A354" t="str">
        <f>IFERROR(tbl_geral[[#This Row],[Máquina]],"")</f>
        <v>BARL</v>
      </c>
      <c r="B354" t="str">
        <f>IFERROR(tbl_geral[[#This Row],[Status]],"")</f>
        <v>PRENSA</v>
      </c>
      <c r="C354" t="str">
        <f>IF(Tabela2[[#This Row],[Status]]="","",CONCATENATE(Tabela2[[#This Row],[Máquina]],"_",Tabela2[[#This Row],[Status]]))</f>
        <v>BARL_PRENSA</v>
      </c>
      <c r="E354" s="5">
        <f t="shared" si="11"/>
        <v>47</v>
      </c>
      <c r="F354" s="6" t="str">
        <f>IF(C354&lt;&gt;"",IF(COUNTIFS($C$2:C354,C354)=1,C354,""),"")</f>
        <v/>
      </c>
      <c r="H354" s="5">
        <v>353</v>
      </c>
      <c r="I354" s="6" t="str">
        <f t="shared" si="10"/>
        <v/>
      </c>
      <c r="J354" s="6" t="str">
        <f>IFERROR(MID(Tabela3[[#This Row],[Ordenado]], 1, SEARCH("_", Tabela3[[#This Row],[Ordenado]]) - 1),"")</f>
        <v/>
      </c>
      <c r="K354" s="6" t="str">
        <f>IFERROR(MID(Tabela3[[#This Row],[Ordenado]], SEARCH("_",Tabela3[[#This Row],[Ordenado]]) + 1, LEN(Tabela3[[#This Row],[Ordenado]])),"")</f>
        <v/>
      </c>
    </row>
    <row r="355" spans="1:11" x14ac:dyDescent="0.25">
      <c r="A355" t="str">
        <f>IFERROR(tbl_geral[[#This Row],[Máquina]],"")</f>
        <v>BARL</v>
      </c>
      <c r="B355" t="str">
        <f>IFERROR(tbl_geral[[#This Row],[Status]],"")</f>
        <v>PRENSA</v>
      </c>
      <c r="C355" t="str">
        <f>IF(Tabela2[[#This Row],[Status]]="","",CONCATENATE(Tabela2[[#This Row],[Máquina]],"_",Tabela2[[#This Row],[Status]]))</f>
        <v>BARL_PRENSA</v>
      </c>
      <c r="E355" s="5">
        <f t="shared" si="11"/>
        <v>47</v>
      </c>
      <c r="F355" s="6" t="str">
        <f>IF(C355&lt;&gt;"",IF(COUNTIFS($C$2:C355,C355)=1,C355,""),"")</f>
        <v/>
      </c>
      <c r="H355" s="5">
        <v>354</v>
      </c>
      <c r="I355" s="6" t="str">
        <f t="shared" si="10"/>
        <v/>
      </c>
      <c r="J355" s="6" t="str">
        <f>IFERROR(MID(Tabela3[[#This Row],[Ordenado]], 1, SEARCH("_", Tabela3[[#This Row],[Ordenado]]) - 1),"")</f>
        <v/>
      </c>
      <c r="K355" s="6" t="str">
        <f>IFERROR(MID(Tabela3[[#This Row],[Ordenado]], SEARCH("_",Tabela3[[#This Row],[Ordenado]]) + 1, LEN(Tabela3[[#This Row],[Ordenado]])),"")</f>
        <v/>
      </c>
    </row>
    <row r="356" spans="1:11" x14ac:dyDescent="0.25">
      <c r="A356" t="str">
        <f>IFERROR(tbl_geral[[#This Row],[Máquina]],"")</f>
        <v>BARL</v>
      </c>
      <c r="B356" t="str">
        <f>IFERROR(tbl_geral[[#This Row],[Status]],"")</f>
        <v>PRENSA</v>
      </c>
      <c r="C356" t="str">
        <f>IF(Tabela2[[#This Row],[Status]]="","",CONCATENATE(Tabela2[[#This Row],[Máquina]],"_",Tabela2[[#This Row],[Status]]))</f>
        <v>BARL_PRENSA</v>
      </c>
      <c r="E356" s="5">
        <f t="shared" si="11"/>
        <v>47</v>
      </c>
      <c r="F356" s="6" t="str">
        <f>IF(C356&lt;&gt;"",IF(COUNTIFS($C$2:C356,C356)=1,C356,""),"")</f>
        <v/>
      </c>
      <c r="H356" s="5">
        <v>355</v>
      </c>
      <c r="I356" s="6" t="str">
        <f t="shared" si="10"/>
        <v/>
      </c>
      <c r="J356" s="6" t="str">
        <f>IFERROR(MID(Tabela3[[#This Row],[Ordenado]], 1, SEARCH("_", Tabela3[[#This Row],[Ordenado]]) - 1),"")</f>
        <v/>
      </c>
      <c r="K356" s="6" t="str">
        <f>IFERROR(MID(Tabela3[[#This Row],[Ordenado]], SEARCH("_",Tabela3[[#This Row],[Ordenado]]) + 1, LEN(Tabela3[[#This Row],[Ordenado]])),"")</f>
        <v/>
      </c>
    </row>
    <row r="357" spans="1:11" x14ac:dyDescent="0.25">
      <c r="A357" t="str">
        <f>IFERROR(tbl_geral[[#This Row],[Máquina]],"")</f>
        <v>BARL</v>
      </c>
      <c r="B357" t="str">
        <f>IFERROR(tbl_geral[[#This Row],[Status]],"")</f>
        <v>PRENSA</v>
      </c>
      <c r="C357" t="str">
        <f>IF(Tabela2[[#This Row],[Status]]="","",CONCATENATE(Tabela2[[#This Row],[Máquina]],"_",Tabela2[[#This Row],[Status]]))</f>
        <v>BARL_PRENSA</v>
      </c>
      <c r="E357" s="5">
        <f t="shared" si="11"/>
        <v>47</v>
      </c>
      <c r="F357" s="6" t="str">
        <f>IF(C357&lt;&gt;"",IF(COUNTIFS($C$2:C357,C357)=1,C357,""),"")</f>
        <v/>
      </c>
      <c r="H357" s="5">
        <v>356</v>
      </c>
      <c r="I357" s="6" t="str">
        <f t="shared" si="10"/>
        <v/>
      </c>
      <c r="J357" s="6" t="str">
        <f>IFERROR(MID(Tabela3[[#This Row],[Ordenado]], 1, SEARCH("_", Tabela3[[#This Row],[Ordenado]]) - 1),"")</f>
        <v/>
      </c>
      <c r="K357" s="6" t="str">
        <f>IFERROR(MID(Tabela3[[#This Row],[Ordenado]], SEARCH("_",Tabela3[[#This Row],[Ordenado]]) + 1, LEN(Tabela3[[#This Row],[Ordenado]])),"")</f>
        <v/>
      </c>
    </row>
    <row r="358" spans="1:11" x14ac:dyDescent="0.25">
      <c r="A358" t="str">
        <f>IFERROR(tbl_geral[[#This Row],[Máquina]],"")</f>
        <v>BARL</v>
      </c>
      <c r="B358" t="str">
        <f>IFERROR(tbl_geral[[#This Row],[Status]],"")</f>
        <v>PRENSA</v>
      </c>
      <c r="C358" t="str">
        <f>IF(Tabela2[[#This Row],[Status]]="","",CONCATENATE(Tabela2[[#This Row],[Máquina]],"_",Tabela2[[#This Row],[Status]]))</f>
        <v>BARL_PRENSA</v>
      </c>
      <c r="E358" s="5">
        <f t="shared" si="11"/>
        <v>47</v>
      </c>
      <c r="F358" s="6" t="str">
        <f>IF(C358&lt;&gt;"",IF(COUNTIFS($C$2:C358,C358)=1,C358,""),"")</f>
        <v/>
      </c>
      <c r="H358" s="5">
        <v>357</v>
      </c>
      <c r="I358" s="6" t="str">
        <f t="shared" si="10"/>
        <v/>
      </c>
      <c r="J358" s="6" t="str">
        <f>IFERROR(MID(Tabela3[[#This Row],[Ordenado]], 1, SEARCH("_", Tabela3[[#This Row],[Ordenado]]) - 1),"")</f>
        <v/>
      </c>
      <c r="K358" s="6" t="str">
        <f>IFERROR(MID(Tabela3[[#This Row],[Ordenado]], SEARCH("_",Tabela3[[#This Row],[Ordenado]]) + 1, LEN(Tabela3[[#This Row],[Ordenado]])),"")</f>
        <v/>
      </c>
    </row>
    <row r="359" spans="1:11" x14ac:dyDescent="0.25">
      <c r="A359" t="str">
        <f>IFERROR(tbl_geral[[#This Row],[Máquina]],"")</f>
        <v>BARL</v>
      </c>
      <c r="B359" t="str">
        <f>IFERROR(tbl_geral[[#This Row],[Status]],"")</f>
        <v>PRENSA</v>
      </c>
      <c r="C359" t="str">
        <f>IF(Tabela2[[#This Row],[Status]]="","",CONCATENATE(Tabela2[[#This Row],[Máquina]],"_",Tabela2[[#This Row],[Status]]))</f>
        <v>BARL_PRENSA</v>
      </c>
      <c r="E359" s="5">
        <f t="shared" si="11"/>
        <v>47</v>
      </c>
      <c r="F359" s="6" t="str">
        <f>IF(C359&lt;&gt;"",IF(COUNTIFS($C$2:C359,C359)=1,C359,""),"")</f>
        <v/>
      </c>
      <c r="H359" s="5">
        <v>358</v>
      </c>
      <c r="I359" s="6" t="str">
        <f t="shared" si="10"/>
        <v/>
      </c>
      <c r="J359" s="6" t="str">
        <f>IFERROR(MID(Tabela3[[#This Row],[Ordenado]], 1, SEARCH("_", Tabela3[[#This Row],[Ordenado]]) - 1),"")</f>
        <v/>
      </c>
      <c r="K359" s="6" t="str">
        <f>IFERROR(MID(Tabela3[[#This Row],[Ordenado]], SEARCH("_",Tabela3[[#This Row],[Ordenado]]) + 1, LEN(Tabela3[[#This Row],[Ordenado]])),"")</f>
        <v/>
      </c>
    </row>
    <row r="360" spans="1:11" x14ac:dyDescent="0.25">
      <c r="A360" t="str">
        <f>IFERROR(tbl_geral[[#This Row],[Máquina]],"")</f>
        <v>BARL</v>
      </c>
      <c r="B360" t="str">
        <f>IFERROR(tbl_geral[[#This Row],[Status]],"")</f>
        <v>PRENSA</v>
      </c>
      <c r="C360" t="str">
        <f>IF(Tabela2[[#This Row],[Status]]="","",CONCATENATE(Tabela2[[#This Row],[Máquina]],"_",Tabela2[[#This Row],[Status]]))</f>
        <v>BARL_PRENSA</v>
      </c>
      <c r="E360" s="5">
        <f t="shared" si="11"/>
        <v>47</v>
      </c>
      <c r="F360" s="6" t="str">
        <f>IF(C360&lt;&gt;"",IF(COUNTIFS($C$2:C360,C360)=1,C360,""),"")</f>
        <v/>
      </c>
      <c r="H360" s="5">
        <v>359</v>
      </c>
      <c r="I360" s="6" t="str">
        <f t="shared" si="10"/>
        <v/>
      </c>
      <c r="J360" s="6" t="str">
        <f>IFERROR(MID(Tabela3[[#This Row],[Ordenado]], 1, SEARCH("_", Tabela3[[#This Row],[Ordenado]]) - 1),"")</f>
        <v/>
      </c>
      <c r="K360" s="6" t="str">
        <f>IFERROR(MID(Tabela3[[#This Row],[Ordenado]], SEARCH("_",Tabela3[[#This Row],[Ordenado]]) + 1, LEN(Tabela3[[#This Row],[Ordenado]])),"")</f>
        <v/>
      </c>
    </row>
    <row r="361" spans="1:11" x14ac:dyDescent="0.25">
      <c r="A361" t="str">
        <f>IFERROR(tbl_geral[[#This Row],[Máquina]],"")</f>
        <v>BARL</v>
      </c>
      <c r="B361" t="str">
        <f>IFERROR(tbl_geral[[#This Row],[Status]],"")</f>
        <v>PRENSA</v>
      </c>
      <c r="C361" t="str">
        <f>IF(Tabela2[[#This Row],[Status]]="","",CONCATENATE(Tabela2[[#This Row],[Máquina]],"_",Tabela2[[#This Row],[Status]]))</f>
        <v>BARL_PRENSA</v>
      </c>
      <c r="E361" s="5">
        <f t="shared" si="11"/>
        <v>47</v>
      </c>
      <c r="F361" s="6" t="str">
        <f>IF(C361&lt;&gt;"",IF(COUNTIFS($C$2:C361,C361)=1,C361,""),"")</f>
        <v/>
      </c>
      <c r="H361" s="5">
        <v>360</v>
      </c>
      <c r="I361" s="6" t="str">
        <f t="shared" si="10"/>
        <v/>
      </c>
      <c r="J361" s="6" t="str">
        <f>IFERROR(MID(Tabela3[[#This Row],[Ordenado]], 1, SEARCH("_", Tabela3[[#This Row],[Ordenado]]) - 1),"")</f>
        <v/>
      </c>
      <c r="K361" s="6" t="str">
        <f>IFERROR(MID(Tabela3[[#This Row],[Ordenado]], SEARCH("_",Tabela3[[#This Row],[Ordenado]]) + 1, LEN(Tabela3[[#This Row],[Ordenado]])),"")</f>
        <v/>
      </c>
    </row>
    <row r="362" spans="1:11" x14ac:dyDescent="0.25">
      <c r="A362" t="str">
        <f>IFERROR(tbl_geral[[#This Row],[Máquina]],"")</f>
        <v>BARL</v>
      </c>
      <c r="B362" t="str">
        <f>IFERROR(tbl_geral[[#This Row],[Status]],"")</f>
        <v>PRENSA</v>
      </c>
      <c r="C362" t="str">
        <f>IF(Tabela2[[#This Row],[Status]]="","",CONCATENATE(Tabela2[[#This Row],[Máquina]],"_",Tabela2[[#This Row],[Status]]))</f>
        <v>BARL_PRENSA</v>
      </c>
      <c r="E362" s="5">
        <f t="shared" si="11"/>
        <v>47</v>
      </c>
      <c r="F362" s="6" t="str">
        <f>IF(C362&lt;&gt;"",IF(COUNTIFS($C$2:C362,C362)=1,C362,""),"")</f>
        <v/>
      </c>
      <c r="H362" s="5">
        <v>361</v>
      </c>
      <c r="I362" s="6" t="str">
        <f t="shared" si="10"/>
        <v/>
      </c>
      <c r="J362" s="6" t="str">
        <f>IFERROR(MID(Tabela3[[#This Row],[Ordenado]], 1, SEARCH("_", Tabela3[[#This Row],[Ordenado]]) - 1),"")</f>
        <v/>
      </c>
      <c r="K362" s="6" t="str">
        <f>IFERROR(MID(Tabela3[[#This Row],[Ordenado]], SEARCH("_",Tabela3[[#This Row],[Ordenado]]) + 1, LEN(Tabela3[[#This Row],[Ordenado]])),"")</f>
        <v/>
      </c>
    </row>
    <row r="363" spans="1:11" x14ac:dyDescent="0.25">
      <c r="A363" t="str">
        <f>IFERROR(tbl_geral[[#This Row],[Máquina]],"")</f>
        <v>BARL</v>
      </c>
      <c r="B363" t="str">
        <f>IFERROR(tbl_geral[[#This Row],[Status]],"")</f>
        <v>PRENSA</v>
      </c>
      <c r="C363" t="str">
        <f>IF(Tabela2[[#This Row],[Status]]="","",CONCATENATE(Tabela2[[#This Row],[Máquina]],"_",Tabela2[[#This Row],[Status]]))</f>
        <v>BARL_PRENSA</v>
      </c>
      <c r="E363" s="5">
        <f t="shared" si="11"/>
        <v>47</v>
      </c>
      <c r="F363" s="6" t="str">
        <f>IF(C363&lt;&gt;"",IF(COUNTIFS($C$2:C363,C363)=1,C363,""),"")</f>
        <v/>
      </c>
      <c r="H363" s="5">
        <v>362</v>
      </c>
      <c r="I363" s="6" t="str">
        <f t="shared" si="10"/>
        <v/>
      </c>
      <c r="J363" s="6" t="str">
        <f>IFERROR(MID(Tabela3[[#This Row],[Ordenado]], 1, SEARCH("_", Tabela3[[#This Row],[Ordenado]]) - 1),"")</f>
        <v/>
      </c>
      <c r="K363" s="6" t="str">
        <f>IFERROR(MID(Tabela3[[#This Row],[Ordenado]], SEARCH("_",Tabela3[[#This Row],[Ordenado]]) + 1, LEN(Tabela3[[#This Row],[Ordenado]])),"")</f>
        <v/>
      </c>
    </row>
    <row r="364" spans="1:11" x14ac:dyDescent="0.25">
      <c r="A364" t="str">
        <f>IFERROR(tbl_geral[[#This Row],[Máquina]],"")</f>
        <v>BARL</v>
      </c>
      <c r="B364" t="str">
        <f>IFERROR(tbl_geral[[#This Row],[Status]],"")</f>
        <v>PRENSA</v>
      </c>
      <c r="C364" t="str">
        <f>IF(Tabela2[[#This Row],[Status]]="","",CONCATENATE(Tabela2[[#This Row],[Máquina]],"_",Tabela2[[#This Row],[Status]]))</f>
        <v>BARL_PRENSA</v>
      </c>
      <c r="E364" s="5">
        <f t="shared" si="11"/>
        <v>47</v>
      </c>
      <c r="F364" s="6" t="str">
        <f>IF(C364&lt;&gt;"",IF(COUNTIFS($C$2:C364,C364)=1,C364,""),"")</f>
        <v/>
      </c>
      <c r="H364" s="5">
        <v>363</v>
      </c>
      <c r="I364" s="6" t="str">
        <f t="shared" si="10"/>
        <v/>
      </c>
      <c r="J364" s="6" t="str">
        <f>IFERROR(MID(Tabela3[[#This Row],[Ordenado]], 1, SEARCH("_", Tabela3[[#This Row],[Ordenado]]) - 1),"")</f>
        <v/>
      </c>
      <c r="K364" s="6" t="str">
        <f>IFERROR(MID(Tabela3[[#This Row],[Ordenado]], SEARCH("_",Tabela3[[#This Row],[Ordenado]]) + 1, LEN(Tabela3[[#This Row],[Ordenado]])),"")</f>
        <v/>
      </c>
    </row>
    <row r="365" spans="1:11" x14ac:dyDescent="0.25">
      <c r="A365" t="str">
        <f>IFERROR(tbl_geral[[#This Row],[Máquina]],"")</f>
        <v>BARL</v>
      </c>
      <c r="B365" t="str">
        <f>IFERROR(tbl_geral[[#This Row],[Status]],"")</f>
        <v>PRENSA</v>
      </c>
      <c r="C365" t="str">
        <f>IF(Tabela2[[#This Row],[Status]]="","",CONCATENATE(Tabela2[[#This Row],[Máquina]],"_",Tabela2[[#This Row],[Status]]))</f>
        <v>BARL_PRENSA</v>
      </c>
      <c r="E365" s="5">
        <f t="shared" si="11"/>
        <v>47</v>
      </c>
      <c r="F365" s="6" t="str">
        <f>IF(C365&lt;&gt;"",IF(COUNTIFS($C$2:C365,C365)=1,C365,""),"")</f>
        <v/>
      </c>
      <c r="H365" s="5">
        <v>364</v>
      </c>
      <c r="I365" s="6" t="str">
        <f t="shared" si="10"/>
        <v/>
      </c>
      <c r="J365" s="6" t="str">
        <f>IFERROR(MID(Tabela3[[#This Row],[Ordenado]], 1, SEARCH("_", Tabela3[[#This Row],[Ordenado]]) - 1),"")</f>
        <v/>
      </c>
      <c r="K365" s="6" t="str">
        <f>IFERROR(MID(Tabela3[[#This Row],[Ordenado]], SEARCH("_",Tabela3[[#This Row],[Ordenado]]) + 1, LEN(Tabela3[[#This Row],[Ordenado]])),"")</f>
        <v/>
      </c>
    </row>
    <row r="366" spans="1:11" x14ac:dyDescent="0.25">
      <c r="A366" t="str">
        <f>IFERROR(tbl_geral[[#This Row],[Máquina]],"")</f>
        <v>BARL</v>
      </c>
      <c r="B366" t="str">
        <f>IFERROR(tbl_geral[[#This Row],[Status]],"")</f>
        <v>PRENSA</v>
      </c>
      <c r="C366" t="str">
        <f>IF(Tabela2[[#This Row],[Status]]="","",CONCATENATE(Tabela2[[#This Row],[Máquina]],"_",Tabela2[[#This Row],[Status]]))</f>
        <v>BARL_PRENSA</v>
      </c>
      <c r="E366" s="5">
        <f t="shared" si="11"/>
        <v>47</v>
      </c>
      <c r="F366" s="6" t="str">
        <f>IF(C366&lt;&gt;"",IF(COUNTIFS($C$2:C366,C366)=1,C366,""),"")</f>
        <v/>
      </c>
      <c r="H366" s="5">
        <v>365</v>
      </c>
      <c r="I366" s="6" t="str">
        <f t="shared" si="10"/>
        <v/>
      </c>
      <c r="J366" s="6" t="str">
        <f>IFERROR(MID(Tabela3[[#This Row],[Ordenado]], 1, SEARCH("_", Tabela3[[#This Row],[Ordenado]]) - 1),"")</f>
        <v/>
      </c>
      <c r="K366" s="6" t="str">
        <f>IFERROR(MID(Tabela3[[#This Row],[Ordenado]], SEARCH("_",Tabela3[[#This Row],[Ordenado]]) + 1, LEN(Tabela3[[#This Row],[Ordenado]])),"")</f>
        <v/>
      </c>
    </row>
    <row r="367" spans="1:11" x14ac:dyDescent="0.25">
      <c r="A367" t="str">
        <f>IFERROR(tbl_geral[[#This Row],[Máquina]],"")</f>
        <v>BARL</v>
      </c>
      <c r="B367" t="str">
        <f>IFERROR(tbl_geral[[#This Row],[Status]],"")</f>
        <v>PRENSA</v>
      </c>
      <c r="C367" t="str">
        <f>IF(Tabela2[[#This Row],[Status]]="","",CONCATENATE(Tabela2[[#This Row],[Máquina]],"_",Tabela2[[#This Row],[Status]]))</f>
        <v>BARL_PRENSA</v>
      </c>
      <c r="E367" s="5">
        <f t="shared" si="11"/>
        <v>47</v>
      </c>
      <c r="F367" s="6" t="str">
        <f>IF(C367&lt;&gt;"",IF(COUNTIFS($C$2:C367,C367)=1,C367,""),"")</f>
        <v/>
      </c>
      <c r="H367" s="5">
        <v>366</v>
      </c>
      <c r="I367" s="6" t="str">
        <f t="shared" si="10"/>
        <v/>
      </c>
      <c r="J367" s="6" t="str">
        <f>IFERROR(MID(Tabela3[[#This Row],[Ordenado]], 1, SEARCH("_", Tabela3[[#This Row],[Ordenado]]) - 1),"")</f>
        <v/>
      </c>
      <c r="K367" s="6" t="str">
        <f>IFERROR(MID(Tabela3[[#This Row],[Ordenado]], SEARCH("_",Tabela3[[#This Row],[Ordenado]]) + 1, LEN(Tabela3[[#This Row],[Ordenado]])),"")</f>
        <v/>
      </c>
    </row>
    <row r="368" spans="1:11" x14ac:dyDescent="0.25">
      <c r="A368" t="str">
        <f>IFERROR(tbl_geral[[#This Row],[Máquina]],"")</f>
        <v>BARL</v>
      </c>
      <c r="B368" t="str">
        <f>IFERROR(tbl_geral[[#This Row],[Status]],"")</f>
        <v>PRENSA</v>
      </c>
      <c r="C368" t="str">
        <f>IF(Tabela2[[#This Row],[Status]]="","",CONCATENATE(Tabela2[[#This Row],[Máquina]],"_",Tabela2[[#This Row],[Status]]))</f>
        <v>BARL_PRENSA</v>
      </c>
      <c r="E368" s="5">
        <f t="shared" si="11"/>
        <v>47</v>
      </c>
      <c r="F368" s="6" t="str">
        <f>IF(C368&lt;&gt;"",IF(COUNTIFS($C$2:C368,C368)=1,C368,""),"")</f>
        <v/>
      </c>
      <c r="H368" s="5">
        <v>367</v>
      </c>
      <c r="I368" s="6" t="str">
        <f t="shared" si="10"/>
        <v/>
      </c>
      <c r="J368" s="6" t="str">
        <f>IFERROR(MID(Tabela3[[#This Row],[Ordenado]], 1, SEARCH("_", Tabela3[[#This Row],[Ordenado]]) - 1),"")</f>
        <v/>
      </c>
      <c r="K368" s="6" t="str">
        <f>IFERROR(MID(Tabela3[[#This Row],[Ordenado]], SEARCH("_",Tabela3[[#This Row],[Ordenado]]) + 1, LEN(Tabela3[[#This Row],[Ordenado]])),"")</f>
        <v/>
      </c>
    </row>
    <row r="369" spans="1:11" x14ac:dyDescent="0.25">
      <c r="A369" t="str">
        <f>IFERROR(tbl_geral[[#This Row],[Máquina]],"")</f>
        <v>BARL</v>
      </c>
      <c r="B369" t="str">
        <f>IFERROR(tbl_geral[[#This Row],[Status]],"")</f>
        <v>PRENSA</v>
      </c>
      <c r="C369" t="str">
        <f>IF(Tabela2[[#This Row],[Status]]="","",CONCATENATE(Tabela2[[#This Row],[Máquina]],"_",Tabela2[[#This Row],[Status]]))</f>
        <v>BARL_PRENSA</v>
      </c>
      <c r="E369" s="5">
        <f t="shared" si="11"/>
        <v>47</v>
      </c>
      <c r="F369" s="6" t="str">
        <f>IF(C369&lt;&gt;"",IF(COUNTIFS($C$2:C369,C369)=1,C369,""),"")</f>
        <v/>
      </c>
      <c r="H369" s="5">
        <v>368</v>
      </c>
      <c r="I369" s="6" t="str">
        <f t="shared" si="10"/>
        <v/>
      </c>
      <c r="J369" s="6" t="str">
        <f>IFERROR(MID(Tabela3[[#This Row],[Ordenado]], 1, SEARCH("_", Tabela3[[#This Row],[Ordenado]]) - 1),"")</f>
        <v/>
      </c>
      <c r="K369" s="6" t="str">
        <f>IFERROR(MID(Tabela3[[#This Row],[Ordenado]], SEARCH("_",Tabela3[[#This Row],[Ordenado]]) + 1, LEN(Tabela3[[#This Row],[Ordenado]])),"")</f>
        <v/>
      </c>
    </row>
    <row r="370" spans="1:11" x14ac:dyDescent="0.25">
      <c r="A370" t="str">
        <f>IFERROR(tbl_geral[[#This Row],[Máquina]],"")</f>
        <v>BARL</v>
      </c>
      <c r="B370" t="str">
        <f>IFERROR(tbl_geral[[#This Row],[Status]],"")</f>
        <v>PRENSA</v>
      </c>
      <c r="C370" t="str">
        <f>IF(Tabela2[[#This Row],[Status]]="","",CONCATENATE(Tabela2[[#This Row],[Máquina]],"_",Tabela2[[#This Row],[Status]]))</f>
        <v>BARL_PRENSA</v>
      </c>
      <c r="E370" s="5">
        <f t="shared" si="11"/>
        <v>47</v>
      </c>
      <c r="F370" s="6" t="str">
        <f>IF(C370&lt;&gt;"",IF(COUNTIFS($C$2:C370,C370)=1,C370,""),"")</f>
        <v/>
      </c>
      <c r="H370" s="5">
        <v>369</v>
      </c>
      <c r="I370" s="6" t="str">
        <f t="shared" si="10"/>
        <v/>
      </c>
      <c r="J370" s="6" t="str">
        <f>IFERROR(MID(Tabela3[[#This Row],[Ordenado]], 1, SEARCH("_", Tabela3[[#This Row],[Ordenado]]) - 1),"")</f>
        <v/>
      </c>
      <c r="K370" s="6" t="str">
        <f>IFERROR(MID(Tabela3[[#This Row],[Ordenado]], SEARCH("_",Tabela3[[#This Row],[Ordenado]]) + 1, LEN(Tabela3[[#This Row],[Ordenado]])),"")</f>
        <v/>
      </c>
    </row>
    <row r="371" spans="1:11" x14ac:dyDescent="0.25">
      <c r="A371" t="str">
        <f>IFERROR(tbl_geral[[#This Row],[Máquina]],"")</f>
        <v>BARL</v>
      </c>
      <c r="B371" t="str">
        <f>IFERROR(tbl_geral[[#This Row],[Status]],"")</f>
        <v>PRENSA</v>
      </c>
      <c r="C371" t="str">
        <f>IF(Tabela2[[#This Row],[Status]]="","",CONCATENATE(Tabela2[[#This Row],[Máquina]],"_",Tabela2[[#This Row],[Status]]))</f>
        <v>BARL_PRENSA</v>
      </c>
      <c r="E371" s="5">
        <f t="shared" si="11"/>
        <v>47</v>
      </c>
      <c r="F371" s="6" t="str">
        <f>IF(C371&lt;&gt;"",IF(COUNTIFS($C$2:C371,C371)=1,C371,""),"")</f>
        <v/>
      </c>
      <c r="H371" s="5">
        <v>370</v>
      </c>
      <c r="I371" s="6" t="str">
        <f t="shared" si="10"/>
        <v/>
      </c>
      <c r="J371" s="6" t="str">
        <f>IFERROR(MID(Tabela3[[#This Row],[Ordenado]], 1, SEARCH("_", Tabela3[[#This Row],[Ordenado]]) - 1),"")</f>
        <v/>
      </c>
      <c r="K371" s="6" t="str">
        <f>IFERROR(MID(Tabela3[[#This Row],[Ordenado]], SEARCH("_",Tabela3[[#This Row],[Ordenado]]) + 1, LEN(Tabela3[[#This Row],[Ordenado]])),"")</f>
        <v/>
      </c>
    </row>
    <row r="372" spans="1:11" x14ac:dyDescent="0.25">
      <c r="A372" t="str">
        <f>IFERROR(tbl_geral[[#This Row],[Máquina]],"")</f>
        <v>BARL</v>
      </c>
      <c r="B372" t="str">
        <f>IFERROR(tbl_geral[[#This Row],[Status]],"")</f>
        <v>PRENSA</v>
      </c>
      <c r="C372" t="str">
        <f>IF(Tabela2[[#This Row],[Status]]="","",CONCATENATE(Tabela2[[#This Row],[Máquina]],"_",Tabela2[[#This Row],[Status]]))</f>
        <v>BARL_PRENSA</v>
      </c>
      <c r="E372" s="5">
        <f t="shared" si="11"/>
        <v>47</v>
      </c>
      <c r="F372" s="6" t="str">
        <f>IF(C372&lt;&gt;"",IF(COUNTIFS($C$2:C372,C372)=1,C372,""),"")</f>
        <v/>
      </c>
      <c r="H372" s="5">
        <v>371</v>
      </c>
      <c r="I372" s="6" t="str">
        <f t="shared" si="10"/>
        <v/>
      </c>
      <c r="J372" s="6" t="str">
        <f>IFERROR(MID(Tabela3[[#This Row],[Ordenado]], 1, SEARCH("_", Tabela3[[#This Row],[Ordenado]]) - 1),"")</f>
        <v/>
      </c>
      <c r="K372" s="6" t="str">
        <f>IFERROR(MID(Tabela3[[#This Row],[Ordenado]], SEARCH("_",Tabela3[[#This Row],[Ordenado]]) + 1, LEN(Tabela3[[#This Row],[Ordenado]])),"")</f>
        <v/>
      </c>
    </row>
    <row r="373" spans="1:11" x14ac:dyDescent="0.25">
      <c r="A373" t="str">
        <f>IFERROR(tbl_geral[[#This Row],[Máquina]],"")</f>
        <v>BARL</v>
      </c>
      <c r="B373" t="str">
        <f>IFERROR(tbl_geral[[#This Row],[Status]],"")</f>
        <v>PRENSA</v>
      </c>
      <c r="C373" t="str">
        <f>IF(Tabela2[[#This Row],[Status]]="","",CONCATENATE(Tabela2[[#This Row],[Máquina]],"_",Tabela2[[#This Row],[Status]]))</f>
        <v>BARL_PRENSA</v>
      </c>
      <c r="E373" s="5">
        <f t="shared" si="11"/>
        <v>47</v>
      </c>
      <c r="F373" s="6" t="str">
        <f>IF(C373&lt;&gt;"",IF(COUNTIFS($C$2:C373,C373)=1,C373,""),"")</f>
        <v/>
      </c>
      <c r="H373" s="5">
        <v>372</v>
      </c>
      <c r="I373" s="6" t="str">
        <f t="shared" si="10"/>
        <v/>
      </c>
      <c r="J373" s="6" t="str">
        <f>IFERROR(MID(Tabela3[[#This Row],[Ordenado]], 1, SEARCH("_", Tabela3[[#This Row],[Ordenado]]) - 1),"")</f>
        <v/>
      </c>
      <c r="K373" s="6" t="str">
        <f>IFERROR(MID(Tabela3[[#This Row],[Ordenado]], SEARCH("_",Tabela3[[#This Row],[Ordenado]]) + 1, LEN(Tabela3[[#This Row],[Ordenado]])),"")</f>
        <v/>
      </c>
    </row>
    <row r="374" spans="1:11" x14ac:dyDescent="0.25">
      <c r="A374" t="str">
        <f>IFERROR(tbl_geral[[#This Row],[Máquina]],"")</f>
        <v>BARL</v>
      </c>
      <c r="B374" t="str">
        <f>IFERROR(tbl_geral[[#This Row],[Status]],"")</f>
        <v>PRENSA</v>
      </c>
      <c r="C374" t="str">
        <f>IF(Tabela2[[#This Row],[Status]]="","",CONCATENATE(Tabela2[[#This Row],[Máquina]],"_",Tabela2[[#This Row],[Status]]))</f>
        <v>BARL_PRENSA</v>
      </c>
      <c r="E374" s="5">
        <f t="shared" si="11"/>
        <v>47</v>
      </c>
      <c r="F374" s="6" t="str">
        <f>IF(C374&lt;&gt;"",IF(COUNTIFS($C$2:C374,C374)=1,C374,""),"")</f>
        <v/>
      </c>
      <c r="H374" s="5">
        <v>373</v>
      </c>
      <c r="I374" s="6" t="str">
        <f t="shared" si="10"/>
        <v/>
      </c>
      <c r="J374" s="6" t="str">
        <f>IFERROR(MID(Tabela3[[#This Row],[Ordenado]], 1, SEARCH("_", Tabela3[[#This Row],[Ordenado]]) - 1),"")</f>
        <v/>
      </c>
      <c r="K374" s="6" t="str">
        <f>IFERROR(MID(Tabela3[[#This Row],[Ordenado]], SEARCH("_",Tabela3[[#This Row],[Ordenado]]) + 1, LEN(Tabela3[[#This Row],[Ordenado]])),"")</f>
        <v/>
      </c>
    </row>
    <row r="375" spans="1:11" x14ac:dyDescent="0.25">
      <c r="A375" t="str">
        <f>IFERROR(tbl_geral[[#This Row],[Máquina]],"")</f>
        <v>BARL</v>
      </c>
      <c r="B375" t="str">
        <f>IFERROR(tbl_geral[[#This Row],[Status]],"")</f>
        <v>PRENSA</v>
      </c>
      <c r="C375" t="str">
        <f>IF(Tabela2[[#This Row],[Status]]="","",CONCATENATE(Tabela2[[#This Row],[Máquina]],"_",Tabela2[[#This Row],[Status]]))</f>
        <v>BARL_PRENSA</v>
      </c>
      <c r="E375" s="5">
        <f t="shared" si="11"/>
        <v>47</v>
      </c>
      <c r="F375" s="6" t="str">
        <f>IF(C375&lt;&gt;"",IF(COUNTIFS($C$2:C375,C375)=1,C375,""),"")</f>
        <v/>
      </c>
      <c r="H375" s="5">
        <v>374</v>
      </c>
      <c r="I375" s="6" t="str">
        <f t="shared" si="10"/>
        <v/>
      </c>
      <c r="J375" s="6" t="str">
        <f>IFERROR(MID(Tabela3[[#This Row],[Ordenado]], 1, SEARCH("_", Tabela3[[#This Row],[Ordenado]]) - 1),"")</f>
        <v/>
      </c>
      <c r="K375" s="6" t="str">
        <f>IFERROR(MID(Tabela3[[#This Row],[Ordenado]], SEARCH("_",Tabela3[[#This Row],[Ordenado]]) + 1, LEN(Tabela3[[#This Row],[Ordenado]])),"")</f>
        <v/>
      </c>
    </row>
    <row r="376" spans="1:11" x14ac:dyDescent="0.25">
      <c r="A376" t="str">
        <f>IFERROR(tbl_geral[[#This Row],[Máquina]],"")</f>
        <v>BARL</v>
      </c>
      <c r="B376" t="str">
        <f>IFERROR(tbl_geral[[#This Row],[Status]],"")</f>
        <v>PERFILADORA 1</v>
      </c>
      <c r="C376" t="str">
        <f>IF(Tabela2[[#This Row],[Status]]="","",CONCATENATE(Tabela2[[#This Row],[Máquina]],"_",Tabela2[[#This Row],[Status]]))</f>
        <v>BARL_PERFILADORA 1</v>
      </c>
      <c r="E376" s="5">
        <f t="shared" si="11"/>
        <v>48</v>
      </c>
      <c r="F376" s="6" t="str">
        <f>IF(C376&lt;&gt;"",IF(COUNTIFS($C$2:C376,C376)=1,C376,""),"")</f>
        <v>BARL_PERFILADORA 1</v>
      </c>
      <c r="H376" s="5">
        <v>375</v>
      </c>
      <c r="I376" s="6" t="str">
        <f t="shared" si="10"/>
        <v/>
      </c>
      <c r="J376" s="6" t="str">
        <f>IFERROR(MID(Tabela3[[#This Row],[Ordenado]], 1, SEARCH("_", Tabela3[[#This Row],[Ordenado]]) - 1),"")</f>
        <v/>
      </c>
      <c r="K376" s="6" t="str">
        <f>IFERROR(MID(Tabela3[[#This Row],[Ordenado]], SEARCH("_",Tabela3[[#This Row],[Ordenado]]) + 1, LEN(Tabela3[[#This Row],[Ordenado]])),"")</f>
        <v/>
      </c>
    </row>
    <row r="377" spans="1:11" x14ac:dyDescent="0.25">
      <c r="A377" t="str">
        <f>IFERROR(tbl_geral[[#This Row],[Máquina]],"")</f>
        <v>BARL</v>
      </c>
      <c r="B377" t="str">
        <f>IFERROR(tbl_geral[[#This Row],[Status]],"")</f>
        <v>PERFILADORA 1</v>
      </c>
      <c r="C377" t="str">
        <f>IF(Tabela2[[#This Row],[Status]]="","",CONCATENATE(Tabela2[[#This Row],[Máquina]],"_",Tabela2[[#This Row],[Status]]))</f>
        <v>BARL_PERFILADORA 1</v>
      </c>
      <c r="E377" s="5">
        <f t="shared" si="11"/>
        <v>48</v>
      </c>
      <c r="F377" s="6" t="str">
        <f>IF(C377&lt;&gt;"",IF(COUNTIFS($C$2:C377,C377)=1,C377,""),"")</f>
        <v/>
      </c>
      <c r="H377" s="5">
        <v>376</v>
      </c>
      <c r="I377" s="6" t="str">
        <f t="shared" si="10"/>
        <v/>
      </c>
      <c r="J377" s="6" t="str">
        <f>IFERROR(MID(Tabela3[[#This Row],[Ordenado]], 1, SEARCH("_", Tabela3[[#This Row],[Ordenado]]) - 1),"")</f>
        <v/>
      </c>
      <c r="K377" s="6" t="str">
        <f>IFERROR(MID(Tabela3[[#This Row],[Ordenado]], SEARCH("_",Tabela3[[#This Row],[Ordenado]]) + 1, LEN(Tabela3[[#This Row],[Ordenado]])),"")</f>
        <v/>
      </c>
    </row>
    <row r="378" spans="1:11" x14ac:dyDescent="0.25">
      <c r="A378" t="str">
        <f>IFERROR(tbl_geral[[#This Row],[Máquina]],"")</f>
        <v>BARL</v>
      </c>
      <c r="B378" t="str">
        <f>IFERROR(tbl_geral[[#This Row],[Status]],"")</f>
        <v>PERFILADORA 1</v>
      </c>
      <c r="C378" t="str">
        <f>IF(Tabela2[[#This Row],[Status]]="","",CONCATENATE(Tabela2[[#This Row],[Máquina]],"_",Tabela2[[#This Row],[Status]]))</f>
        <v>BARL_PERFILADORA 1</v>
      </c>
      <c r="E378" s="5">
        <f t="shared" si="11"/>
        <v>48</v>
      </c>
      <c r="F378" s="6" t="str">
        <f>IF(C378&lt;&gt;"",IF(COUNTIFS($C$2:C378,C378)=1,C378,""),"")</f>
        <v/>
      </c>
      <c r="H378" s="5">
        <v>377</v>
      </c>
      <c r="I378" s="6" t="str">
        <f t="shared" si="10"/>
        <v/>
      </c>
      <c r="J378" s="6" t="str">
        <f>IFERROR(MID(Tabela3[[#This Row],[Ordenado]], 1, SEARCH("_", Tabela3[[#This Row],[Ordenado]]) - 1),"")</f>
        <v/>
      </c>
      <c r="K378" s="6" t="str">
        <f>IFERROR(MID(Tabela3[[#This Row],[Ordenado]], SEARCH("_",Tabela3[[#This Row],[Ordenado]]) + 1, LEN(Tabela3[[#This Row],[Ordenado]])),"")</f>
        <v/>
      </c>
    </row>
    <row r="379" spans="1:11" x14ac:dyDescent="0.25">
      <c r="A379" t="str">
        <f>IFERROR(tbl_geral[[#This Row],[Máquina]],"")</f>
        <v>BARL</v>
      </c>
      <c r="B379" t="str">
        <f>IFERROR(tbl_geral[[#This Row],[Status]],"")</f>
        <v>PERFILADORA 1</v>
      </c>
      <c r="C379" t="str">
        <f>IF(Tabela2[[#This Row],[Status]]="","",CONCATENATE(Tabela2[[#This Row],[Máquina]],"_",Tabela2[[#This Row],[Status]]))</f>
        <v>BARL_PERFILADORA 1</v>
      </c>
      <c r="E379" s="5">
        <f t="shared" si="11"/>
        <v>48</v>
      </c>
      <c r="F379" s="6" t="str">
        <f>IF(C379&lt;&gt;"",IF(COUNTIFS($C$2:C379,C379)=1,C379,""),"")</f>
        <v/>
      </c>
      <c r="H379" s="5">
        <v>378</v>
      </c>
      <c r="I379" s="6" t="str">
        <f t="shared" si="10"/>
        <v/>
      </c>
      <c r="J379" s="6" t="str">
        <f>IFERROR(MID(Tabela3[[#This Row],[Ordenado]], 1, SEARCH("_", Tabela3[[#This Row],[Ordenado]]) - 1),"")</f>
        <v/>
      </c>
      <c r="K379" s="6" t="str">
        <f>IFERROR(MID(Tabela3[[#This Row],[Ordenado]], SEARCH("_",Tabela3[[#This Row],[Ordenado]]) + 1, LEN(Tabela3[[#This Row],[Ordenado]])),"")</f>
        <v/>
      </c>
    </row>
    <row r="380" spans="1:11" x14ac:dyDescent="0.25">
      <c r="A380" t="str">
        <f>IFERROR(tbl_geral[[#This Row],[Máquina]],"")</f>
        <v>BARL</v>
      </c>
      <c r="B380" t="str">
        <f>IFERROR(tbl_geral[[#This Row],[Status]],"")</f>
        <v>PERFILADORA 1</v>
      </c>
      <c r="C380" t="str">
        <f>IF(Tabela2[[#This Row],[Status]]="","",CONCATENATE(Tabela2[[#This Row],[Máquina]],"_",Tabela2[[#This Row],[Status]]))</f>
        <v>BARL_PERFILADORA 1</v>
      </c>
      <c r="E380" s="5">
        <f t="shared" si="11"/>
        <v>48</v>
      </c>
      <c r="F380" s="6" t="str">
        <f>IF(C380&lt;&gt;"",IF(COUNTIFS($C$2:C380,C380)=1,C380,""),"")</f>
        <v/>
      </c>
      <c r="H380" s="5">
        <v>379</v>
      </c>
      <c r="I380" s="6" t="str">
        <f t="shared" si="10"/>
        <v/>
      </c>
      <c r="J380" s="6" t="str">
        <f>IFERROR(MID(Tabela3[[#This Row],[Ordenado]], 1, SEARCH("_", Tabela3[[#This Row],[Ordenado]]) - 1),"")</f>
        <v/>
      </c>
      <c r="K380" s="6" t="str">
        <f>IFERROR(MID(Tabela3[[#This Row],[Ordenado]], SEARCH("_",Tabela3[[#This Row],[Ordenado]]) + 1, LEN(Tabela3[[#This Row],[Ordenado]])),"")</f>
        <v/>
      </c>
    </row>
    <row r="381" spans="1:11" x14ac:dyDescent="0.25">
      <c r="A381" t="str">
        <f>IFERROR(tbl_geral[[#This Row],[Máquina]],"")</f>
        <v>BARL</v>
      </c>
      <c r="B381" t="str">
        <f>IFERROR(tbl_geral[[#This Row],[Status]],"")</f>
        <v>PERFILADORA 1</v>
      </c>
      <c r="C381" t="str">
        <f>IF(Tabela2[[#This Row],[Status]]="","",CONCATENATE(Tabela2[[#This Row],[Máquina]],"_",Tabela2[[#This Row],[Status]]))</f>
        <v>BARL_PERFILADORA 1</v>
      </c>
      <c r="E381" s="5">
        <f t="shared" si="11"/>
        <v>48</v>
      </c>
      <c r="F381" s="6" t="str">
        <f>IF(C381&lt;&gt;"",IF(COUNTIFS($C$2:C381,C381)=1,C381,""),"")</f>
        <v/>
      </c>
      <c r="H381" s="5">
        <v>380</v>
      </c>
      <c r="I381" s="6" t="str">
        <f t="shared" si="10"/>
        <v/>
      </c>
      <c r="J381" s="6" t="str">
        <f>IFERROR(MID(Tabela3[[#This Row],[Ordenado]], 1, SEARCH("_", Tabela3[[#This Row],[Ordenado]]) - 1),"")</f>
        <v/>
      </c>
      <c r="K381" s="6" t="str">
        <f>IFERROR(MID(Tabela3[[#This Row],[Ordenado]], SEARCH("_",Tabela3[[#This Row],[Ordenado]]) + 1, LEN(Tabela3[[#This Row],[Ordenado]])),"")</f>
        <v/>
      </c>
    </row>
    <row r="382" spans="1:11" x14ac:dyDescent="0.25">
      <c r="A382" t="str">
        <f>IFERROR(tbl_geral[[#This Row],[Máquina]],"")</f>
        <v>BARL</v>
      </c>
      <c r="B382" t="str">
        <f>IFERROR(tbl_geral[[#This Row],[Status]],"")</f>
        <v>PERFILADORA 1</v>
      </c>
      <c r="C382" t="str">
        <f>IF(Tabela2[[#This Row],[Status]]="","",CONCATENATE(Tabela2[[#This Row],[Máquina]],"_",Tabela2[[#This Row],[Status]]))</f>
        <v>BARL_PERFILADORA 1</v>
      </c>
      <c r="E382" s="5">
        <f t="shared" si="11"/>
        <v>48</v>
      </c>
      <c r="F382" s="6" t="str">
        <f>IF(C382&lt;&gt;"",IF(COUNTIFS($C$2:C382,C382)=1,C382,""),"")</f>
        <v/>
      </c>
      <c r="H382" s="5">
        <v>381</v>
      </c>
      <c r="I382" s="6" t="str">
        <f t="shared" si="10"/>
        <v/>
      </c>
      <c r="J382" s="6" t="str">
        <f>IFERROR(MID(Tabela3[[#This Row],[Ordenado]], 1, SEARCH("_", Tabela3[[#This Row],[Ordenado]]) - 1),"")</f>
        <v/>
      </c>
      <c r="K382" s="6" t="str">
        <f>IFERROR(MID(Tabela3[[#This Row],[Ordenado]], SEARCH("_",Tabela3[[#This Row],[Ordenado]]) + 1, LEN(Tabela3[[#This Row],[Ordenado]])),"")</f>
        <v/>
      </c>
    </row>
    <row r="383" spans="1:11" x14ac:dyDescent="0.25">
      <c r="A383" t="str">
        <f>IFERROR(tbl_geral[[#This Row],[Máquina]],"")</f>
        <v>BARL</v>
      </c>
      <c r="B383" t="str">
        <f>IFERROR(tbl_geral[[#This Row],[Status]],"")</f>
        <v>PERFILADORA 1</v>
      </c>
      <c r="C383" t="str">
        <f>IF(Tabela2[[#This Row],[Status]]="","",CONCATENATE(Tabela2[[#This Row],[Máquina]],"_",Tabela2[[#This Row],[Status]]))</f>
        <v>BARL_PERFILADORA 1</v>
      </c>
      <c r="E383" s="5">
        <f t="shared" si="11"/>
        <v>48</v>
      </c>
      <c r="F383" s="6" t="str">
        <f>IF(C383&lt;&gt;"",IF(COUNTIFS($C$2:C383,C383)=1,C383,""),"")</f>
        <v/>
      </c>
      <c r="H383" s="5">
        <v>382</v>
      </c>
      <c r="I383" s="6" t="str">
        <f t="shared" si="10"/>
        <v/>
      </c>
      <c r="J383" s="6" t="str">
        <f>IFERROR(MID(Tabela3[[#This Row],[Ordenado]], 1, SEARCH("_", Tabela3[[#This Row],[Ordenado]]) - 1),"")</f>
        <v/>
      </c>
      <c r="K383" s="6" t="str">
        <f>IFERROR(MID(Tabela3[[#This Row],[Ordenado]], SEARCH("_",Tabela3[[#This Row],[Ordenado]]) + 1, LEN(Tabela3[[#This Row],[Ordenado]])),"")</f>
        <v/>
      </c>
    </row>
    <row r="384" spans="1:11" x14ac:dyDescent="0.25">
      <c r="A384" t="str">
        <f>IFERROR(tbl_geral[[#This Row],[Máquina]],"")</f>
        <v>BARL</v>
      </c>
      <c r="B384" t="str">
        <f>IFERROR(tbl_geral[[#This Row],[Status]],"")</f>
        <v>PERFILADORA 1</v>
      </c>
      <c r="C384" t="str">
        <f>IF(Tabela2[[#This Row],[Status]]="","",CONCATENATE(Tabela2[[#This Row],[Máquina]],"_",Tabela2[[#This Row],[Status]]))</f>
        <v>BARL_PERFILADORA 1</v>
      </c>
      <c r="E384" s="5">
        <f t="shared" si="11"/>
        <v>48</v>
      </c>
      <c r="F384" s="6" t="str">
        <f>IF(C384&lt;&gt;"",IF(COUNTIFS($C$2:C384,C384)=1,C384,""),"")</f>
        <v/>
      </c>
      <c r="H384" s="5">
        <v>383</v>
      </c>
      <c r="I384" s="6" t="str">
        <f t="shared" si="10"/>
        <v/>
      </c>
      <c r="J384" s="6" t="str">
        <f>IFERROR(MID(Tabela3[[#This Row],[Ordenado]], 1, SEARCH("_", Tabela3[[#This Row],[Ordenado]]) - 1),"")</f>
        <v/>
      </c>
      <c r="K384" s="6" t="str">
        <f>IFERROR(MID(Tabela3[[#This Row],[Ordenado]], SEARCH("_",Tabela3[[#This Row],[Ordenado]]) + 1, LEN(Tabela3[[#This Row],[Ordenado]])),"")</f>
        <v/>
      </c>
    </row>
    <row r="385" spans="1:11" x14ac:dyDescent="0.25">
      <c r="A385" t="str">
        <f>IFERROR(tbl_geral[[#This Row],[Máquina]],"")</f>
        <v>BARL</v>
      </c>
      <c r="B385" t="str">
        <f>IFERROR(tbl_geral[[#This Row],[Status]],"")</f>
        <v>PERFILADORA 1</v>
      </c>
      <c r="C385" t="str">
        <f>IF(Tabela2[[#This Row],[Status]]="","",CONCATENATE(Tabela2[[#This Row],[Máquina]],"_",Tabela2[[#This Row],[Status]]))</f>
        <v>BARL_PERFILADORA 1</v>
      </c>
      <c r="E385" s="5">
        <f t="shared" si="11"/>
        <v>48</v>
      </c>
      <c r="F385" s="6" t="str">
        <f>IF(C385&lt;&gt;"",IF(COUNTIFS($C$2:C385,C385)=1,C385,""),"")</f>
        <v/>
      </c>
      <c r="H385" s="5">
        <v>384</v>
      </c>
      <c r="I385" s="6" t="str">
        <f t="shared" si="10"/>
        <v/>
      </c>
      <c r="J385" s="6" t="str">
        <f>IFERROR(MID(Tabela3[[#This Row],[Ordenado]], 1, SEARCH("_", Tabela3[[#This Row],[Ordenado]]) - 1),"")</f>
        <v/>
      </c>
      <c r="K385" s="6" t="str">
        <f>IFERROR(MID(Tabela3[[#This Row],[Ordenado]], SEARCH("_",Tabela3[[#This Row],[Ordenado]]) + 1, LEN(Tabela3[[#This Row],[Ordenado]])),"")</f>
        <v/>
      </c>
    </row>
    <row r="386" spans="1:11" x14ac:dyDescent="0.25">
      <c r="A386" t="str">
        <f>IFERROR(tbl_geral[[#This Row],[Máquina]],"")</f>
        <v>BARL</v>
      </c>
      <c r="B386" t="str">
        <f>IFERROR(tbl_geral[[#This Row],[Status]],"")</f>
        <v>PERFILADORA 1</v>
      </c>
      <c r="C386" t="str">
        <f>IF(Tabela2[[#This Row],[Status]]="","",CONCATENATE(Tabela2[[#This Row],[Máquina]],"_",Tabela2[[#This Row],[Status]]))</f>
        <v>BARL_PERFILADORA 1</v>
      </c>
      <c r="E386" s="5">
        <f t="shared" si="11"/>
        <v>48</v>
      </c>
      <c r="F386" s="6" t="str">
        <f>IF(C386&lt;&gt;"",IF(COUNTIFS($C$2:C386,C386)=1,C386,""),"")</f>
        <v/>
      </c>
      <c r="H386" s="5">
        <v>385</v>
      </c>
      <c r="I386" s="6" t="str">
        <f t="shared" si="10"/>
        <v/>
      </c>
      <c r="J386" s="6" t="str">
        <f>IFERROR(MID(Tabela3[[#This Row],[Ordenado]], 1, SEARCH("_", Tabela3[[#This Row],[Ordenado]]) - 1),"")</f>
        <v/>
      </c>
      <c r="K386" s="6" t="str">
        <f>IFERROR(MID(Tabela3[[#This Row],[Ordenado]], SEARCH("_",Tabela3[[#This Row],[Ordenado]]) + 1, LEN(Tabela3[[#This Row],[Ordenado]])),"")</f>
        <v/>
      </c>
    </row>
    <row r="387" spans="1:11" x14ac:dyDescent="0.25">
      <c r="A387" t="str">
        <f>IFERROR(tbl_geral[[#This Row],[Máquina]],"")</f>
        <v>BARL</v>
      </c>
      <c r="B387" t="str">
        <f>IFERROR(tbl_geral[[#This Row],[Status]],"")</f>
        <v>PERFILADORA 1</v>
      </c>
      <c r="C387" t="str">
        <f>IF(Tabela2[[#This Row],[Status]]="","",CONCATENATE(Tabela2[[#This Row],[Máquina]],"_",Tabela2[[#This Row],[Status]]))</f>
        <v>BARL_PERFILADORA 1</v>
      </c>
      <c r="E387" s="5">
        <f t="shared" si="11"/>
        <v>48</v>
      </c>
      <c r="F387" s="6" t="str">
        <f>IF(C387&lt;&gt;"",IF(COUNTIFS($C$2:C387,C387)=1,C387,""),"")</f>
        <v/>
      </c>
      <c r="H387" s="5">
        <v>386</v>
      </c>
      <c r="I387" s="6" t="str">
        <f t="shared" ref="I387:I450" si="12">IFERROR(INDEX($F$2:$F$2000,MATCH(H387,$E$2:$E$2000,0)),"")</f>
        <v/>
      </c>
      <c r="J387" s="6" t="str">
        <f>IFERROR(MID(Tabela3[[#This Row],[Ordenado]], 1, SEARCH("_", Tabela3[[#This Row],[Ordenado]]) - 1),"")</f>
        <v/>
      </c>
      <c r="K387" s="6" t="str">
        <f>IFERROR(MID(Tabela3[[#This Row],[Ordenado]], SEARCH("_",Tabela3[[#This Row],[Ordenado]]) + 1, LEN(Tabela3[[#This Row],[Ordenado]])),"")</f>
        <v/>
      </c>
    </row>
    <row r="388" spans="1:11" x14ac:dyDescent="0.25">
      <c r="A388" t="str">
        <f>IFERROR(tbl_geral[[#This Row],[Máquina]],"")</f>
        <v>BARL</v>
      </c>
      <c r="B388" t="str">
        <f>IFERROR(tbl_geral[[#This Row],[Status]],"")</f>
        <v>PERFILADORA 1</v>
      </c>
      <c r="C388" t="str">
        <f>IF(Tabela2[[#This Row],[Status]]="","",CONCATENATE(Tabela2[[#This Row],[Máquina]],"_",Tabela2[[#This Row],[Status]]))</f>
        <v>BARL_PERFILADORA 1</v>
      </c>
      <c r="E388" s="5">
        <f t="shared" ref="E388:E451" si="13">IF(F388&lt;&gt;"",E387+1,E387)</f>
        <v>48</v>
      </c>
      <c r="F388" s="6" t="str">
        <f>IF(C388&lt;&gt;"",IF(COUNTIFS($C$2:C388,C388)=1,C388,""),"")</f>
        <v/>
      </c>
      <c r="H388" s="5">
        <v>387</v>
      </c>
      <c r="I388" s="6" t="str">
        <f t="shared" si="12"/>
        <v/>
      </c>
      <c r="J388" s="6" t="str">
        <f>IFERROR(MID(Tabela3[[#This Row],[Ordenado]], 1, SEARCH("_", Tabela3[[#This Row],[Ordenado]]) - 1),"")</f>
        <v/>
      </c>
      <c r="K388" s="6" t="str">
        <f>IFERROR(MID(Tabela3[[#This Row],[Ordenado]], SEARCH("_",Tabela3[[#This Row],[Ordenado]]) + 1, LEN(Tabela3[[#This Row],[Ordenado]])),"")</f>
        <v/>
      </c>
    </row>
    <row r="389" spans="1:11" x14ac:dyDescent="0.25">
      <c r="A389" t="str">
        <f>IFERROR(tbl_geral[[#This Row],[Máquina]],"")</f>
        <v>BARL</v>
      </c>
      <c r="B389" t="str">
        <f>IFERROR(tbl_geral[[#This Row],[Status]],"")</f>
        <v>PÓRTICO 2</v>
      </c>
      <c r="C389" t="str">
        <f>IF(Tabela2[[#This Row],[Status]]="","",CONCATENATE(Tabela2[[#This Row],[Máquina]],"_",Tabela2[[#This Row],[Status]]))</f>
        <v>BARL_PÓRTICO 2</v>
      </c>
      <c r="E389" s="5">
        <f t="shared" si="13"/>
        <v>49</v>
      </c>
      <c r="F389" s="6" t="str">
        <f>IF(C389&lt;&gt;"",IF(COUNTIFS($C$2:C389,C389)=1,C389,""),"")</f>
        <v>BARL_PÓRTICO 2</v>
      </c>
      <c r="H389" s="5">
        <v>388</v>
      </c>
      <c r="I389" s="6" t="str">
        <f t="shared" si="12"/>
        <v/>
      </c>
      <c r="J389" s="6" t="str">
        <f>IFERROR(MID(Tabela3[[#This Row],[Ordenado]], 1, SEARCH("_", Tabela3[[#This Row],[Ordenado]]) - 1),"")</f>
        <v/>
      </c>
      <c r="K389" s="6" t="str">
        <f>IFERROR(MID(Tabela3[[#This Row],[Ordenado]], SEARCH("_",Tabela3[[#This Row],[Ordenado]]) + 1, LEN(Tabela3[[#This Row],[Ordenado]])),"")</f>
        <v/>
      </c>
    </row>
    <row r="390" spans="1:11" x14ac:dyDescent="0.25">
      <c r="A390" t="str">
        <f>IFERROR(tbl_geral[[#This Row],[Máquina]],"")</f>
        <v>BARL</v>
      </c>
      <c r="B390" t="str">
        <f>IFERROR(tbl_geral[[#This Row],[Status]],"")</f>
        <v>PÓRTICO 2</v>
      </c>
      <c r="C390" t="str">
        <f>IF(Tabela2[[#This Row],[Status]]="","",CONCATENATE(Tabela2[[#This Row],[Máquina]],"_",Tabela2[[#This Row],[Status]]))</f>
        <v>BARL_PÓRTICO 2</v>
      </c>
      <c r="E390" s="5">
        <f t="shared" si="13"/>
        <v>49</v>
      </c>
      <c r="F390" s="6" t="str">
        <f>IF(C390&lt;&gt;"",IF(COUNTIFS($C$2:C390,C390)=1,C390,""),"")</f>
        <v/>
      </c>
      <c r="H390" s="5">
        <v>389</v>
      </c>
      <c r="I390" s="6" t="str">
        <f t="shared" si="12"/>
        <v/>
      </c>
      <c r="J390" s="6" t="str">
        <f>IFERROR(MID(Tabela3[[#This Row],[Ordenado]], 1, SEARCH("_", Tabela3[[#This Row],[Ordenado]]) - 1),"")</f>
        <v/>
      </c>
      <c r="K390" s="6" t="str">
        <f>IFERROR(MID(Tabela3[[#This Row],[Ordenado]], SEARCH("_",Tabela3[[#This Row],[Ordenado]]) + 1, LEN(Tabela3[[#This Row],[Ordenado]])),"")</f>
        <v/>
      </c>
    </row>
    <row r="391" spans="1:11" x14ac:dyDescent="0.25">
      <c r="A391" t="str">
        <f>IFERROR(tbl_geral[[#This Row],[Máquina]],"")</f>
        <v>BARL</v>
      </c>
      <c r="B391" t="str">
        <f>IFERROR(tbl_geral[[#This Row],[Status]],"")</f>
        <v>PÓRTICO 2</v>
      </c>
      <c r="C391" t="str">
        <f>IF(Tabela2[[#This Row],[Status]]="","",CONCATENATE(Tabela2[[#This Row],[Máquina]],"_",Tabela2[[#This Row],[Status]]))</f>
        <v>BARL_PÓRTICO 2</v>
      </c>
      <c r="E391" s="5">
        <f t="shared" si="13"/>
        <v>49</v>
      </c>
      <c r="F391" s="6" t="str">
        <f>IF(C391&lt;&gt;"",IF(COUNTIFS($C$2:C391,C391)=1,C391,""),"")</f>
        <v/>
      </c>
      <c r="H391" s="5">
        <v>390</v>
      </c>
      <c r="I391" s="6" t="str">
        <f t="shared" si="12"/>
        <v/>
      </c>
      <c r="J391" s="6" t="str">
        <f>IFERROR(MID(Tabela3[[#This Row],[Ordenado]], 1, SEARCH("_", Tabela3[[#This Row],[Ordenado]]) - 1),"")</f>
        <v/>
      </c>
      <c r="K391" s="6" t="str">
        <f>IFERROR(MID(Tabela3[[#This Row],[Ordenado]], SEARCH("_",Tabela3[[#This Row],[Ordenado]]) + 1, LEN(Tabela3[[#This Row],[Ordenado]])),"")</f>
        <v/>
      </c>
    </row>
    <row r="392" spans="1:11" x14ac:dyDescent="0.25">
      <c r="A392" t="str">
        <f>IFERROR(tbl_geral[[#This Row],[Máquina]],"")</f>
        <v>BARL</v>
      </c>
      <c r="B392" t="str">
        <f>IFERROR(tbl_geral[[#This Row],[Status]],"")</f>
        <v>PÓRTICO 2</v>
      </c>
      <c r="C392" t="str">
        <f>IF(Tabela2[[#This Row],[Status]]="","",CONCATENATE(Tabela2[[#This Row],[Máquina]],"_",Tabela2[[#This Row],[Status]]))</f>
        <v>BARL_PÓRTICO 2</v>
      </c>
      <c r="E392" s="5">
        <f t="shared" si="13"/>
        <v>49</v>
      </c>
      <c r="F392" s="6" t="str">
        <f>IF(C392&lt;&gt;"",IF(COUNTIFS($C$2:C392,C392)=1,C392,""),"")</f>
        <v/>
      </c>
      <c r="H392" s="5">
        <v>391</v>
      </c>
      <c r="I392" s="6" t="str">
        <f t="shared" si="12"/>
        <v/>
      </c>
      <c r="J392" s="6" t="str">
        <f>IFERROR(MID(Tabela3[[#This Row],[Ordenado]], 1, SEARCH("_", Tabela3[[#This Row],[Ordenado]]) - 1),"")</f>
        <v/>
      </c>
      <c r="K392" s="6" t="str">
        <f>IFERROR(MID(Tabela3[[#This Row],[Ordenado]], SEARCH("_",Tabela3[[#This Row],[Ordenado]]) + 1, LEN(Tabela3[[#This Row],[Ordenado]])),"")</f>
        <v/>
      </c>
    </row>
    <row r="393" spans="1:11" x14ac:dyDescent="0.25">
      <c r="A393" t="str">
        <f>IFERROR(tbl_geral[[#This Row],[Máquina]],"")</f>
        <v>BARL</v>
      </c>
      <c r="B393" t="str">
        <f>IFERROR(tbl_geral[[#This Row],[Status]],"")</f>
        <v>PÓRTICO 2</v>
      </c>
      <c r="C393" t="str">
        <f>IF(Tabela2[[#This Row],[Status]]="","",CONCATENATE(Tabela2[[#This Row],[Máquina]],"_",Tabela2[[#This Row],[Status]]))</f>
        <v>BARL_PÓRTICO 2</v>
      </c>
      <c r="E393" s="5">
        <f t="shared" si="13"/>
        <v>49</v>
      </c>
      <c r="F393" s="6" t="str">
        <f>IF(C393&lt;&gt;"",IF(COUNTIFS($C$2:C393,C393)=1,C393,""),"")</f>
        <v/>
      </c>
      <c r="H393" s="5">
        <v>392</v>
      </c>
      <c r="I393" s="6" t="str">
        <f t="shared" si="12"/>
        <v/>
      </c>
      <c r="J393" s="6" t="str">
        <f>IFERROR(MID(Tabela3[[#This Row],[Ordenado]], 1, SEARCH("_", Tabela3[[#This Row],[Ordenado]]) - 1),"")</f>
        <v/>
      </c>
      <c r="K393" s="6" t="str">
        <f>IFERROR(MID(Tabela3[[#This Row],[Ordenado]], SEARCH("_",Tabela3[[#This Row],[Ordenado]]) + 1, LEN(Tabela3[[#This Row],[Ordenado]])),"")</f>
        <v/>
      </c>
    </row>
    <row r="394" spans="1:11" x14ac:dyDescent="0.25">
      <c r="A394" t="str">
        <f>IFERROR(tbl_geral[[#This Row],[Máquina]],"")</f>
        <v>BARL</v>
      </c>
      <c r="B394" t="str">
        <f>IFERROR(tbl_geral[[#This Row],[Status]],"")</f>
        <v>PÓRTICO 2</v>
      </c>
      <c r="C394" t="str">
        <f>IF(Tabela2[[#This Row],[Status]]="","",CONCATENATE(Tabela2[[#This Row],[Máquina]],"_",Tabela2[[#This Row],[Status]]))</f>
        <v>BARL_PÓRTICO 2</v>
      </c>
      <c r="E394" s="5">
        <f t="shared" si="13"/>
        <v>49</v>
      </c>
      <c r="F394" s="6" t="str">
        <f>IF(C394&lt;&gt;"",IF(COUNTIFS($C$2:C394,C394)=1,C394,""),"")</f>
        <v/>
      </c>
      <c r="H394" s="5">
        <v>393</v>
      </c>
      <c r="I394" s="6" t="str">
        <f t="shared" si="12"/>
        <v/>
      </c>
      <c r="J394" s="6" t="str">
        <f>IFERROR(MID(Tabela3[[#This Row],[Ordenado]], 1, SEARCH("_", Tabela3[[#This Row],[Ordenado]]) - 1),"")</f>
        <v/>
      </c>
      <c r="K394" s="6" t="str">
        <f>IFERROR(MID(Tabela3[[#This Row],[Ordenado]], SEARCH("_",Tabela3[[#This Row],[Ordenado]]) + 1, LEN(Tabela3[[#This Row],[Ordenado]])),"")</f>
        <v/>
      </c>
    </row>
    <row r="395" spans="1:11" x14ac:dyDescent="0.25">
      <c r="A395" t="str">
        <f>IFERROR(tbl_geral[[#This Row],[Máquina]],"")</f>
        <v>BARL</v>
      </c>
      <c r="B395" t="str">
        <f>IFERROR(tbl_geral[[#This Row],[Status]],"")</f>
        <v>PÓRTICO 2</v>
      </c>
      <c r="C395" t="str">
        <f>IF(Tabela2[[#This Row],[Status]]="","",CONCATENATE(Tabela2[[#This Row],[Máquina]],"_",Tabela2[[#This Row],[Status]]))</f>
        <v>BARL_PÓRTICO 2</v>
      </c>
      <c r="E395" s="5">
        <f t="shared" si="13"/>
        <v>49</v>
      </c>
      <c r="F395" s="6" t="str">
        <f>IF(C395&lt;&gt;"",IF(COUNTIFS($C$2:C395,C395)=1,C395,""),"")</f>
        <v/>
      </c>
      <c r="H395" s="5">
        <v>394</v>
      </c>
      <c r="I395" s="6" t="str">
        <f t="shared" si="12"/>
        <v/>
      </c>
      <c r="J395" s="6" t="str">
        <f>IFERROR(MID(Tabela3[[#This Row],[Ordenado]], 1, SEARCH("_", Tabela3[[#This Row],[Ordenado]]) - 1),"")</f>
        <v/>
      </c>
      <c r="K395" s="6" t="str">
        <f>IFERROR(MID(Tabela3[[#This Row],[Ordenado]], SEARCH("_",Tabela3[[#This Row],[Ordenado]]) + 1, LEN(Tabela3[[#This Row],[Ordenado]])),"")</f>
        <v/>
      </c>
    </row>
    <row r="396" spans="1:11" x14ac:dyDescent="0.25">
      <c r="A396" t="str">
        <f>IFERROR(tbl_geral[[#This Row],[Máquina]],"")</f>
        <v>BARL</v>
      </c>
      <c r="B396" t="str">
        <f>IFERROR(tbl_geral[[#This Row],[Status]],"")</f>
        <v>PÓRTICO 2</v>
      </c>
      <c r="C396" t="str">
        <f>IF(Tabela2[[#This Row],[Status]]="","",CONCATENATE(Tabela2[[#This Row],[Máquina]],"_",Tabela2[[#This Row],[Status]]))</f>
        <v>BARL_PÓRTICO 2</v>
      </c>
      <c r="E396" s="5">
        <f t="shared" si="13"/>
        <v>49</v>
      </c>
      <c r="F396" s="6" t="str">
        <f>IF(C396&lt;&gt;"",IF(COUNTIFS($C$2:C396,C396)=1,C396,""),"")</f>
        <v/>
      </c>
      <c r="H396" s="5">
        <v>395</v>
      </c>
      <c r="I396" s="6" t="str">
        <f t="shared" si="12"/>
        <v/>
      </c>
      <c r="J396" s="6" t="str">
        <f>IFERROR(MID(Tabela3[[#This Row],[Ordenado]], 1, SEARCH("_", Tabela3[[#This Row],[Ordenado]]) - 1),"")</f>
        <v/>
      </c>
      <c r="K396" s="6" t="str">
        <f>IFERROR(MID(Tabela3[[#This Row],[Ordenado]], SEARCH("_",Tabela3[[#This Row],[Ordenado]]) + 1, LEN(Tabela3[[#This Row],[Ordenado]])),"")</f>
        <v/>
      </c>
    </row>
    <row r="397" spans="1:11" x14ac:dyDescent="0.25">
      <c r="A397" t="str">
        <f>IFERROR(tbl_geral[[#This Row],[Máquina]],"")</f>
        <v>BARL</v>
      </c>
      <c r="B397" t="str">
        <f>IFERROR(tbl_geral[[#This Row],[Status]],"")</f>
        <v>PÓRTICO 2</v>
      </c>
      <c r="C397" t="str">
        <f>IF(Tabela2[[#This Row],[Status]]="","",CONCATENATE(Tabela2[[#This Row],[Máquina]],"_",Tabela2[[#This Row],[Status]]))</f>
        <v>BARL_PÓRTICO 2</v>
      </c>
      <c r="E397" s="5">
        <f t="shared" si="13"/>
        <v>49</v>
      </c>
      <c r="F397" s="6" t="str">
        <f>IF(C397&lt;&gt;"",IF(COUNTIFS($C$2:C397,C397)=1,C397,""),"")</f>
        <v/>
      </c>
      <c r="H397" s="5">
        <v>396</v>
      </c>
      <c r="I397" s="6" t="str">
        <f t="shared" si="12"/>
        <v/>
      </c>
      <c r="J397" s="6" t="str">
        <f>IFERROR(MID(Tabela3[[#This Row],[Ordenado]], 1, SEARCH("_", Tabela3[[#This Row],[Ordenado]]) - 1),"")</f>
        <v/>
      </c>
      <c r="K397" s="6" t="str">
        <f>IFERROR(MID(Tabela3[[#This Row],[Ordenado]], SEARCH("_",Tabela3[[#This Row],[Ordenado]]) + 1, LEN(Tabela3[[#This Row],[Ordenado]])),"")</f>
        <v/>
      </c>
    </row>
    <row r="398" spans="1:11" x14ac:dyDescent="0.25">
      <c r="A398" t="str">
        <f>IFERROR(tbl_geral[[#This Row],[Máquina]],"")</f>
        <v>BARL</v>
      </c>
      <c r="B398" t="str">
        <f>IFERROR(tbl_geral[[#This Row],[Status]],"")</f>
        <v>PÓRTICO 2</v>
      </c>
      <c r="C398" t="str">
        <f>IF(Tabela2[[#This Row],[Status]]="","",CONCATENATE(Tabela2[[#This Row],[Máquina]],"_",Tabela2[[#This Row],[Status]]))</f>
        <v>BARL_PÓRTICO 2</v>
      </c>
      <c r="E398" s="5">
        <f t="shared" si="13"/>
        <v>49</v>
      </c>
      <c r="F398" s="6" t="str">
        <f>IF(C398&lt;&gt;"",IF(COUNTIFS($C$2:C398,C398)=1,C398,""),"")</f>
        <v/>
      </c>
      <c r="H398" s="5">
        <v>397</v>
      </c>
      <c r="I398" s="6" t="str">
        <f t="shared" si="12"/>
        <v/>
      </c>
      <c r="J398" s="6" t="str">
        <f>IFERROR(MID(Tabela3[[#This Row],[Ordenado]], 1, SEARCH("_", Tabela3[[#This Row],[Ordenado]]) - 1),"")</f>
        <v/>
      </c>
      <c r="K398" s="6" t="str">
        <f>IFERROR(MID(Tabela3[[#This Row],[Ordenado]], SEARCH("_",Tabela3[[#This Row],[Ordenado]]) + 1, LEN(Tabela3[[#This Row],[Ordenado]])),"")</f>
        <v/>
      </c>
    </row>
    <row r="399" spans="1:11" x14ac:dyDescent="0.25">
      <c r="A399" t="str">
        <f>IFERROR(tbl_geral[[#This Row],[Máquina]],"")</f>
        <v>BARL</v>
      </c>
      <c r="B399" t="str">
        <f>IFERROR(tbl_geral[[#This Row],[Status]],"")</f>
        <v>PÓRTICO 2</v>
      </c>
      <c r="C399" t="str">
        <f>IF(Tabela2[[#This Row],[Status]]="","",CONCATENATE(Tabela2[[#This Row],[Máquina]],"_",Tabela2[[#This Row],[Status]]))</f>
        <v>BARL_PÓRTICO 2</v>
      </c>
      <c r="E399" s="5">
        <f t="shared" si="13"/>
        <v>49</v>
      </c>
      <c r="F399" s="6" t="str">
        <f>IF(C399&lt;&gt;"",IF(COUNTIFS($C$2:C399,C399)=1,C399,""),"")</f>
        <v/>
      </c>
      <c r="H399" s="5">
        <v>398</v>
      </c>
      <c r="I399" s="6" t="str">
        <f t="shared" si="12"/>
        <v/>
      </c>
      <c r="J399" s="6" t="str">
        <f>IFERROR(MID(Tabela3[[#This Row],[Ordenado]], 1, SEARCH("_", Tabela3[[#This Row],[Ordenado]]) - 1),"")</f>
        <v/>
      </c>
      <c r="K399" s="6" t="str">
        <f>IFERROR(MID(Tabela3[[#This Row],[Ordenado]], SEARCH("_",Tabela3[[#This Row],[Ordenado]]) + 1, LEN(Tabela3[[#This Row],[Ordenado]])),"")</f>
        <v/>
      </c>
    </row>
    <row r="400" spans="1:11" x14ac:dyDescent="0.25">
      <c r="A400" t="str">
        <f>IFERROR(tbl_geral[[#This Row],[Máquina]],"")</f>
        <v>BARL</v>
      </c>
      <c r="B400" t="str">
        <f>IFERROR(tbl_geral[[#This Row],[Status]],"")</f>
        <v>PERFILADORA 2</v>
      </c>
      <c r="C400" t="str">
        <f>IF(Tabela2[[#This Row],[Status]]="","",CONCATENATE(Tabela2[[#This Row],[Máquina]],"_",Tabela2[[#This Row],[Status]]))</f>
        <v>BARL_PERFILADORA 2</v>
      </c>
      <c r="E400" s="5">
        <f t="shared" si="13"/>
        <v>50</v>
      </c>
      <c r="F400" s="6" t="str">
        <f>IF(C400&lt;&gt;"",IF(COUNTIFS($C$2:C400,C400)=1,C400,""),"")</f>
        <v>BARL_PERFILADORA 2</v>
      </c>
      <c r="H400" s="5">
        <v>399</v>
      </c>
      <c r="I400" s="6" t="str">
        <f t="shared" si="12"/>
        <v/>
      </c>
      <c r="J400" s="6" t="str">
        <f>IFERROR(MID(Tabela3[[#This Row],[Ordenado]], 1, SEARCH("_", Tabela3[[#This Row],[Ordenado]]) - 1),"")</f>
        <v/>
      </c>
      <c r="K400" s="6" t="str">
        <f>IFERROR(MID(Tabela3[[#This Row],[Ordenado]], SEARCH("_",Tabela3[[#This Row],[Ordenado]]) + 1, LEN(Tabela3[[#This Row],[Ordenado]])),"")</f>
        <v/>
      </c>
    </row>
    <row r="401" spans="1:11" x14ac:dyDescent="0.25">
      <c r="A401" t="str">
        <f>IFERROR(tbl_geral[[#This Row],[Máquina]],"")</f>
        <v>BARL</v>
      </c>
      <c r="B401" t="str">
        <f>IFERROR(tbl_geral[[#This Row],[Status]],"")</f>
        <v>PERFILADORA 2</v>
      </c>
      <c r="C401" t="str">
        <f>IF(Tabela2[[#This Row],[Status]]="","",CONCATENATE(Tabela2[[#This Row],[Máquina]],"_",Tabela2[[#This Row],[Status]]))</f>
        <v>BARL_PERFILADORA 2</v>
      </c>
      <c r="E401" s="5">
        <f t="shared" si="13"/>
        <v>50</v>
      </c>
      <c r="F401" s="6" t="str">
        <f>IF(C401&lt;&gt;"",IF(COUNTIFS($C$2:C401,C401)=1,C401,""),"")</f>
        <v/>
      </c>
      <c r="H401" s="5">
        <v>400</v>
      </c>
      <c r="I401" s="6" t="str">
        <f t="shared" si="12"/>
        <v/>
      </c>
      <c r="J401" s="6" t="str">
        <f>IFERROR(MID(Tabela3[[#This Row],[Ordenado]], 1, SEARCH("_", Tabela3[[#This Row],[Ordenado]]) - 1),"")</f>
        <v/>
      </c>
      <c r="K401" s="6" t="str">
        <f>IFERROR(MID(Tabela3[[#This Row],[Ordenado]], SEARCH("_",Tabela3[[#This Row],[Ordenado]]) + 1, LEN(Tabela3[[#This Row],[Ordenado]])),"")</f>
        <v/>
      </c>
    </row>
    <row r="402" spans="1:11" x14ac:dyDescent="0.25">
      <c r="A402" t="str">
        <f>IFERROR(tbl_geral[[#This Row],[Máquina]],"")</f>
        <v>BARL</v>
      </c>
      <c r="B402" t="str">
        <f>IFERROR(tbl_geral[[#This Row],[Status]],"")</f>
        <v>PERFILADORA 2</v>
      </c>
      <c r="C402" t="str">
        <f>IF(Tabela2[[#This Row],[Status]]="","",CONCATENATE(Tabela2[[#This Row],[Máquina]],"_",Tabela2[[#This Row],[Status]]))</f>
        <v>BARL_PERFILADORA 2</v>
      </c>
      <c r="E402" s="5">
        <f t="shared" si="13"/>
        <v>50</v>
      </c>
      <c r="F402" s="6" t="str">
        <f>IF(C402&lt;&gt;"",IF(COUNTIFS($C$2:C402,C402)=1,C402,""),"")</f>
        <v/>
      </c>
      <c r="H402" s="5">
        <v>401</v>
      </c>
      <c r="I402" s="6" t="str">
        <f t="shared" si="12"/>
        <v/>
      </c>
      <c r="J402" s="6" t="str">
        <f>IFERROR(MID(Tabela3[[#This Row],[Ordenado]], 1, SEARCH("_", Tabela3[[#This Row],[Ordenado]]) - 1),"")</f>
        <v/>
      </c>
      <c r="K402" s="6" t="str">
        <f>IFERROR(MID(Tabela3[[#This Row],[Ordenado]], SEARCH("_",Tabela3[[#This Row],[Ordenado]]) + 1, LEN(Tabela3[[#This Row],[Ordenado]])),"")</f>
        <v/>
      </c>
    </row>
    <row r="403" spans="1:11" x14ac:dyDescent="0.25">
      <c r="A403" t="str">
        <f>IFERROR(tbl_geral[[#This Row],[Máquina]],"")</f>
        <v>BARL</v>
      </c>
      <c r="B403" t="str">
        <f>IFERROR(tbl_geral[[#This Row],[Status]],"")</f>
        <v>PERFILADORA 2</v>
      </c>
      <c r="C403" t="str">
        <f>IF(Tabela2[[#This Row],[Status]]="","",CONCATENATE(Tabela2[[#This Row],[Máquina]],"_",Tabela2[[#This Row],[Status]]))</f>
        <v>BARL_PERFILADORA 2</v>
      </c>
      <c r="E403" s="5">
        <f t="shared" si="13"/>
        <v>50</v>
      </c>
      <c r="F403" s="6" t="str">
        <f>IF(C403&lt;&gt;"",IF(COUNTIFS($C$2:C403,C403)=1,C403,""),"")</f>
        <v/>
      </c>
      <c r="H403" s="5">
        <v>402</v>
      </c>
      <c r="I403" s="6" t="str">
        <f t="shared" si="12"/>
        <v/>
      </c>
      <c r="J403" s="6" t="str">
        <f>IFERROR(MID(Tabela3[[#This Row],[Ordenado]], 1, SEARCH("_", Tabela3[[#This Row],[Ordenado]]) - 1),"")</f>
        <v/>
      </c>
      <c r="K403" s="6" t="str">
        <f>IFERROR(MID(Tabela3[[#This Row],[Ordenado]], SEARCH("_",Tabela3[[#This Row],[Ordenado]]) + 1, LEN(Tabela3[[#This Row],[Ordenado]])),"")</f>
        <v/>
      </c>
    </row>
    <row r="404" spans="1:11" x14ac:dyDescent="0.25">
      <c r="A404" t="str">
        <f>IFERROR(tbl_geral[[#This Row],[Máquina]],"")</f>
        <v>BARL</v>
      </c>
      <c r="B404" t="str">
        <f>IFERROR(tbl_geral[[#This Row],[Status]],"")</f>
        <v>PERFILADORA 2</v>
      </c>
      <c r="C404" t="str">
        <f>IF(Tabela2[[#This Row],[Status]]="","",CONCATENATE(Tabela2[[#This Row],[Máquina]],"_",Tabela2[[#This Row],[Status]]))</f>
        <v>BARL_PERFILADORA 2</v>
      </c>
      <c r="E404" s="5">
        <f t="shared" si="13"/>
        <v>50</v>
      </c>
      <c r="F404" s="6" t="str">
        <f>IF(C404&lt;&gt;"",IF(COUNTIFS($C$2:C404,C404)=1,C404,""),"")</f>
        <v/>
      </c>
      <c r="H404" s="5">
        <v>403</v>
      </c>
      <c r="I404" s="6" t="str">
        <f t="shared" si="12"/>
        <v/>
      </c>
      <c r="J404" s="6" t="str">
        <f>IFERROR(MID(Tabela3[[#This Row],[Ordenado]], 1, SEARCH("_", Tabela3[[#This Row],[Ordenado]]) - 1),"")</f>
        <v/>
      </c>
      <c r="K404" s="6" t="str">
        <f>IFERROR(MID(Tabela3[[#This Row],[Ordenado]], SEARCH("_",Tabela3[[#This Row],[Ordenado]]) + 1, LEN(Tabela3[[#This Row],[Ordenado]])),"")</f>
        <v/>
      </c>
    </row>
    <row r="405" spans="1:11" x14ac:dyDescent="0.25">
      <c r="A405" t="str">
        <f>IFERROR(tbl_geral[[#This Row],[Máquina]],"")</f>
        <v>BARL</v>
      </c>
      <c r="B405" t="str">
        <f>IFERROR(tbl_geral[[#This Row],[Status]],"")</f>
        <v>PERFILADORA 2</v>
      </c>
      <c r="C405" t="str">
        <f>IF(Tabela2[[#This Row],[Status]]="","",CONCATENATE(Tabela2[[#This Row],[Máquina]],"_",Tabela2[[#This Row],[Status]]))</f>
        <v>BARL_PERFILADORA 2</v>
      </c>
      <c r="E405" s="5">
        <f t="shared" si="13"/>
        <v>50</v>
      </c>
      <c r="F405" s="6" t="str">
        <f>IF(C405&lt;&gt;"",IF(COUNTIFS($C$2:C405,C405)=1,C405,""),"")</f>
        <v/>
      </c>
      <c r="H405" s="5">
        <v>404</v>
      </c>
      <c r="I405" s="6" t="str">
        <f t="shared" si="12"/>
        <v/>
      </c>
      <c r="J405" s="6" t="str">
        <f>IFERROR(MID(Tabela3[[#This Row],[Ordenado]], 1, SEARCH("_", Tabela3[[#This Row],[Ordenado]]) - 1),"")</f>
        <v/>
      </c>
      <c r="K405" s="6" t="str">
        <f>IFERROR(MID(Tabela3[[#This Row],[Ordenado]], SEARCH("_",Tabela3[[#This Row],[Ordenado]]) + 1, LEN(Tabela3[[#This Row],[Ordenado]])),"")</f>
        <v/>
      </c>
    </row>
    <row r="406" spans="1:11" x14ac:dyDescent="0.25">
      <c r="A406" t="str">
        <f>IFERROR(tbl_geral[[#This Row],[Máquina]],"")</f>
        <v>BARL</v>
      </c>
      <c r="B406" t="str">
        <f>IFERROR(tbl_geral[[#This Row],[Status]],"")</f>
        <v>PERFILADORA 2</v>
      </c>
      <c r="C406" t="str">
        <f>IF(Tabela2[[#This Row],[Status]]="","",CONCATENATE(Tabela2[[#This Row],[Máquina]],"_",Tabela2[[#This Row],[Status]]))</f>
        <v>BARL_PERFILADORA 2</v>
      </c>
      <c r="E406" s="5">
        <f t="shared" si="13"/>
        <v>50</v>
      </c>
      <c r="F406" s="6" t="str">
        <f>IF(C406&lt;&gt;"",IF(COUNTIFS($C$2:C406,C406)=1,C406,""),"")</f>
        <v/>
      </c>
      <c r="H406" s="5">
        <v>405</v>
      </c>
      <c r="I406" s="6" t="str">
        <f t="shared" si="12"/>
        <v/>
      </c>
      <c r="J406" s="6" t="str">
        <f>IFERROR(MID(Tabela3[[#This Row],[Ordenado]], 1, SEARCH("_", Tabela3[[#This Row],[Ordenado]]) - 1),"")</f>
        <v/>
      </c>
      <c r="K406" s="6" t="str">
        <f>IFERROR(MID(Tabela3[[#This Row],[Ordenado]], SEARCH("_",Tabela3[[#This Row],[Ordenado]]) + 1, LEN(Tabela3[[#This Row],[Ordenado]])),"")</f>
        <v/>
      </c>
    </row>
    <row r="407" spans="1:11" x14ac:dyDescent="0.25">
      <c r="A407" t="str">
        <f>IFERROR(tbl_geral[[#This Row],[Máquina]],"")</f>
        <v>BARL</v>
      </c>
      <c r="B407" t="str">
        <f>IFERROR(tbl_geral[[#This Row],[Status]],"")</f>
        <v>PERFILADORA 2</v>
      </c>
      <c r="C407" t="str">
        <f>IF(Tabela2[[#This Row],[Status]]="","",CONCATENATE(Tabela2[[#This Row],[Máquina]],"_",Tabela2[[#This Row],[Status]]))</f>
        <v>BARL_PERFILADORA 2</v>
      </c>
      <c r="E407" s="5">
        <f t="shared" si="13"/>
        <v>50</v>
      </c>
      <c r="F407" s="6" t="str">
        <f>IF(C407&lt;&gt;"",IF(COUNTIFS($C$2:C407,C407)=1,C407,""),"")</f>
        <v/>
      </c>
      <c r="H407" s="5">
        <v>406</v>
      </c>
      <c r="I407" s="6" t="str">
        <f t="shared" si="12"/>
        <v/>
      </c>
      <c r="J407" s="6" t="str">
        <f>IFERROR(MID(Tabela3[[#This Row],[Ordenado]], 1, SEARCH("_", Tabela3[[#This Row],[Ordenado]]) - 1),"")</f>
        <v/>
      </c>
      <c r="K407" s="6" t="str">
        <f>IFERROR(MID(Tabela3[[#This Row],[Ordenado]], SEARCH("_",Tabela3[[#This Row],[Ordenado]]) + 1, LEN(Tabela3[[#This Row],[Ordenado]])),"")</f>
        <v/>
      </c>
    </row>
    <row r="408" spans="1:11" x14ac:dyDescent="0.25">
      <c r="A408" t="str">
        <f>IFERROR(tbl_geral[[#This Row],[Máquina]],"")</f>
        <v>BARL</v>
      </c>
      <c r="B408" t="str">
        <f>IFERROR(tbl_geral[[#This Row],[Status]],"")</f>
        <v>PERFILADORA 2</v>
      </c>
      <c r="C408" t="str">
        <f>IF(Tabela2[[#This Row],[Status]]="","",CONCATENATE(Tabela2[[#This Row],[Máquina]],"_",Tabela2[[#This Row],[Status]]))</f>
        <v>BARL_PERFILADORA 2</v>
      </c>
      <c r="E408" s="5">
        <f t="shared" si="13"/>
        <v>50</v>
      </c>
      <c r="F408" s="6" t="str">
        <f>IF(C408&lt;&gt;"",IF(COUNTIFS($C$2:C408,C408)=1,C408,""),"")</f>
        <v/>
      </c>
      <c r="H408" s="5">
        <v>407</v>
      </c>
      <c r="I408" s="6" t="str">
        <f t="shared" si="12"/>
        <v/>
      </c>
      <c r="J408" s="6" t="str">
        <f>IFERROR(MID(Tabela3[[#This Row],[Ordenado]], 1, SEARCH("_", Tabela3[[#This Row],[Ordenado]]) - 1),"")</f>
        <v/>
      </c>
      <c r="K408" s="6" t="str">
        <f>IFERROR(MID(Tabela3[[#This Row],[Ordenado]], SEARCH("_",Tabela3[[#This Row],[Ordenado]]) + 1, LEN(Tabela3[[#This Row],[Ordenado]])),"")</f>
        <v/>
      </c>
    </row>
    <row r="409" spans="1:11" x14ac:dyDescent="0.25">
      <c r="A409" t="str">
        <f>IFERROR(tbl_geral[[#This Row],[Máquina]],"")</f>
        <v>BARL</v>
      </c>
      <c r="B409" t="str">
        <f>IFERROR(tbl_geral[[#This Row],[Status]],"")</f>
        <v>PERFILADORA 2</v>
      </c>
      <c r="C409" t="str">
        <f>IF(Tabela2[[#This Row],[Status]]="","",CONCATENATE(Tabela2[[#This Row],[Máquina]],"_",Tabela2[[#This Row],[Status]]))</f>
        <v>BARL_PERFILADORA 2</v>
      </c>
      <c r="E409" s="5">
        <f t="shared" si="13"/>
        <v>50</v>
      </c>
      <c r="F409" s="6" t="str">
        <f>IF(C409&lt;&gt;"",IF(COUNTIFS($C$2:C409,C409)=1,C409,""),"")</f>
        <v/>
      </c>
      <c r="H409" s="5">
        <v>408</v>
      </c>
      <c r="I409" s="6" t="str">
        <f t="shared" si="12"/>
        <v/>
      </c>
      <c r="J409" s="6" t="str">
        <f>IFERROR(MID(Tabela3[[#This Row],[Ordenado]], 1, SEARCH("_", Tabela3[[#This Row],[Ordenado]]) - 1),"")</f>
        <v/>
      </c>
      <c r="K409" s="6" t="str">
        <f>IFERROR(MID(Tabela3[[#This Row],[Ordenado]], SEARCH("_",Tabela3[[#This Row],[Ordenado]]) + 1, LEN(Tabela3[[#This Row],[Ordenado]])),"")</f>
        <v/>
      </c>
    </row>
    <row r="410" spans="1:11" x14ac:dyDescent="0.25">
      <c r="A410" t="str">
        <f>IFERROR(tbl_geral[[#This Row],[Máquina]],"")</f>
        <v>BARL</v>
      </c>
      <c r="B410" t="str">
        <f>IFERROR(tbl_geral[[#This Row],[Status]],"")</f>
        <v>PERFILADORA 2</v>
      </c>
      <c r="C410" t="str">
        <f>IF(Tabela2[[#This Row],[Status]]="","",CONCATENATE(Tabela2[[#This Row],[Máquina]],"_",Tabela2[[#This Row],[Status]]))</f>
        <v>BARL_PERFILADORA 2</v>
      </c>
      <c r="E410" s="5">
        <f t="shared" si="13"/>
        <v>50</v>
      </c>
      <c r="F410" s="6" t="str">
        <f>IF(C410&lt;&gt;"",IF(COUNTIFS($C$2:C410,C410)=1,C410,""),"")</f>
        <v/>
      </c>
      <c r="H410" s="5">
        <v>409</v>
      </c>
      <c r="I410" s="6" t="str">
        <f t="shared" si="12"/>
        <v/>
      </c>
      <c r="J410" s="6" t="str">
        <f>IFERROR(MID(Tabela3[[#This Row],[Ordenado]], 1, SEARCH("_", Tabela3[[#This Row],[Ordenado]]) - 1),"")</f>
        <v/>
      </c>
      <c r="K410" s="6" t="str">
        <f>IFERROR(MID(Tabela3[[#This Row],[Ordenado]], SEARCH("_",Tabela3[[#This Row],[Ordenado]]) + 1, LEN(Tabela3[[#This Row],[Ordenado]])),"")</f>
        <v/>
      </c>
    </row>
    <row r="411" spans="1:11" x14ac:dyDescent="0.25">
      <c r="A411" t="str">
        <f>IFERROR(tbl_geral[[#This Row],[Máquina]],"")</f>
        <v>BARL</v>
      </c>
      <c r="B411" t="str">
        <f>IFERROR(tbl_geral[[#This Row],[Status]],"")</f>
        <v>PERFILADORA 2</v>
      </c>
      <c r="C411" t="str">
        <f>IF(Tabela2[[#This Row],[Status]]="","",CONCATENATE(Tabela2[[#This Row],[Máquina]],"_",Tabela2[[#This Row],[Status]]))</f>
        <v>BARL_PERFILADORA 2</v>
      </c>
      <c r="E411" s="5">
        <f t="shared" si="13"/>
        <v>50</v>
      </c>
      <c r="F411" s="6" t="str">
        <f>IF(C411&lt;&gt;"",IF(COUNTIFS($C$2:C411,C411)=1,C411,""),"")</f>
        <v/>
      </c>
      <c r="H411" s="5">
        <v>410</v>
      </c>
      <c r="I411" s="6" t="str">
        <f t="shared" si="12"/>
        <v/>
      </c>
      <c r="J411" s="6" t="str">
        <f>IFERROR(MID(Tabela3[[#This Row],[Ordenado]], 1, SEARCH("_", Tabela3[[#This Row],[Ordenado]]) - 1),"")</f>
        <v/>
      </c>
      <c r="K411" s="6" t="str">
        <f>IFERROR(MID(Tabela3[[#This Row],[Ordenado]], SEARCH("_",Tabela3[[#This Row],[Ordenado]]) + 1, LEN(Tabela3[[#This Row],[Ordenado]])),"")</f>
        <v/>
      </c>
    </row>
    <row r="412" spans="1:11" x14ac:dyDescent="0.25">
      <c r="A412" t="str">
        <f>IFERROR(tbl_geral[[#This Row],[Máquina]],"")</f>
        <v>BARL</v>
      </c>
      <c r="B412" t="str">
        <f>IFERROR(tbl_geral[[#This Row],[Status]],"")</f>
        <v>PERFILADORA 2</v>
      </c>
      <c r="C412" t="str">
        <f>IF(Tabela2[[#This Row],[Status]]="","",CONCATENATE(Tabela2[[#This Row],[Máquina]],"_",Tabela2[[#This Row],[Status]]))</f>
        <v>BARL_PERFILADORA 2</v>
      </c>
      <c r="E412" s="5">
        <f t="shared" si="13"/>
        <v>50</v>
      </c>
      <c r="F412" s="6" t="str">
        <f>IF(C412&lt;&gt;"",IF(COUNTIFS($C$2:C412,C412)=1,C412,""),"")</f>
        <v/>
      </c>
      <c r="H412" s="5">
        <v>411</v>
      </c>
      <c r="I412" s="6" t="str">
        <f t="shared" si="12"/>
        <v/>
      </c>
      <c r="J412" s="6" t="str">
        <f>IFERROR(MID(Tabela3[[#This Row],[Ordenado]], 1, SEARCH("_", Tabela3[[#This Row],[Ordenado]]) - 1),"")</f>
        <v/>
      </c>
      <c r="K412" s="6" t="str">
        <f>IFERROR(MID(Tabela3[[#This Row],[Ordenado]], SEARCH("_",Tabela3[[#This Row],[Ordenado]]) + 1, LEN(Tabela3[[#This Row],[Ordenado]])),"")</f>
        <v/>
      </c>
    </row>
    <row r="413" spans="1:11" x14ac:dyDescent="0.25">
      <c r="A413" t="str">
        <f>IFERROR(tbl_geral[[#This Row],[Máquina]],"")</f>
        <v>BARL</v>
      </c>
      <c r="B413" t="str">
        <f>IFERROR(tbl_geral[[#This Row],[Status]],"")</f>
        <v>PÓRTICO 3</v>
      </c>
      <c r="C413" t="str">
        <f>IF(Tabela2[[#This Row],[Status]]="","",CONCATENATE(Tabela2[[#This Row],[Máquina]],"_",Tabela2[[#This Row],[Status]]))</f>
        <v>BARL_PÓRTICO 3</v>
      </c>
      <c r="E413" s="5">
        <f t="shared" si="13"/>
        <v>51</v>
      </c>
      <c r="F413" s="6" t="str">
        <f>IF(C413&lt;&gt;"",IF(COUNTIFS($C$2:C413,C413)=1,C413,""),"")</f>
        <v>BARL_PÓRTICO 3</v>
      </c>
      <c r="H413" s="5">
        <v>412</v>
      </c>
      <c r="I413" s="6" t="str">
        <f t="shared" si="12"/>
        <v/>
      </c>
      <c r="J413" s="6" t="str">
        <f>IFERROR(MID(Tabela3[[#This Row],[Ordenado]], 1, SEARCH("_", Tabela3[[#This Row],[Ordenado]]) - 1),"")</f>
        <v/>
      </c>
      <c r="K413" s="6" t="str">
        <f>IFERROR(MID(Tabela3[[#This Row],[Ordenado]], SEARCH("_",Tabela3[[#This Row],[Ordenado]]) + 1, LEN(Tabela3[[#This Row],[Ordenado]])),"")</f>
        <v/>
      </c>
    </row>
    <row r="414" spans="1:11" x14ac:dyDescent="0.25">
      <c r="A414" t="str">
        <f>IFERROR(tbl_geral[[#This Row],[Máquina]],"")</f>
        <v>BARL</v>
      </c>
      <c r="B414" t="str">
        <f>IFERROR(tbl_geral[[#This Row],[Status]],"")</f>
        <v>PÓRTICO 3</v>
      </c>
      <c r="C414" t="str">
        <f>IF(Tabela2[[#This Row],[Status]]="","",CONCATENATE(Tabela2[[#This Row],[Máquina]],"_",Tabela2[[#This Row],[Status]]))</f>
        <v>BARL_PÓRTICO 3</v>
      </c>
      <c r="E414" s="5">
        <f t="shared" si="13"/>
        <v>51</v>
      </c>
      <c r="F414" s="6" t="str">
        <f>IF(C414&lt;&gt;"",IF(COUNTIFS($C$2:C414,C414)=1,C414,""),"")</f>
        <v/>
      </c>
      <c r="H414" s="5">
        <v>413</v>
      </c>
      <c r="I414" s="6" t="str">
        <f t="shared" si="12"/>
        <v/>
      </c>
      <c r="J414" s="6" t="str">
        <f>IFERROR(MID(Tabela3[[#This Row],[Ordenado]], 1, SEARCH("_", Tabela3[[#This Row],[Ordenado]]) - 1),"")</f>
        <v/>
      </c>
      <c r="K414" s="6" t="str">
        <f>IFERROR(MID(Tabela3[[#This Row],[Ordenado]], SEARCH("_",Tabela3[[#This Row],[Ordenado]]) + 1, LEN(Tabela3[[#This Row],[Ordenado]])),"")</f>
        <v/>
      </c>
    </row>
    <row r="415" spans="1:11" x14ac:dyDescent="0.25">
      <c r="A415" t="str">
        <f>IFERROR(tbl_geral[[#This Row],[Máquina]],"")</f>
        <v>BARL</v>
      </c>
      <c r="B415" t="str">
        <f>IFERROR(tbl_geral[[#This Row],[Status]],"")</f>
        <v>PÓRTICO 3</v>
      </c>
      <c r="C415" t="str">
        <f>IF(Tabela2[[#This Row],[Status]]="","",CONCATENATE(Tabela2[[#This Row],[Máquina]],"_",Tabela2[[#This Row],[Status]]))</f>
        <v>BARL_PÓRTICO 3</v>
      </c>
      <c r="E415" s="5">
        <f t="shared" si="13"/>
        <v>51</v>
      </c>
      <c r="F415" s="6" t="str">
        <f>IF(C415&lt;&gt;"",IF(COUNTIFS($C$2:C415,C415)=1,C415,""),"")</f>
        <v/>
      </c>
      <c r="H415" s="5">
        <v>414</v>
      </c>
      <c r="I415" s="6" t="str">
        <f t="shared" si="12"/>
        <v/>
      </c>
      <c r="J415" s="6" t="str">
        <f>IFERROR(MID(Tabela3[[#This Row],[Ordenado]], 1, SEARCH("_", Tabela3[[#This Row],[Ordenado]]) - 1),"")</f>
        <v/>
      </c>
      <c r="K415" s="6" t="str">
        <f>IFERROR(MID(Tabela3[[#This Row],[Ordenado]], SEARCH("_",Tabela3[[#This Row],[Ordenado]]) + 1, LEN(Tabela3[[#This Row],[Ordenado]])),"")</f>
        <v/>
      </c>
    </row>
    <row r="416" spans="1:11" x14ac:dyDescent="0.25">
      <c r="A416" t="str">
        <f>IFERROR(tbl_geral[[#This Row],[Máquina]],"")</f>
        <v>BARL</v>
      </c>
      <c r="B416" t="str">
        <f>IFERROR(tbl_geral[[#This Row],[Status]],"")</f>
        <v>PÓRTICO 3</v>
      </c>
      <c r="C416" t="str">
        <f>IF(Tabela2[[#This Row],[Status]]="","",CONCATENATE(Tabela2[[#This Row],[Máquina]],"_",Tabela2[[#This Row],[Status]]))</f>
        <v>BARL_PÓRTICO 3</v>
      </c>
      <c r="E416" s="5">
        <f t="shared" si="13"/>
        <v>51</v>
      </c>
      <c r="F416" s="6" t="str">
        <f>IF(C416&lt;&gt;"",IF(COUNTIFS($C$2:C416,C416)=1,C416,""),"")</f>
        <v/>
      </c>
      <c r="H416" s="5">
        <v>415</v>
      </c>
      <c r="I416" s="6" t="str">
        <f t="shared" si="12"/>
        <v/>
      </c>
      <c r="J416" s="6" t="str">
        <f>IFERROR(MID(Tabela3[[#This Row],[Ordenado]], 1, SEARCH("_", Tabela3[[#This Row],[Ordenado]]) - 1),"")</f>
        <v/>
      </c>
      <c r="K416" s="6" t="str">
        <f>IFERROR(MID(Tabela3[[#This Row],[Ordenado]], SEARCH("_",Tabela3[[#This Row],[Ordenado]]) + 1, LEN(Tabela3[[#This Row],[Ordenado]])),"")</f>
        <v/>
      </c>
    </row>
    <row r="417" spans="1:11" x14ac:dyDescent="0.25">
      <c r="A417" t="str">
        <f>IFERROR(tbl_geral[[#This Row],[Máquina]],"")</f>
        <v>BARL</v>
      </c>
      <c r="B417" t="str">
        <f>IFERROR(tbl_geral[[#This Row],[Status]],"")</f>
        <v>PÓRTICO 3</v>
      </c>
      <c r="C417" t="str">
        <f>IF(Tabela2[[#This Row],[Status]]="","",CONCATENATE(Tabela2[[#This Row],[Máquina]],"_",Tabela2[[#This Row],[Status]]))</f>
        <v>BARL_PÓRTICO 3</v>
      </c>
      <c r="E417" s="5">
        <f t="shared" si="13"/>
        <v>51</v>
      </c>
      <c r="F417" s="6" t="str">
        <f>IF(C417&lt;&gt;"",IF(COUNTIFS($C$2:C417,C417)=1,C417,""),"")</f>
        <v/>
      </c>
      <c r="H417" s="5">
        <v>416</v>
      </c>
      <c r="I417" s="6" t="str">
        <f t="shared" si="12"/>
        <v/>
      </c>
      <c r="J417" s="6" t="str">
        <f>IFERROR(MID(Tabela3[[#This Row],[Ordenado]], 1, SEARCH("_", Tabela3[[#This Row],[Ordenado]]) - 1),"")</f>
        <v/>
      </c>
      <c r="K417" s="6" t="str">
        <f>IFERROR(MID(Tabela3[[#This Row],[Ordenado]], SEARCH("_",Tabela3[[#This Row],[Ordenado]]) + 1, LEN(Tabela3[[#This Row],[Ordenado]])),"")</f>
        <v/>
      </c>
    </row>
    <row r="418" spans="1:11" x14ac:dyDescent="0.25">
      <c r="A418" t="str">
        <f>IFERROR(tbl_geral[[#This Row],[Máquina]],"")</f>
        <v>BARL</v>
      </c>
      <c r="B418" t="str">
        <f>IFERROR(tbl_geral[[#This Row],[Status]],"")</f>
        <v>PÓRTICO 3</v>
      </c>
      <c r="C418" t="str">
        <f>IF(Tabela2[[#This Row],[Status]]="","",CONCATENATE(Tabela2[[#This Row],[Máquina]],"_",Tabela2[[#This Row],[Status]]))</f>
        <v>BARL_PÓRTICO 3</v>
      </c>
      <c r="E418" s="5">
        <f t="shared" si="13"/>
        <v>51</v>
      </c>
      <c r="F418" s="6" t="str">
        <f>IF(C418&lt;&gt;"",IF(COUNTIFS($C$2:C418,C418)=1,C418,""),"")</f>
        <v/>
      </c>
      <c r="H418" s="5">
        <v>417</v>
      </c>
      <c r="I418" s="6" t="str">
        <f t="shared" si="12"/>
        <v/>
      </c>
      <c r="J418" s="6" t="str">
        <f>IFERROR(MID(Tabela3[[#This Row],[Ordenado]], 1, SEARCH("_", Tabela3[[#This Row],[Ordenado]]) - 1),"")</f>
        <v/>
      </c>
      <c r="K418" s="6" t="str">
        <f>IFERROR(MID(Tabela3[[#This Row],[Ordenado]], SEARCH("_",Tabela3[[#This Row],[Ordenado]]) + 1, LEN(Tabela3[[#This Row],[Ordenado]])),"")</f>
        <v/>
      </c>
    </row>
    <row r="419" spans="1:11" x14ac:dyDescent="0.25">
      <c r="A419" t="str">
        <f>IFERROR(tbl_geral[[#This Row],[Máquina]],"")</f>
        <v>BARL</v>
      </c>
      <c r="B419" t="str">
        <f>IFERROR(tbl_geral[[#This Row],[Status]],"")</f>
        <v>PÓRTICO 3</v>
      </c>
      <c r="C419" t="str">
        <f>IF(Tabela2[[#This Row],[Status]]="","",CONCATENATE(Tabela2[[#This Row],[Máquina]],"_",Tabela2[[#This Row],[Status]]))</f>
        <v>BARL_PÓRTICO 3</v>
      </c>
      <c r="E419" s="5">
        <f t="shared" si="13"/>
        <v>51</v>
      </c>
      <c r="F419" s="6" t="str">
        <f>IF(C419&lt;&gt;"",IF(COUNTIFS($C$2:C419,C419)=1,C419,""),"")</f>
        <v/>
      </c>
      <c r="H419" s="5">
        <v>418</v>
      </c>
      <c r="I419" s="6" t="str">
        <f t="shared" si="12"/>
        <v/>
      </c>
      <c r="J419" s="6" t="str">
        <f>IFERROR(MID(Tabela3[[#This Row],[Ordenado]], 1, SEARCH("_", Tabela3[[#This Row],[Ordenado]]) - 1),"")</f>
        <v/>
      </c>
      <c r="K419" s="6" t="str">
        <f>IFERROR(MID(Tabela3[[#This Row],[Ordenado]], SEARCH("_",Tabela3[[#This Row],[Ordenado]]) + 1, LEN(Tabela3[[#This Row],[Ordenado]])),"")</f>
        <v/>
      </c>
    </row>
    <row r="420" spans="1:11" x14ac:dyDescent="0.25">
      <c r="A420" t="str">
        <f>IFERROR(tbl_geral[[#This Row],[Máquina]],"")</f>
        <v>BARL</v>
      </c>
      <c r="B420" t="str">
        <f>IFERROR(tbl_geral[[#This Row],[Status]],"")</f>
        <v>PÓRTICO 3</v>
      </c>
      <c r="C420" t="str">
        <f>IF(Tabela2[[#This Row],[Status]]="","",CONCATENATE(Tabela2[[#This Row],[Máquina]],"_",Tabela2[[#This Row],[Status]]))</f>
        <v>BARL_PÓRTICO 3</v>
      </c>
      <c r="E420" s="5">
        <f t="shared" si="13"/>
        <v>51</v>
      </c>
      <c r="F420" s="6" t="str">
        <f>IF(C420&lt;&gt;"",IF(COUNTIFS($C$2:C420,C420)=1,C420,""),"")</f>
        <v/>
      </c>
      <c r="H420" s="5">
        <v>419</v>
      </c>
      <c r="I420" s="6" t="str">
        <f t="shared" si="12"/>
        <v/>
      </c>
      <c r="J420" s="6" t="str">
        <f>IFERROR(MID(Tabela3[[#This Row],[Ordenado]], 1, SEARCH("_", Tabela3[[#This Row],[Ordenado]]) - 1),"")</f>
        <v/>
      </c>
      <c r="K420" s="6" t="str">
        <f>IFERROR(MID(Tabela3[[#This Row],[Ordenado]], SEARCH("_",Tabela3[[#This Row],[Ordenado]]) + 1, LEN(Tabela3[[#This Row],[Ordenado]])),"")</f>
        <v/>
      </c>
    </row>
    <row r="421" spans="1:11" x14ac:dyDescent="0.25">
      <c r="A421" t="str">
        <f>IFERROR(tbl_geral[[#This Row],[Máquina]],"")</f>
        <v>BARL</v>
      </c>
      <c r="B421" t="str">
        <f>IFERROR(tbl_geral[[#This Row],[Status]],"")</f>
        <v>PÓRTICO 3</v>
      </c>
      <c r="C421" t="str">
        <f>IF(Tabela2[[#This Row],[Status]]="","",CONCATENATE(Tabela2[[#This Row],[Máquina]],"_",Tabela2[[#This Row],[Status]]))</f>
        <v>BARL_PÓRTICO 3</v>
      </c>
      <c r="E421" s="5">
        <f t="shared" si="13"/>
        <v>51</v>
      </c>
      <c r="F421" s="6" t="str">
        <f>IF(C421&lt;&gt;"",IF(COUNTIFS($C$2:C421,C421)=1,C421,""),"")</f>
        <v/>
      </c>
      <c r="H421" s="5">
        <v>420</v>
      </c>
      <c r="I421" s="6" t="str">
        <f t="shared" si="12"/>
        <v/>
      </c>
      <c r="J421" s="6" t="str">
        <f>IFERROR(MID(Tabela3[[#This Row],[Ordenado]], 1, SEARCH("_", Tabela3[[#This Row],[Ordenado]]) - 1),"")</f>
        <v/>
      </c>
      <c r="K421" s="6" t="str">
        <f>IFERROR(MID(Tabela3[[#This Row],[Ordenado]], SEARCH("_",Tabela3[[#This Row],[Ordenado]]) + 1, LEN(Tabela3[[#This Row],[Ordenado]])),"")</f>
        <v/>
      </c>
    </row>
    <row r="422" spans="1:11" x14ac:dyDescent="0.25">
      <c r="A422" t="str">
        <f>IFERROR(tbl_geral[[#This Row],[Máquina]],"")</f>
        <v>BARL</v>
      </c>
      <c r="B422" t="str">
        <f>IFERROR(tbl_geral[[#This Row],[Status]],"")</f>
        <v>PÓRTICO 3</v>
      </c>
      <c r="C422" t="str">
        <f>IF(Tabela2[[#This Row],[Status]]="","",CONCATENATE(Tabela2[[#This Row],[Máquina]],"_",Tabela2[[#This Row],[Status]]))</f>
        <v>BARL_PÓRTICO 3</v>
      </c>
      <c r="E422" s="5">
        <f t="shared" si="13"/>
        <v>51</v>
      </c>
      <c r="F422" s="6" t="str">
        <f>IF(C422&lt;&gt;"",IF(COUNTIFS($C$2:C422,C422)=1,C422,""),"")</f>
        <v/>
      </c>
      <c r="H422" s="5">
        <v>421</v>
      </c>
      <c r="I422" s="6" t="str">
        <f t="shared" si="12"/>
        <v/>
      </c>
      <c r="J422" s="6" t="str">
        <f>IFERROR(MID(Tabela3[[#This Row],[Ordenado]], 1, SEARCH("_", Tabela3[[#This Row],[Ordenado]]) - 1),"")</f>
        <v/>
      </c>
      <c r="K422" s="6" t="str">
        <f>IFERROR(MID(Tabela3[[#This Row],[Ordenado]], SEARCH("_",Tabela3[[#This Row],[Ordenado]]) + 1, LEN(Tabela3[[#This Row],[Ordenado]])),"")</f>
        <v/>
      </c>
    </row>
    <row r="423" spans="1:11" x14ac:dyDescent="0.25">
      <c r="A423" t="str">
        <f>IFERROR(tbl_geral[[#This Row],[Máquina]],"")</f>
        <v>BARL</v>
      </c>
      <c r="B423" t="str">
        <f>IFERROR(tbl_geral[[#This Row],[Status]],"")</f>
        <v>PÓRTICO 3</v>
      </c>
      <c r="C423" t="str">
        <f>IF(Tabela2[[#This Row],[Status]]="","",CONCATENATE(Tabela2[[#This Row],[Máquina]],"_",Tabela2[[#This Row],[Status]]))</f>
        <v>BARL_PÓRTICO 3</v>
      </c>
      <c r="E423" s="5">
        <f t="shared" si="13"/>
        <v>51</v>
      </c>
      <c r="F423" s="6" t="str">
        <f>IF(C423&lt;&gt;"",IF(COUNTIFS($C$2:C423,C423)=1,C423,""),"")</f>
        <v/>
      </c>
      <c r="H423" s="5">
        <v>422</v>
      </c>
      <c r="I423" s="6" t="str">
        <f t="shared" si="12"/>
        <v/>
      </c>
      <c r="J423" s="6" t="str">
        <f>IFERROR(MID(Tabela3[[#This Row],[Ordenado]], 1, SEARCH("_", Tabela3[[#This Row],[Ordenado]]) - 1),"")</f>
        <v/>
      </c>
      <c r="K423" s="6" t="str">
        <f>IFERROR(MID(Tabela3[[#This Row],[Ordenado]], SEARCH("_",Tabela3[[#This Row],[Ordenado]]) + 1, LEN(Tabela3[[#This Row],[Ordenado]])),"")</f>
        <v/>
      </c>
    </row>
    <row r="424" spans="1:11" x14ac:dyDescent="0.25">
      <c r="A424" t="str">
        <f>IFERROR(tbl_geral[[#This Row],[Máquina]],"")</f>
        <v>BARL</v>
      </c>
      <c r="B424" t="str">
        <f>IFERROR(tbl_geral[[#This Row],[Status]],"")</f>
        <v>APLICADORA SELADOR</v>
      </c>
      <c r="C424" t="str">
        <f>IF(Tabela2[[#This Row],[Status]]="","",CONCATENATE(Tabela2[[#This Row],[Máquina]],"_",Tabela2[[#This Row],[Status]]))</f>
        <v>BARL_APLICADORA SELADOR</v>
      </c>
      <c r="E424" s="5">
        <f t="shared" si="13"/>
        <v>52</v>
      </c>
      <c r="F424" s="6" t="str">
        <f>IF(C424&lt;&gt;"",IF(COUNTIFS($C$2:C424,C424)=1,C424,""),"")</f>
        <v>BARL_APLICADORA SELADOR</v>
      </c>
      <c r="H424" s="5">
        <v>423</v>
      </c>
      <c r="I424" s="6" t="str">
        <f t="shared" si="12"/>
        <v/>
      </c>
      <c r="J424" s="6" t="str">
        <f>IFERROR(MID(Tabela3[[#This Row],[Ordenado]], 1, SEARCH("_", Tabela3[[#This Row],[Ordenado]]) - 1),"")</f>
        <v/>
      </c>
      <c r="K424" s="6" t="str">
        <f>IFERROR(MID(Tabela3[[#This Row],[Ordenado]], SEARCH("_",Tabela3[[#This Row],[Ordenado]]) + 1, LEN(Tabela3[[#This Row],[Ordenado]])),"")</f>
        <v/>
      </c>
    </row>
    <row r="425" spans="1:11" x14ac:dyDescent="0.25">
      <c r="A425" t="str">
        <f>IFERROR(tbl_geral[[#This Row],[Máquina]],"")</f>
        <v>BARL</v>
      </c>
      <c r="B425" t="str">
        <f>IFERROR(tbl_geral[[#This Row],[Status]],"")</f>
        <v>APLICADORA SELADOR</v>
      </c>
      <c r="C425" t="str">
        <f>IF(Tabela2[[#This Row],[Status]]="","",CONCATENATE(Tabela2[[#This Row],[Máquina]],"_",Tabela2[[#This Row],[Status]]))</f>
        <v>BARL_APLICADORA SELADOR</v>
      </c>
      <c r="E425" s="5">
        <f t="shared" si="13"/>
        <v>52</v>
      </c>
      <c r="F425" s="6" t="str">
        <f>IF(C425&lt;&gt;"",IF(COUNTIFS($C$2:C425,C425)=1,C425,""),"")</f>
        <v/>
      </c>
      <c r="H425" s="5">
        <v>424</v>
      </c>
      <c r="I425" s="6" t="str">
        <f t="shared" si="12"/>
        <v/>
      </c>
      <c r="J425" s="6" t="str">
        <f>IFERROR(MID(Tabela3[[#This Row],[Ordenado]], 1, SEARCH("_", Tabela3[[#This Row],[Ordenado]]) - 1),"")</f>
        <v/>
      </c>
      <c r="K425" s="6" t="str">
        <f>IFERROR(MID(Tabela3[[#This Row],[Ordenado]], SEARCH("_",Tabela3[[#This Row],[Ordenado]]) + 1, LEN(Tabela3[[#This Row],[Ordenado]])),"")</f>
        <v/>
      </c>
    </row>
    <row r="426" spans="1:11" x14ac:dyDescent="0.25">
      <c r="A426" t="str">
        <f>IFERROR(tbl_geral[[#This Row],[Máquina]],"")</f>
        <v>BARL</v>
      </c>
      <c r="B426" t="str">
        <f>IFERROR(tbl_geral[[#This Row],[Status]],"")</f>
        <v>APLICADORA SELADOR</v>
      </c>
      <c r="C426" t="str">
        <f>IF(Tabela2[[#This Row],[Status]]="","",CONCATENATE(Tabela2[[#This Row],[Máquina]],"_",Tabela2[[#This Row],[Status]]))</f>
        <v>BARL_APLICADORA SELADOR</v>
      </c>
      <c r="E426" s="5">
        <f t="shared" si="13"/>
        <v>52</v>
      </c>
      <c r="F426" s="6" t="str">
        <f>IF(C426&lt;&gt;"",IF(COUNTIFS($C$2:C426,C426)=1,C426,""),"")</f>
        <v/>
      </c>
      <c r="H426" s="5">
        <v>425</v>
      </c>
      <c r="I426" s="6" t="str">
        <f t="shared" si="12"/>
        <v/>
      </c>
      <c r="J426" s="6" t="str">
        <f>IFERROR(MID(Tabela3[[#This Row],[Ordenado]], 1, SEARCH("_", Tabela3[[#This Row],[Ordenado]]) - 1),"")</f>
        <v/>
      </c>
      <c r="K426" s="6" t="str">
        <f>IFERROR(MID(Tabela3[[#This Row],[Ordenado]], SEARCH("_",Tabela3[[#This Row],[Ordenado]]) + 1, LEN(Tabela3[[#This Row],[Ordenado]])),"")</f>
        <v/>
      </c>
    </row>
    <row r="427" spans="1:11" x14ac:dyDescent="0.25">
      <c r="A427" t="str">
        <f>IFERROR(tbl_geral[[#This Row],[Máquina]],"")</f>
        <v>BARL</v>
      </c>
      <c r="B427" t="str">
        <f>IFERROR(tbl_geral[[#This Row],[Status]],"")</f>
        <v>APLICADORA SELADOR</v>
      </c>
      <c r="C427" t="str">
        <f>IF(Tabela2[[#This Row],[Status]]="","",CONCATENATE(Tabela2[[#This Row],[Máquina]],"_",Tabela2[[#This Row],[Status]]))</f>
        <v>BARL_APLICADORA SELADOR</v>
      </c>
      <c r="E427" s="5">
        <f t="shared" si="13"/>
        <v>52</v>
      </c>
      <c r="F427" s="6" t="str">
        <f>IF(C427&lt;&gt;"",IF(COUNTIFS($C$2:C427,C427)=1,C427,""),"")</f>
        <v/>
      </c>
      <c r="H427" s="5">
        <v>426</v>
      </c>
      <c r="I427" s="6" t="str">
        <f t="shared" si="12"/>
        <v/>
      </c>
      <c r="J427" s="6" t="str">
        <f>IFERROR(MID(Tabela3[[#This Row],[Ordenado]], 1, SEARCH("_", Tabela3[[#This Row],[Ordenado]]) - 1),"")</f>
        <v/>
      </c>
      <c r="K427" s="6" t="str">
        <f>IFERROR(MID(Tabela3[[#This Row],[Ordenado]], SEARCH("_",Tabela3[[#This Row],[Ordenado]]) + 1, LEN(Tabela3[[#This Row],[Ordenado]])),"")</f>
        <v/>
      </c>
    </row>
    <row r="428" spans="1:11" x14ac:dyDescent="0.25">
      <c r="A428" t="str">
        <f>IFERROR(tbl_geral[[#This Row],[Máquina]],"")</f>
        <v>BARL</v>
      </c>
      <c r="B428" t="str">
        <f>IFERROR(tbl_geral[[#This Row],[Status]],"")</f>
        <v>APLICADORA SELADOR</v>
      </c>
      <c r="C428" t="str">
        <f>IF(Tabela2[[#This Row],[Status]]="","",CONCATENATE(Tabela2[[#This Row],[Máquina]],"_",Tabela2[[#This Row],[Status]]))</f>
        <v>BARL_APLICADORA SELADOR</v>
      </c>
      <c r="E428" s="5">
        <f t="shared" si="13"/>
        <v>52</v>
      </c>
      <c r="F428" s="6" t="str">
        <f>IF(C428&lt;&gt;"",IF(COUNTIFS($C$2:C428,C428)=1,C428,""),"")</f>
        <v/>
      </c>
      <c r="H428" s="5">
        <v>427</v>
      </c>
      <c r="I428" s="6" t="str">
        <f t="shared" si="12"/>
        <v/>
      </c>
      <c r="J428" s="6" t="str">
        <f>IFERROR(MID(Tabela3[[#This Row],[Ordenado]], 1, SEARCH("_", Tabela3[[#This Row],[Ordenado]]) - 1),"")</f>
        <v/>
      </c>
      <c r="K428" s="6" t="str">
        <f>IFERROR(MID(Tabela3[[#This Row],[Ordenado]], SEARCH("_",Tabela3[[#This Row],[Ordenado]]) + 1, LEN(Tabela3[[#This Row],[Ordenado]])),"")</f>
        <v/>
      </c>
    </row>
    <row r="429" spans="1:11" x14ac:dyDescent="0.25">
      <c r="A429" t="str">
        <f>IFERROR(tbl_geral[[#This Row],[Máquina]],"")</f>
        <v>BARL</v>
      </c>
      <c r="B429" t="str">
        <f>IFERROR(tbl_geral[[#This Row],[Status]],"")</f>
        <v>APLICADORA SELADOR</v>
      </c>
      <c r="C429" t="str">
        <f>IF(Tabela2[[#This Row],[Status]]="","",CONCATENATE(Tabela2[[#This Row],[Máquina]],"_",Tabela2[[#This Row],[Status]]))</f>
        <v>BARL_APLICADORA SELADOR</v>
      </c>
      <c r="E429" s="5">
        <f t="shared" si="13"/>
        <v>52</v>
      </c>
      <c r="F429" s="6" t="str">
        <f>IF(C429&lt;&gt;"",IF(COUNTIFS($C$2:C429,C429)=1,C429,""),"")</f>
        <v/>
      </c>
      <c r="H429" s="5">
        <v>428</v>
      </c>
      <c r="I429" s="6" t="str">
        <f t="shared" si="12"/>
        <v/>
      </c>
      <c r="J429" s="6" t="str">
        <f>IFERROR(MID(Tabela3[[#This Row],[Ordenado]], 1, SEARCH("_", Tabela3[[#This Row],[Ordenado]]) - 1),"")</f>
        <v/>
      </c>
      <c r="K429" s="6" t="str">
        <f>IFERROR(MID(Tabela3[[#This Row],[Ordenado]], SEARCH("_",Tabela3[[#This Row],[Ordenado]]) + 1, LEN(Tabela3[[#This Row],[Ordenado]])),"")</f>
        <v/>
      </c>
    </row>
    <row r="430" spans="1:11" x14ac:dyDescent="0.25">
      <c r="A430" t="str">
        <f>IFERROR(tbl_geral[[#This Row],[Máquina]],"")</f>
        <v>BARL</v>
      </c>
      <c r="B430" t="str">
        <f>IFERROR(tbl_geral[[#This Row],[Status]],"")</f>
        <v>APLICADORA SELADOR</v>
      </c>
      <c r="C430" t="str">
        <f>IF(Tabela2[[#This Row],[Status]]="","",CONCATENATE(Tabela2[[#This Row],[Máquina]],"_",Tabela2[[#This Row],[Status]]))</f>
        <v>BARL_APLICADORA SELADOR</v>
      </c>
      <c r="E430" s="5">
        <f t="shared" si="13"/>
        <v>52</v>
      </c>
      <c r="F430" s="6" t="str">
        <f>IF(C430&lt;&gt;"",IF(COUNTIFS($C$2:C430,C430)=1,C430,""),"")</f>
        <v/>
      </c>
      <c r="H430" s="5">
        <v>429</v>
      </c>
      <c r="I430" s="6" t="str">
        <f t="shared" si="12"/>
        <v/>
      </c>
      <c r="J430" s="6" t="str">
        <f>IFERROR(MID(Tabela3[[#This Row],[Ordenado]], 1, SEARCH("_", Tabela3[[#This Row],[Ordenado]]) - 1),"")</f>
        <v/>
      </c>
      <c r="K430" s="6" t="str">
        <f>IFERROR(MID(Tabela3[[#This Row],[Ordenado]], SEARCH("_",Tabela3[[#This Row],[Ordenado]]) + 1, LEN(Tabela3[[#This Row],[Ordenado]])),"")</f>
        <v/>
      </c>
    </row>
    <row r="431" spans="1:11" x14ac:dyDescent="0.25">
      <c r="A431" t="str">
        <f>IFERROR(tbl_geral[[#This Row],[Máquina]],"")</f>
        <v>BARL</v>
      </c>
      <c r="B431" t="str">
        <f>IFERROR(tbl_geral[[#This Row],[Status]],"")</f>
        <v>APLICADORA SELADOR</v>
      </c>
      <c r="C431" t="str">
        <f>IF(Tabela2[[#This Row],[Status]]="","",CONCATENATE(Tabela2[[#This Row],[Máquina]],"_",Tabela2[[#This Row],[Status]]))</f>
        <v>BARL_APLICADORA SELADOR</v>
      </c>
      <c r="E431" s="5">
        <f t="shared" si="13"/>
        <v>52</v>
      </c>
      <c r="F431" s="6" t="str">
        <f>IF(C431&lt;&gt;"",IF(COUNTIFS($C$2:C431,C431)=1,C431,""),"")</f>
        <v/>
      </c>
      <c r="H431" s="5">
        <v>430</v>
      </c>
      <c r="I431" s="6" t="str">
        <f t="shared" si="12"/>
        <v/>
      </c>
      <c r="J431" s="6" t="str">
        <f>IFERROR(MID(Tabela3[[#This Row],[Ordenado]], 1, SEARCH("_", Tabela3[[#This Row],[Ordenado]]) - 1),"")</f>
        <v/>
      </c>
      <c r="K431" s="6" t="str">
        <f>IFERROR(MID(Tabela3[[#This Row],[Ordenado]], SEARCH("_",Tabela3[[#This Row],[Ordenado]]) + 1, LEN(Tabela3[[#This Row],[Ordenado]])),"")</f>
        <v/>
      </c>
    </row>
    <row r="432" spans="1:11" x14ac:dyDescent="0.25">
      <c r="A432" t="str">
        <f>IFERROR(tbl_geral[[#This Row],[Máquina]],"")</f>
        <v>BARL</v>
      </c>
      <c r="B432" t="str">
        <f>IFERROR(tbl_geral[[#This Row],[Status]],"")</f>
        <v>APLICADORA SELADOR</v>
      </c>
      <c r="C432" t="str">
        <f>IF(Tabela2[[#This Row],[Status]]="","",CONCATENATE(Tabela2[[#This Row],[Máquina]],"_",Tabela2[[#This Row],[Status]]))</f>
        <v>BARL_APLICADORA SELADOR</v>
      </c>
      <c r="E432" s="5">
        <f t="shared" si="13"/>
        <v>52</v>
      </c>
      <c r="F432" s="6" t="str">
        <f>IF(C432&lt;&gt;"",IF(COUNTIFS($C$2:C432,C432)=1,C432,""),"")</f>
        <v/>
      </c>
      <c r="H432" s="5">
        <v>431</v>
      </c>
      <c r="I432" s="6" t="str">
        <f t="shared" si="12"/>
        <v/>
      </c>
      <c r="J432" s="6" t="str">
        <f>IFERROR(MID(Tabela3[[#This Row],[Ordenado]], 1, SEARCH("_", Tabela3[[#This Row],[Ordenado]]) - 1),"")</f>
        <v/>
      </c>
      <c r="K432" s="6" t="str">
        <f>IFERROR(MID(Tabela3[[#This Row],[Ordenado]], SEARCH("_",Tabela3[[#This Row],[Ordenado]]) + 1, LEN(Tabela3[[#This Row],[Ordenado]])),"")</f>
        <v/>
      </c>
    </row>
    <row r="433" spans="1:11" x14ac:dyDescent="0.25">
      <c r="A433" t="str">
        <f>IFERROR(tbl_geral[[#This Row],[Máquina]],"")</f>
        <v>BARL</v>
      </c>
      <c r="B433" t="str">
        <f>IFERROR(tbl_geral[[#This Row],[Status]],"")</f>
        <v>APLICADORA SELADOR</v>
      </c>
      <c r="C433" t="str">
        <f>IF(Tabela2[[#This Row],[Status]]="","",CONCATENATE(Tabela2[[#This Row],[Máquina]],"_",Tabela2[[#This Row],[Status]]))</f>
        <v>BARL_APLICADORA SELADOR</v>
      </c>
      <c r="E433" s="5">
        <f t="shared" si="13"/>
        <v>52</v>
      </c>
      <c r="F433" s="6" t="str">
        <f>IF(C433&lt;&gt;"",IF(COUNTIFS($C$2:C433,C433)=1,C433,""),"")</f>
        <v/>
      </c>
      <c r="H433" s="5">
        <v>432</v>
      </c>
      <c r="I433" s="6" t="str">
        <f t="shared" si="12"/>
        <v/>
      </c>
      <c r="J433" s="6" t="str">
        <f>IFERROR(MID(Tabela3[[#This Row],[Ordenado]], 1, SEARCH("_", Tabela3[[#This Row],[Ordenado]]) - 1),"")</f>
        <v/>
      </c>
      <c r="K433" s="6" t="str">
        <f>IFERROR(MID(Tabela3[[#This Row],[Ordenado]], SEARCH("_",Tabela3[[#This Row],[Ordenado]]) + 1, LEN(Tabela3[[#This Row],[Ordenado]])),"")</f>
        <v/>
      </c>
    </row>
    <row r="434" spans="1:11" x14ac:dyDescent="0.25">
      <c r="A434" t="str">
        <f>IFERROR(tbl_geral[[#This Row],[Máquina]],"")</f>
        <v>BARL</v>
      </c>
      <c r="B434" t="str">
        <f>IFERROR(tbl_geral[[#This Row],[Status]],"")</f>
        <v>APLICADORA SELADOR</v>
      </c>
      <c r="C434" t="str">
        <f>IF(Tabela2[[#This Row],[Status]]="","",CONCATENATE(Tabela2[[#This Row],[Máquina]],"_",Tabela2[[#This Row],[Status]]))</f>
        <v>BARL_APLICADORA SELADOR</v>
      </c>
      <c r="E434" s="5">
        <f t="shared" si="13"/>
        <v>52</v>
      </c>
      <c r="F434" s="6" t="str">
        <f>IF(C434&lt;&gt;"",IF(COUNTIFS($C$2:C434,C434)=1,C434,""),"")</f>
        <v/>
      </c>
      <c r="H434" s="5">
        <v>433</v>
      </c>
      <c r="I434" s="6" t="str">
        <f t="shared" si="12"/>
        <v/>
      </c>
      <c r="J434" s="6" t="str">
        <f>IFERROR(MID(Tabela3[[#This Row],[Ordenado]], 1, SEARCH("_", Tabela3[[#This Row],[Ordenado]]) - 1),"")</f>
        <v/>
      </c>
      <c r="K434" s="6" t="str">
        <f>IFERROR(MID(Tabela3[[#This Row],[Ordenado]], SEARCH("_",Tabela3[[#This Row],[Ordenado]]) + 1, LEN(Tabela3[[#This Row],[Ordenado]])),"")</f>
        <v/>
      </c>
    </row>
    <row r="435" spans="1:11" x14ac:dyDescent="0.25">
      <c r="A435" t="str">
        <f>IFERROR(tbl_geral[[#This Row],[Máquina]],"")</f>
        <v>BARL</v>
      </c>
      <c r="B435" t="str">
        <f>IFERROR(tbl_geral[[#This Row],[Status]],"")</f>
        <v>APLICADORA SELADOR</v>
      </c>
      <c r="C435" t="str">
        <f>IF(Tabela2[[#This Row],[Status]]="","",CONCATENATE(Tabela2[[#This Row],[Máquina]],"_",Tabela2[[#This Row],[Status]]))</f>
        <v>BARL_APLICADORA SELADOR</v>
      </c>
      <c r="E435" s="5">
        <f t="shared" si="13"/>
        <v>52</v>
      </c>
      <c r="F435" s="6" t="str">
        <f>IF(C435&lt;&gt;"",IF(COUNTIFS($C$2:C435,C435)=1,C435,""),"")</f>
        <v/>
      </c>
      <c r="H435" s="5">
        <v>434</v>
      </c>
      <c r="I435" s="6" t="str">
        <f t="shared" si="12"/>
        <v/>
      </c>
      <c r="J435" s="6" t="str">
        <f>IFERROR(MID(Tabela3[[#This Row],[Ordenado]], 1, SEARCH("_", Tabela3[[#This Row],[Ordenado]]) - 1),"")</f>
        <v/>
      </c>
      <c r="K435" s="6" t="str">
        <f>IFERROR(MID(Tabela3[[#This Row],[Ordenado]], SEARCH("_",Tabela3[[#This Row],[Ordenado]]) + 1, LEN(Tabela3[[#This Row],[Ordenado]])),"")</f>
        <v/>
      </c>
    </row>
    <row r="436" spans="1:11" x14ac:dyDescent="0.25">
      <c r="A436" t="str">
        <f>IFERROR(tbl_geral[[#This Row],[Máquina]],"")</f>
        <v>BARL</v>
      </c>
      <c r="B436" t="str">
        <f>IFERROR(tbl_geral[[#This Row],[Status]],"")</f>
        <v>APLICADORA SELADOR</v>
      </c>
      <c r="C436" t="str">
        <f>IF(Tabela2[[#This Row],[Status]]="","",CONCATENATE(Tabela2[[#This Row],[Máquina]],"_",Tabela2[[#This Row],[Status]]))</f>
        <v>BARL_APLICADORA SELADOR</v>
      </c>
      <c r="E436" s="5">
        <f t="shared" si="13"/>
        <v>52</v>
      </c>
      <c r="F436" s="6" t="str">
        <f>IF(C436&lt;&gt;"",IF(COUNTIFS($C$2:C436,C436)=1,C436,""),"")</f>
        <v/>
      </c>
      <c r="H436" s="5">
        <v>435</v>
      </c>
      <c r="I436" s="6" t="str">
        <f t="shared" si="12"/>
        <v/>
      </c>
      <c r="J436" s="6" t="str">
        <f>IFERROR(MID(Tabela3[[#This Row],[Ordenado]], 1, SEARCH("_", Tabela3[[#This Row],[Ordenado]]) - 1),"")</f>
        <v/>
      </c>
      <c r="K436" s="6" t="str">
        <f>IFERROR(MID(Tabela3[[#This Row],[Ordenado]], SEARCH("_",Tabela3[[#This Row],[Ordenado]]) + 1, LEN(Tabela3[[#This Row],[Ordenado]])),"")</f>
        <v/>
      </c>
    </row>
    <row r="437" spans="1:11" x14ac:dyDescent="0.25">
      <c r="A437" t="str">
        <f>IFERROR(tbl_geral[[#This Row],[Máquina]],"")</f>
        <v>BARL</v>
      </c>
      <c r="B437" t="str">
        <f>IFERROR(tbl_geral[[#This Row],[Status]],"")</f>
        <v>APLICADORA SELADOR</v>
      </c>
      <c r="C437" t="str">
        <f>IF(Tabela2[[#This Row],[Status]]="","",CONCATENATE(Tabela2[[#This Row],[Máquina]],"_",Tabela2[[#This Row],[Status]]))</f>
        <v>BARL_APLICADORA SELADOR</v>
      </c>
      <c r="E437" s="5">
        <f t="shared" si="13"/>
        <v>52</v>
      </c>
      <c r="F437" s="6" t="str">
        <f>IF(C437&lt;&gt;"",IF(COUNTIFS($C$2:C437,C437)=1,C437,""),"")</f>
        <v/>
      </c>
      <c r="H437" s="5">
        <v>436</v>
      </c>
      <c r="I437" s="6" t="str">
        <f t="shared" si="12"/>
        <v/>
      </c>
      <c r="J437" s="6" t="str">
        <f>IFERROR(MID(Tabela3[[#This Row],[Ordenado]], 1, SEARCH("_", Tabela3[[#This Row],[Ordenado]]) - 1),"")</f>
        <v/>
      </c>
      <c r="K437" s="6" t="str">
        <f>IFERROR(MID(Tabela3[[#This Row],[Ordenado]], SEARCH("_",Tabela3[[#This Row],[Ordenado]]) + 1, LEN(Tabela3[[#This Row],[Ordenado]])),"")</f>
        <v/>
      </c>
    </row>
    <row r="438" spans="1:11" x14ac:dyDescent="0.25">
      <c r="A438" t="str">
        <f>IFERROR(tbl_geral[[#This Row],[Máquina]],"")</f>
        <v>BARL</v>
      </c>
      <c r="B438" t="str">
        <f>IFERROR(tbl_geral[[#This Row],[Status]],"")</f>
        <v>APLICADORA SELADOR</v>
      </c>
      <c r="C438" t="str">
        <f>IF(Tabela2[[#This Row],[Status]]="","",CONCATENATE(Tabela2[[#This Row],[Máquina]],"_",Tabela2[[#This Row],[Status]]))</f>
        <v>BARL_APLICADORA SELADOR</v>
      </c>
      <c r="E438" s="5">
        <f t="shared" si="13"/>
        <v>52</v>
      </c>
      <c r="F438" s="6" t="str">
        <f>IF(C438&lt;&gt;"",IF(COUNTIFS($C$2:C438,C438)=1,C438,""),"")</f>
        <v/>
      </c>
      <c r="H438" s="5">
        <v>437</v>
      </c>
      <c r="I438" s="6" t="str">
        <f t="shared" si="12"/>
        <v/>
      </c>
      <c r="J438" s="6" t="str">
        <f>IFERROR(MID(Tabela3[[#This Row],[Ordenado]], 1, SEARCH("_", Tabela3[[#This Row],[Ordenado]]) - 1),"")</f>
        <v/>
      </c>
      <c r="K438" s="6" t="str">
        <f>IFERROR(MID(Tabela3[[#This Row],[Ordenado]], SEARCH("_",Tabela3[[#This Row],[Ordenado]]) + 1, LEN(Tabela3[[#This Row],[Ordenado]])),"")</f>
        <v/>
      </c>
    </row>
    <row r="439" spans="1:11" x14ac:dyDescent="0.25">
      <c r="A439" t="str">
        <f>IFERROR(tbl_geral[[#This Row],[Máquina]],"")</f>
        <v>BARL</v>
      </c>
      <c r="B439" t="str">
        <f>IFERROR(tbl_geral[[#This Row],[Status]],"")</f>
        <v>APLICADORA SELADOR</v>
      </c>
      <c r="C439" t="str">
        <f>IF(Tabela2[[#This Row],[Status]]="","",CONCATENATE(Tabela2[[#This Row],[Máquina]],"_",Tabela2[[#This Row],[Status]]))</f>
        <v>BARL_APLICADORA SELADOR</v>
      </c>
      <c r="E439" s="5">
        <f t="shared" si="13"/>
        <v>52</v>
      </c>
      <c r="F439" s="6" t="str">
        <f>IF(C439&lt;&gt;"",IF(COUNTIFS($C$2:C439,C439)=1,C439,""),"")</f>
        <v/>
      </c>
      <c r="H439" s="5">
        <v>438</v>
      </c>
      <c r="I439" s="6" t="str">
        <f t="shared" si="12"/>
        <v/>
      </c>
      <c r="J439" s="6" t="str">
        <f>IFERROR(MID(Tabela3[[#This Row],[Ordenado]], 1, SEARCH("_", Tabela3[[#This Row],[Ordenado]]) - 1),"")</f>
        <v/>
      </c>
      <c r="K439" s="6" t="str">
        <f>IFERROR(MID(Tabela3[[#This Row],[Ordenado]], SEARCH("_",Tabela3[[#This Row],[Ordenado]]) + 1, LEN(Tabela3[[#This Row],[Ordenado]])),"")</f>
        <v/>
      </c>
    </row>
    <row r="440" spans="1:11" x14ac:dyDescent="0.25">
      <c r="A440" t="str">
        <f>IFERROR(tbl_geral[[#This Row],[Máquina]],"")</f>
        <v>BARL</v>
      </c>
      <c r="B440" t="str">
        <f>IFERROR(tbl_geral[[#This Row],[Status]],"")</f>
        <v>APLICADORA SELADOR</v>
      </c>
      <c r="C440" t="str">
        <f>IF(Tabela2[[#This Row],[Status]]="","",CONCATENATE(Tabela2[[#This Row],[Máquina]],"_",Tabela2[[#This Row],[Status]]))</f>
        <v>BARL_APLICADORA SELADOR</v>
      </c>
      <c r="E440" s="5">
        <f t="shared" si="13"/>
        <v>52</v>
      </c>
      <c r="F440" s="6" t="str">
        <f>IF(C440&lt;&gt;"",IF(COUNTIFS($C$2:C440,C440)=1,C440,""),"")</f>
        <v/>
      </c>
      <c r="H440" s="5">
        <v>439</v>
      </c>
      <c r="I440" s="6" t="str">
        <f t="shared" si="12"/>
        <v/>
      </c>
      <c r="J440" s="6" t="str">
        <f>IFERROR(MID(Tabela3[[#This Row],[Ordenado]], 1, SEARCH("_", Tabela3[[#This Row],[Ordenado]]) - 1),"")</f>
        <v/>
      </c>
      <c r="K440" s="6" t="str">
        <f>IFERROR(MID(Tabela3[[#This Row],[Ordenado]], SEARCH("_",Tabela3[[#This Row],[Ordenado]]) + 1, LEN(Tabela3[[#This Row],[Ordenado]])),"")</f>
        <v/>
      </c>
    </row>
    <row r="441" spans="1:11" x14ac:dyDescent="0.25">
      <c r="A441" t="str">
        <f>IFERROR(tbl_geral[[#This Row],[Máquina]],"")</f>
        <v>BARL</v>
      </c>
      <c r="B441" t="str">
        <f>IFERROR(tbl_geral[[#This Row],[Status]],"")</f>
        <v>APLICADORA SELADOR</v>
      </c>
      <c r="C441" t="str">
        <f>IF(Tabela2[[#This Row],[Status]]="","",CONCATENATE(Tabela2[[#This Row],[Máquina]],"_",Tabela2[[#This Row],[Status]]))</f>
        <v>BARL_APLICADORA SELADOR</v>
      </c>
      <c r="E441" s="5">
        <f t="shared" si="13"/>
        <v>52</v>
      </c>
      <c r="F441" s="6" t="str">
        <f>IF(C441&lt;&gt;"",IF(COUNTIFS($C$2:C441,C441)=1,C441,""),"")</f>
        <v/>
      </c>
      <c r="H441" s="5">
        <v>440</v>
      </c>
      <c r="I441" s="6" t="str">
        <f t="shared" si="12"/>
        <v/>
      </c>
      <c r="J441" s="6" t="str">
        <f>IFERROR(MID(Tabela3[[#This Row],[Ordenado]], 1, SEARCH("_", Tabela3[[#This Row],[Ordenado]]) - 1),"")</f>
        <v/>
      </c>
      <c r="K441" s="6" t="str">
        <f>IFERROR(MID(Tabela3[[#This Row],[Ordenado]], SEARCH("_",Tabela3[[#This Row],[Ordenado]]) + 1, LEN(Tabela3[[#This Row],[Ordenado]])),"")</f>
        <v/>
      </c>
    </row>
    <row r="442" spans="1:11" x14ac:dyDescent="0.25">
      <c r="A442" t="str">
        <f>IFERROR(tbl_geral[[#This Row],[Máquina]],"")</f>
        <v>BARL</v>
      </c>
      <c r="B442" t="str">
        <f>IFERROR(tbl_geral[[#This Row],[Status]],"")</f>
        <v>APLICADORA SELADOR</v>
      </c>
      <c r="C442" t="str">
        <f>IF(Tabela2[[#This Row],[Status]]="","",CONCATENATE(Tabela2[[#This Row],[Máquina]],"_",Tabela2[[#This Row],[Status]]))</f>
        <v>BARL_APLICADORA SELADOR</v>
      </c>
      <c r="E442" s="5">
        <f t="shared" si="13"/>
        <v>52</v>
      </c>
      <c r="F442" s="6" t="str">
        <f>IF(C442&lt;&gt;"",IF(COUNTIFS($C$2:C442,C442)=1,C442,""),"")</f>
        <v/>
      </c>
      <c r="H442" s="5">
        <v>441</v>
      </c>
      <c r="I442" s="6" t="str">
        <f t="shared" si="12"/>
        <v/>
      </c>
      <c r="J442" s="6" t="str">
        <f>IFERROR(MID(Tabela3[[#This Row],[Ordenado]], 1, SEARCH("_", Tabela3[[#This Row],[Ordenado]]) - 1),"")</f>
        <v/>
      </c>
      <c r="K442" s="6" t="str">
        <f>IFERROR(MID(Tabela3[[#This Row],[Ordenado]], SEARCH("_",Tabela3[[#This Row],[Ordenado]]) + 1, LEN(Tabela3[[#This Row],[Ordenado]])),"")</f>
        <v/>
      </c>
    </row>
    <row r="443" spans="1:11" x14ac:dyDescent="0.25">
      <c r="A443" t="str">
        <f>IFERROR(tbl_geral[[#This Row],[Máquina]],"")</f>
        <v>BARL</v>
      </c>
      <c r="B443" t="str">
        <f>IFERROR(tbl_geral[[#This Row],[Status]],"")</f>
        <v>APLICADORA SELADOR</v>
      </c>
      <c r="C443" t="str">
        <f>IF(Tabela2[[#This Row],[Status]]="","",CONCATENATE(Tabela2[[#This Row],[Máquina]],"_",Tabela2[[#This Row],[Status]]))</f>
        <v>BARL_APLICADORA SELADOR</v>
      </c>
      <c r="E443" s="5">
        <f t="shared" si="13"/>
        <v>52</v>
      </c>
      <c r="F443" s="6" t="str">
        <f>IF(C443&lt;&gt;"",IF(COUNTIFS($C$2:C443,C443)=1,C443,""),"")</f>
        <v/>
      </c>
      <c r="H443" s="5">
        <v>442</v>
      </c>
      <c r="I443" s="6" t="str">
        <f t="shared" si="12"/>
        <v/>
      </c>
      <c r="J443" s="6" t="str">
        <f>IFERROR(MID(Tabela3[[#This Row],[Ordenado]], 1, SEARCH("_", Tabela3[[#This Row],[Ordenado]]) - 1),"")</f>
        <v/>
      </c>
      <c r="K443" s="6" t="str">
        <f>IFERROR(MID(Tabela3[[#This Row],[Ordenado]], SEARCH("_",Tabela3[[#This Row],[Ordenado]]) + 1, LEN(Tabela3[[#This Row],[Ordenado]])),"")</f>
        <v/>
      </c>
    </row>
    <row r="444" spans="1:11" x14ac:dyDescent="0.25">
      <c r="A444" t="str">
        <f>IFERROR(tbl_geral[[#This Row],[Máquina]],"")</f>
        <v>BARL</v>
      </c>
      <c r="B444" t="str">
        <f>IFERROR(tbl_geral[[#This Row],[Status]],"")</f>
        <v>APLICADORA SELADOR</v>
      </c>
      <c r="C444" t="str">
        <f>IF(Tabela2[[#This Row],[Status]]="","",CONCATENATE(Tabela2[[#This Row],[Máquina]],"_",Tabela2[[#This Row],[Status]]))</f>
        <v>BARL_APLICADORA SELADOR</v>
      </c>
      <c r="E444" s="5">
        <f t="shared" si="13"/>
        <v>52</v>
      </c>
      <c r="F444" s="6" t="str">
        <f>IF(C444&lt;&gt;"",IF(COUNTIFS($C$2:C444,C444)=1,C444,""),"")</f>
        <v/>
      </c>
      <c r="H444" s="5">
        <v>443</v>
      </c>
      <c r="I444" s="6" t="str">
        <f t="shared" si="12"/>
        <v/>
      </c>
      <c r="J444" s="6" t="str">
        <f>IFERROR(MID(Tabela3[[#This Row],[Ordenado]], 1, SEARCH("_", Tabela3[[#This Row],[Ordenado]]) - 1),"")</f>
        <v/>
      </c>
      <c r="K444" s="6" t="str">
        <f>IFERROR(MID(Tabela3[[#This Row],[Ordenado]], SEARCH("_",Tabela3[[#This Row],[Ordenado]]) + 1, LEN(Tabela3[[#This Row],[Ordenado]])),"")</f>
        <v/>
      </c>
    </row>
    <row r="445" spans="1:11" x14ac:dyDescent="0.25">
      <c r="A445" t="str">
        <f>IFERROR(tbl_geral[[#This Row],[Máquina]],"")</f>
        <v>BARL</v>
      </c>
      <c r="B445" t="str">
        <f>IFERROR(tbl_geral[[#This Row],[Status]],"")</f>
        <v>APLICADORA SELADOR</v>
      </c>
      <c r="C445" t="str">
        <f>IF(Tabela2[[#This Row],[Status]]="","",CONCATENATE(Tabela2[[#This Row],[Máquina]],"_",Tabela2[[#This Row],[Status]]))</f>
        <v>BARL_APLICADORA SELADOR</v>
      </c>
      <c r="E445" s="5">
        <f t="shared" si="13"/>
        <v>52</v>
      </c>
      <c r="F445" s="6" t="str">
        <f>IF(C445&lt;&gt;"",IF(COUNTIFS($C$2:C445,C445)=1,C445,""),"")</f>
        <v/>
      </c>
      <c r="H445" s="5">
        <v>444</v>
      </c>
      <c r="I445" s="6" t="str">
        <f t="shared" si="12"/>
        <v/>
      </c>
      <c r="J445" s="6" t="str">
        <f>IFERROR(MID(Tabela3[[#This Row],[Ordenado]], 1, SEARCH("_", Tabela3[[#This Row],[Ordenado]]) - 1),"")</f>
        <v/>
      </c>
      <c r="K445" s="6" t="str">
        <f>IFERROR(MID(Tabela3[[#This Row],[Ordenado]], SEARCH("_",Tabela3[[#This Row],[Ordenado]]) + 1, LEN(Tabela3[[#This Row],[Ordenado]])),"")</f>
        <v/>
      </c>
    </row>
    <row r="446" spans="1:11" x14ac:dyDescent="0.25">
      <c r="A446" t="str">
        <f>IFERROR(tbl_geral[[#This Row],[Máquina]],"")</f>
        <v>BARL</v>
      </c>
      <c r="B446" t="str">
        <f>IFERROR(tbl_geral[[#This Row],[Status]],"")</f>
        <v>APLICADORA SELADOR</v>
      </c>
      <c r="C446" t="str">
        <f>IF(Tabela2[[#This Row],[Status]]="","",CONCATENATE(Tabela2[[#This Row],[Máquina]],"_",Tabela2[[#This Row],[Status]]))</f>
        <v>BARL_APLICADORA SELADOR</v>
      </c>
      <c r="E446" s="5">
        <f t="shared" si="13"/>
        <v>52</v>
      </c>
      <c r="F446" s="6" t="str">
        <f>IF(C446&lt;&gt;"",IF(COUNTIFS($C$2:C446,C446)=1,C446,""),"")</f>
        <v/>
      </c>
      <c r="H446" s="5">
        <v>445</v>
      </c>
      <c r="I446" s="6" t="str">
        <f t="shared" si="12"/>
        <v/>
      </c>
      <c r="J446" s="6" t="str">
        <f>IFERROR(MID(Tabela3[[#This Row],[Ordenado]], 1, SEARCH("_", Tabela3[[#This Row],[Ordenado]]) - 1),"")</f>
        <v/>
      </c>
      <c r="K446" s="6" t="str">
        <f>IFERROR(MID(Tabela3[[#This Row],[Ordenado]], SEARCH("_",Tabela3[[#This Row],[Ordenado]]) + 1, LEN(Tabela3[[#This Row],[Ordenado]])),"")</f>
        <v/>
      </c>
    </row>
    <row r="447" spans="1:11" x14ac:dyDescent="0.25">
      <c r="A447" t="str">
        <f>IFERROR(tbl_geral[[#This Row],[Máquina]],"")</f>
        <v>BARL</v>
      </c>
      <c r="B447" t="str">
        <f>IFERROR(tbl_geral[[#This Row],[Status]],"")</f>
        <v>TÚNEL UV 1</v>
      </c>
      <c r="C447" t="str">
        <f>IF(Tabela2[[#This Row],[Status]]="","",CONCATENATE(Tabela2[[#This Row],[Máquina]],"_",Tabela2[[#This Row],[Status]]))</f>
        <v>BARL_TÚNEL UV 1</v>
      </c>
      <c r="E447" s="5">
        <f t="shared" si="13"/>
        <v>53</v>
      </c>
      <c r="F447" s="6" t="str">
        <f>IF(C447&lt;&gt;"",IF(COUNTIFS($C$2:C447,C447)=1,C447,""),"")</f>
        <v>BARL_TÚNEL UV 1</v>
      </c>
      <c r="H447" s="5">
        <v>446</v>
      </c>
      <c r="I447" s="6" t="str">
        <f t="shared" si="12"/>
        <v/>
      </c>
      <c r="J447" s="6" t="str">
        <f>IFERROR(MID(Tabela3[[#This Row],[Ordenado]], 1, SEARCH("_", Tabela3[[#This Row],[Ordenado]]) - 1),"")</f>
        <v/>
      </c>
      <c r="K447" s="6" t="str">
        <f>IFERROR(MID(Tabela3[[#This Row],[Ordenado]], SEARCH("_",Tabela3[[#This Row],[Ordenado]]) + 1, LEN(Tabela3[[#This Row],[Ordenado]])),"")</f>
        <v/>
      </c>
    </row>
    <row r="448" spans="1:11" x14ac:dyDescent="0.25">
      <c r="A448" t="str">
        <f>IFERROR(tbl_geral[[#This Row],[Máquina]],"")</f>
        <v>BARL</v>
      </c>
      <c r="B448" t="str">
        <f>IFERROR(tbl_geral[[#This Row],[Status]],"")</f>
        <v>TÚNEL UV 1</v>
      </c>
      <c r="C448" t="str">
        <f>IF(Tabela2[[#This Row],[Status]]="","",CONCATENATE(Tabela2[[#This Row],[Máquina]],"_",Tabela2[[#This Row],[Status]]))</f>
        <v>BARL_TÚNEL UV 1</v>
      </c>
      <c r="E448" s="5">
        <f t="shared" si="13"/>
        <v>53</v>
      </c>
      <c r="F448" s="6" t="str">
        <f>IF(C448&lt;&gt;"",IF(COUNTIFS($C$2:C448,C448)=1,C448,""),"")</f>
        <v/>
      </c>
      <c r="H448" s="5">
        <v>447</v>
      </c>
      <c r="I448" s="6" t="str">
        <f t="shared" si="12"/>
        <v/>
      </c>
      <c r="J448" s="6" t="str">
        <f>IFERROR(MID(Tabela3[[#This Row],[Ordenado]], 1, SEARCH("_", Tabela3[[#This Row],[Ordenado]]) - 1),"")</f>
        <v/>
      </c>
      <c r="K448" s="6" t="str">
        <f>IFERROR(MID(Tabela3[[#This Row],[Ordenado]], SEARCH("_",Tabela3[[#This Row],[Ordenado]]) + 1, LEN(Tabela3[[#This Row],[Ordenado]])),"")</f>
        <v/>
      </c>
    </row>
    <row r="449" spans="1:11" x14ac:dyDescent="0.25">
      <c r="A449" t="str">
        <f>IFERROR(tbl_geral[[#This Row],[Máquina]],"")</f>
        <v>BARL</v>
      </c>
      <c r="B449" t="str">
        <f>IFERROR(tbl_geral[[#This Row],[Status]],"")</f>
        <v>TÚNEL UV 1</v>
      </c>
      <c r="C449" t="str">
        <f>IF(Tabela2[[#This Row],[Status]]="","",CONCATENATE(Tabela2[[#This Row],[Máquina]],"_",Tabela2[[#This Row],[Status]]))</f>
        <v>BARL_TÚNEL UV 1</v>
      </c>
      <c r="E449" s="5">
        <f t="shared" si="13"/>
        <v>53</v>
      </c>
      <c r="F449" s="6" t="str">
        <f>IF(C449&lt;&gt;"",IF(COUNTIFS($C$2:C449,C449)=1,C449,""),"")</f>
        <v/>
      </c>
      <c r="H449" s="5">
        <v>448</v>
      </c>
      <c r="I449" s="6" t="str">
        <f t="shared" si="12"/>
        <v/>
      </c>
      <c r="J449" s="6" t="str">
        <f>IFERROR(MID(Tabela3[[#This Row],[Ordenado]], 1, SEARCH("_", Tabela3[[#This Row],[Ordenado]]) - 1),"")</f>
        <v/>
      </c>
      <c r="K449" s="6" t="str">
        <f>IFERROR(MID(Tabela3[[#This Row],[Ordenado]], SEARCH("_",Tabela3[[#This Row],[Ordenado]]) + 1, LEN(Tabela3[[#This Row],[Ordenado]])),"")</f>
        <v/>
      </c>
    </row>
    <row r="450" spans="1:11" x14ac:dyDescent="0.25">
      <c r="A450" t="str">
        <f>IFERROR(tbl_geral[[#This Row],[Máquina]],"")</f>
        <v>BARL</v>
      </c>
      <c r="B450" t="str">
        <f>IFERROR(tbl_geral[[#This Row],[Status]],"")</f>
        <v>TÚNEL UV 1</v>
      </c>
      <c r="C450" t="str">
        <f>IF(Tabela2[[#This Row],[Status]]="","",CONCATENATE(Tabela2[[#This Row],[Máquina]],"_",Tabela2[[#This Row],[Status]]))</f>
        <v>BARL_TÚNEL UV 1</v>
      </c>
      <c r="E450" s="5">
        <f t="shared" si="13"/>
        <v>53</v>
      </c>
      <c r="F450" s="6" t="str">
        <f>IF(C450&lt;&gt;"",IF(COUNTIFS($C$2:C450,C450)=1,C450,""),"")</f>
        <v/>
      </c>
      <c r="H450" s="5">
        <v>449</v>
      </c>
      <c r="I450" s="6" t="str">
        <f t="shared" si="12"/>
        <v/>
      </c>
      <c r="J450" s="6" t="str">
        <f>IFERROR(MID(Tabela3[[#This Row],[Ordenado]], 1, SEARCH("_", Tabela3[[#This Row],[Ordenado]]) - 1),"")</f>
        <v/>
      </c>
      <c r="K450" s="6" t="str">
        <f>IFERROR(MID(Tabela3[[#This Row],[Ordenado]], SEARCH("_",Tabela3[[#This Row],[Ordenado]]) + 1, LEN(Tabela3[[#This Row],[Ordenado]])),"")</f>
        <v/>
      </c>
    </row>
    <row r="451" spans="1:11" x14ac:dyDescent="0.25">
      <c r="A451" t="str">
        <f>IFERROR(tbl_geral[[#This Row],[Máquina]],"")</f>
        <v>BARL</v>
      </c>
      <c r="B451" t="str">
        <f>IFERROR(tbl_geral[[#This Row],[Status]],"")</f>
        <v>TÚNEL UV 1</v>
      </c>
      <c r="C451" t="str">
        <f>IF(Tabela2[[#This Row],[Status]]="","",CONCATENATE(Tabela2[[#This Row],[Máquina]],"_",Tabela2[[#This Row],[Status]]))</f>
        <v>BARL_TÚNEL UV 1</v>
      </c>
      <c r="E451" s="5">
        <f t="shared" si="13"/>
        <v>53</v>
      </c>
      <c r="F451" s="6" t="str">
        <f>IF(C451&lt;&gt;"",IF(COUNTIFS($C$2:C451,C451)=1,C451,""),"")</f>
        <v/>
      </c>
      <c r="H451" s="5">
        <v>450</v>
      </c>
      <c r="I451" s="6" t="str">
        <f t="shared" ref="I451:I514" si="14">IFERROR(INDEX($F$2:$F$2000,MATCH(H451,$E$2:$E$2000,0)),"")</f>
        <v/>
      </c>
      <c r="J451" s="6" t="str">
        <f>IFERROR(MID(Tabela3[[#This Row],[Ordenado]], 1, SEARCH("_", Tabela3[[#This Row],[Ordenado]]) - 1),"")</f>
        <v/>
      </c>
      <c r="K451" s="6" t="str">
        <f>IFERROR(MID(Tabela3[[#This Row],[Ordenado]], SEARCH("_",Tabela3[[#This Row],[Ordenado]]) + 1, LEN(Tabela3[[#This Row],[Ordenado]])),"")</f>
        <v/>
      </c>
    </row>
    <row r="452" spans="1:11" x14ac:dyDescent="0.25">
      <c r="A452" t="str">
        <f>IFERROR(tbl_geral[[#This Row],[Máquina]],"")</f>
        <v>BARL</v>
      </c>
      <c r="B452" t="str">
        <f>IFERROR(tbl_geral[[#This Row],[Status]],"")</f>
        <v>TÚNEL UV 1</v>
      </c>
      <c r="C452" t="str">
        <f>IF(Tabela2[[#This Row],[Status]]="","",CONCATENATE(Tabela2[[#This Row],[Máquina]],"_",Tabela2[[#This Row],[Status]]))</f>
        <v>BARL_TÚNEL UV 1</v>
      </c>
      <c r="E452" s="5">
        <f t="shared" ref="E452:E515" si="15">IF(F452&lt;&gt;"",E451+1,E451)</f>
        <v>53</v>
      </c>
      <c r="F452" s="6" t="str">
        <f>IF(C452&lt;&gt;"",IF(COUNTIFS($C$2:C452,C452)=1,C452,""),"")</f>
        <v/>
      </c>
      <c r="H452" s="5">
        <v>451</v>
      </c>
      <c r="I452" s="6" t="str">
        <f t="shared" si="14"/>
        <v/>
      </c>
      <c r="J452" s="6" t="str">
        <f>IFERROR(MID(Tabela3[[#This Row],[Ordenado]], 1, SEARCH("_", Tabela3[[#This Row],[Ordenado]]) - 1),"")</f>
        <v/>
      </c>
      <c r="K452" s="6" t="str">
        <f>IFERROR(MID(Tabela3[[#This Row],[Ordenado]], SEARCH("_",Tabela3[[#This Row],[Ordenado]]) + 1, LEN(Tabela3[[#This Row],[Ordenado]])),"")</f>
        <v/>
      </c>
    </row>
    <row r="453" spans="1:11" x14ac:dyDescent="0.25">
      <c r="A453" t="str">
        <f>IFERROR(tbl_geral[[#This Row],[Máquina]],"")</f>
        <v>BARL</v>
      </c>
      <c r="B453" t="str">
        <f>IFERROR(tbl_geral[[#This Row],[Status]],"")</f>
        <v>TÚNEL UV 1</v>
      </c>
      <c r="C453" t="str">
        <f>IF(Tabela2[[#This Row],[Status]]="","",CONCATENATE(Tabela2[[#This Row],[Máquina]],"_",Tabela2[[#This Row],[Status]]))</f>
        <v>BARL_TÚNEL UV 1</v>
      </c>
      <c r="E453" s="5">
        <f t="shared" si="15"/>
        <v>53</v>
      </c>
      <c r="F453" s="6" t="str">
        <f>IF(C453&lt;&gt;"",IF(COUNTIFS($C$2:C453,C453)=1,C453,""),"")</f>
        <v/>
      </c>
      <c r="H453" s="5">
        <v>452</v>
      </c>
      <c r="I453" s="6" t="str">
        <f t="shared" si="14"/>
        <v/>
      </c>
      <c r="J453" s="6" t="str">
        <f>IFERROR(MID(Tabela3[[#This Row],[Ordenado]], 1, SEARCH("_", Tabela3[[#This Row],[Ordenado]]) - 1),"")</f>
        <v/>
      </c>
      <c r="K453" s="6" t="str">
        <f>IFERROR(MID(Tabela3[[#This Row],[Ordenado]], SEARCH("_",Tabela3[[#This Row],[Ordenado]]) + 1, LEN(Tabela3[[#This Row],[Ordenado]])),"")</f>
        <v/>
      </c>
    </row>
    <row r="454" spans="1:11" x14ac:dyDescent="0.25">
      <c r="A454" t="str">
        <f>IFERROR(tbl_geral[[#This Row],[Máquina]],"")</f>
        <v>BARL</v>
      </c>
      <c r="B454" t="str">
        <f>IFERROR(tbl_geral[[#This Row],[Status]],"")</f>
        <v>TÚNEL UV 1</v>
      </c>
      <c r="C454" t="str">
        <f>IF(Tabela2[[#This Row],[Status]]="","",CONCATENATE(Tabela2[[#This Row],[Máquina]],"_",Tabela2[[#This Row],[Status]]))</f>
        <v>BARL_TÚNEL UV 1</v>
      </c>
      <c r="E454" s="5">
        <f t="shared" si="15"/>
        <v>53</v>
      </c>
      <c r="F454" s="6" t="str">
        <f>IF(C454&lt;&gt;"",IF(COUNTIFS($C$2:C454,C454)=1,C454,""),"")</f>
        <v/>
      </c>
      <c r="H454" s="5">
        <v>453</v>
      </c>
      <c r="I454" s="6" t="str">
        <f t="shared" si="14"/>
        <v/>
      </c>
      <c r="J454" s="6" t="str">
        <f>IFERROR(MID(Tabela3[[#This Row],[Ordenado]], 1, SEARCH("_", Tabela3[[#This Row],[Ordenado]]) - 1),"")</f>
        <v/>
      </c>
      <c r="K454" s="6" t="str">
        <f>IFERROR(MID(Tabela3[[#This Row],[Ordenado]], SEARCH("_",Tabela3[[#This Row],[Ordenado]]) + 1, LEN(Tabela3[[#This Row],[Ordenado]])),"")</f>
        <v/>
      </c>
    </row>
    <row r="455" spans="1:11" x14ac:dyDescent="0.25">
      <c r="A455" t="str">
        <f>IFERROR(tbl_geral[[#This Row],[Máquina]],"")</f>
        <v>BARL</v>
      </c>
      <c r="B455" t="str">
        <f>IFERROR(tbl_geral[[#This Row],[Status]],"")</f>
        <v>TÚNEL UV 1</v>
      </c>
      <c r="C455" t="str">
        <f>IF(Tabela2[[#This Row],[Status]]="","",CONCATENATE(Tabela2[[#This Row],[Máquina]],"_",Tabela2[[#This Row],[Status]]))</f>
        <v>BARL_TÚNEL UV 1</v>
      </c>
      <c r="E455" s="5">
        <f t="shared" si="15"/>
        <v>53</v>
      </c>
      <c r="F455" s="6" t="str">
        <f>IF(C455&lt;&gt;"",IF(COUNTIFS($C$2:C455,C455)=1,C455,""),"")</f>
        <v/>
      </c>
      <c r="H455" s="5">
        <v>454</v>
      </c>
      <c r="I455" s="6" t="str">
        <f t="shared" si="14"/>
        <v/>
      </c>
      <c r="J455" s="6" t="str">
        <f>IFERROR(MID(Tabela3[[#This Row],[Ordenado]], 1, SEARCH("_", Tabela3[[#This Row],[Ordenado]]) - 1),"")</f>
        <v/>
      </c>
      <c r="K455" s="6" t="str">
        <f>IFERROR(MID(Tabela3[[#This Row],[Ordenado]], SEARCH("_",Tabela3[[#This Row],[Ordenado]]) + 1, LEN(Tabela3[[#This Row],[Ordenado]])),"")</f>
        <v/>
      </c>
    </row>
    <row r="456" spans="1:11" x14ac:dyDescent="0.25">
      <c r="A456" t="str">
        <f>IFERROR(tbl_geral[[#This Row],[Máquina]],"")</f>
        <v>BARL</v>
      </c>
      <c r="B456" t="str">
        <f>IFERROR(tbl_geral[[#This Row],[Status]],"")</f>
        <v>APLICADORA MASSA</v>
      </c>
      <c r="C456" t="str">
        <f>IF(Tabela2[[#This Row],[Status]]="","",CONCATENATE(Tabela2[[#This Row],[Máquina]],"_",Tabela2[[#This Row],[Status]]))</f>
        <v>BARL_APLICADORA MASSA</v>
      </c>
      <c r="E456" s="5">
        <f t="shared" si="15"/>
        <v>54</v>
      </c>
      <c r="F456" s="6" t="str">
        <f>IF(C456&lt;&gt;"",IF(COUNTIFS($C$2:C456,C456)=1,C456,""),"")</f>
        <v>BARL_APLICADORA MASSA</v>
      </c>
      <c r="H456" s="5">
        <v>455</v>
      </c>
      <c r="I456" s="6" t="str">
        <f t="shared" si="14"/>
        <v/>
      </c>
      <c r="J456" s="6" t="str">
        <f>IFERROR(MID(Tabela3[[#This Row],[Ordenado]], 1, SEARCH("_", Tabela3[[#This Row],[Ordenado]]) - 1),"")</f>
        <v/>
      </c>
      <c r="K456" s="6" t="str">
        <f>IFERROR(MID(Tabela3[[#This Row],[Ordenado]], SEARCH("_",Tabela3[[#This Row],[Ordenado]]) + 1, LEN(Tabela3[[#This Row],[Ordenado]])),"")</f>
        <v/>
      </c>
    </row>
    <row r="457" spans="1:11" x14ac:dyDescent="0.25">
      <c r="A457" t="str">
        <f>IFERROR(tbl_geral[[#This Row],[Máquina]],"")</f>
        <v>BARL</v>
      </c>
      <c r="B457" t="str">
        <f>IFERROR(tbl_geral[[#This Row],[Status]],"")</f>
        <v>APLICADORA MASSA</v>
      </c>
      <c r="C457" t="str">
        <f>IF(Tabela2[[#This Row],[Status]]="","",CONCATENATE(Tabela2[[#This Row],[Máquina]],"_",Tabela2[[#This Row],[Status]]))</f>
        <v>BARL_APLICADORA MASSA</v>
      </c>
      <c r="E457" s="5">
        <f t="shared" si="15"/>
        <v>54</v>
      </c>
      <c r="F457" s="6" t="str">
        <f>IF(C457&lt;&gt;"",IF(COUNTIFS($C$2:C457,C457)=1,C457,""),"")</f>
        <v/>
      </c>
      <c r="H457" s="5">
        <v>456</v>
      </c>
      <c r="I457" s="6" t="str">
        <f t="shared" si="14"/>
        <v/>
      </c>
      <c r="J457" s="6" t="str">
        <f>IFERROR(MID(Tabela3[[#This Row],[Ordenado]], 1, SEARCH("_", Tabela3[[#This Row],[Ordenado]]) - 1),"")</f>
        <v/>
      </c>
      <c r="K457" s="6" t="str">
        <f>IFERROR(MID(Tabela3[[#This Row],[Ordenado]], SEARCH("_",Tabela3[[#This Row],[Ordenado]]) + 1, LEN(Tabela3[[#This Row],[Ordenado]])),"")</f>
        <v/>
      </c>
    </row>
    <row r="458" spans="1:11" x14ac:dyDescent="0.25">
      <c r="A458" t="str">
        <f>IFERROR(tbl_geral[[#This Row],[Máquina]],"")</f>
        <v>BARL</v>
      </c>
      <c r="B458" t="str">
        <f>IFERROR(tbl_geral[[#This Row],[Status]],"")</f>
        <v>APLICADORA MASSA</v>
      </c>
      <c r="C458" t="str">
        <f>IF(Tabela2[[#This Row],[Status]]="","",CONCATENATE(Tabela2[[#This Row],[Máquina]],"_",Tabela2[[#This Row],[Status]]))</f>
        <v>BARL_APLICADORA MASSA</v>
      </c>
      <c r="E458" s="5">
        <f t="shared" si="15"/>
        <v>54</v>
      </c>
      <c r="F458" s="6" t="str">
        <f>IF(C458&lt;&gt;"",IF(COUNTIFS($C$2:C458,C458)=1,C458,""),"")</f>
        <v/>
      </c>
      <c r="H458" s="5">
        <v>457</v>
      </c>
      <c r="I458" s="6" t="str">
        <f t="shared" si="14"/>
        <v/>
      </c>
      <c r="J458" s="6" t="str">
        <f>IFERROR(MID(Tabela3[[#This Row],[Ordenado]], 1, SEARCH("_", Tabela3[[#This Row],[Ordenado]]) - 1),"")</f>
        <v/>
      </c>
      <c r="K458" s="6" t="str">
        <f>IFERROR(MID(Tabela3[[#This Row],[Ordenado]], SEARCH("_",Tabela3[[#This Row],[Ordenado]]) + 1, LEN(Tabela3[[#This Row],[Ordenado]])),"")</f>
        <v/>
      </c>
    </row>
    <row r="459" spans="1:11" x14ac:dyDescent="0.25">
      <c r="A459" t="str">
        <f>IFERROR(tbl_geral[[#This Row],[Máquina]],"")</f>
        <v>BARL</v>
      </c>
      <c r="B459" t="str">
        <f>IFERROR(tbl_geral[[#This Row],[Status]],"")</f>
        <v>APLICADORA MASSA</v>
      </c>
      <c r="C459" t="str">
        <f>IF(Tabela2[[#This Row],[Status]]="","",CONCATENATE(Tabela2[[#This Row],[Máquina]],"_",Tabela2[[#This Row],[Status]]))</f>
        <v>BARL_APLICADORA MASSA</v>
      </c>
      <c r="E459" s="5">
        <f t="shared" si="15"/>
        <v>54</v>
      </c>
      <c r="F459" s="6" t="str">
        <f>IF(C459&lt;&gt;"",IF(COUNTIFS($C$2:C459,C459)=1,C459,""),"")</f>
        <v/>
      </c>
      <c r="H459" s="5">
        <v>458</v>
      </c>
      <c r="I459" s="6" t="str">
        <f t="shared" si="14"/>
        <v/>
      </c>
      <c r="J459" s="6" t="str">
        <f>IFERROR(MID(Tabela3[[#This Row],[Ordenado]], 1, SEARCH("_", Tabela3[[#This Row],[Ordenado]]) - 1),"")</f>
        <v/>
      </c>
      <c r="K459" s="6" t="str">
        <f>IFERROR(MID(Tabela3[[#This Row],[Ordenado]], SEARCH("_",Tabela3[[#This Row],[Ordenado]]) + 1, LEN(Tabela3[[#This Row],[Ordenado]])),"")</f>
        <v/>
      </c>
    </row>
    <row r="460" spans="1:11" x14ac:dyDescent="0.25">
      <c r="A460" t="str">
        <f>IFERROR(tbl_geral[[#This Row],[Máquina]],"")</f>
        <v>BARL</v>
      </c>
      <c r="B460" t="str">
        <f>IFERROR(tbl_geral[[#This Row],[Status]],"")</f>
        <v>APLICADORA MASSA</v>
      </c>
      <c r="C460" t="str">
        <f>IF(Tabela2[[#This Row],[Status]]="","",CONCATENATE(Tabela2[[#This Row],[Máquina]],"_",Tabela2[[#This Row],[Status]]))</f>
        <v>BARL_APLICADORA MASSA</v>
      </c>
      <c r="E460" s="5">
        <f t="shared" si="15"/>
        <v>54</v>
      </c>
      <c r="F460" s="6" t="str">
        <f>IF(C460&lt;&gt;"",IF(COUNTIFS($C$2:C460,C460)=1,C460,""),"")</f>
        <v/>
      </c>
      <c r="H460" s="5">
        <v>459</v>
      </c>
      <c r="I460" s="6" t="str">
        <f t="shared" si="14"/>
        <v/>
      </c>
      <c r="J460" s="6" t="str">
        <f>IFERROR(MID(Tabela3[[#This Row],[Ordenado]], 1, SEARCH("_", Tabela3[[#This Row],[Ordenado]]) - 1),"")</f>
        <v/>
      </c>
      <c r="K460" s="6" t="str">
        <f>IFERROR(MID(Tabela3[[#This Row],[Ordenado]], SEARCH("_",Tabela3[[#This Row],[Ordenado]]) + 1, LEN(Tabela3[[#This Row],[Ordenado]])),"")</f>
        <v/>
      </c>
    </row>
    <row r="461" spans="1:11" x14ac:dyDescent="0.25">
      <c r="A461" t="str">
        <f>IFERROR(tbl_geral[[#This Row],[Máquina]],"")</f>
        <v>BARL</v>
      </c>
      <c r="B461" t="str">
        <f>IFERROR(tbl_geral[[#This Row],[Status]],"")</f>
        <v>APLICADORA MASSA</v>
      </c>
      <c r="C461" t="str">
        <f>IF(Tabela2[[#This Row],[Status]]="","",CONCATENATE(Tabela2[[#This Row],[Máquina]],"_",Tabela2[[#This Row],[Status]]))</f>
        <v>BARL_APLICADORA MASSA</v>
      </c>
      <c r="E461" s="5">
        <f t="shared" si="15"/>
        <v>54</v>
      </c>
      <c r="F461" s="6" t="str">
        <f>IF(C461&lt;&gt;"",IF(COUNTIFS($C$2:C461,C461)=1,C461,""),"")</f>
        <v/>
      </c>
      <c r="H461" s="5">
        <v>460</v>
      </c>
      <c r="I461" s="6" t="str">
        <f t="shared" si="14"/>
        <v/>
      </c>
      <c r="J461" s="6" t="str">
        <f>IFERROR(MID(Tabela3[[#This Row],[Ordenado]], 1, SEARCH("_", Tabela3[[#This Row],[Ordenado]]) - 1),"")</f>
        <v/>
      </c>
      <c r="K461" s="6" t="str">
        <f>IFERROR(MID(Tabela3[[#This Row],[Ordenado]], SEARCH("_",Tabela3[[#This Row],[Ordenado]]) + 1, LEN(Tabela3[[#This Row],[Ordenado]])),"")</f>
        <v/>
      </c>
    </row>
    <row r="462" spans="1:11" x14ac:dyDescent="0.25">
      <c r="A462" t="str">
        <f>IFERROR(tbl_geral[[#This Row],[Máquina]],"")</f>
        <v>BARL</v>
      </c>
      <c r="B462" t="str">
        <f>IFERROR(tbl_geral[[#This Row],[Status]],"")</f>
        <v>APLICADORA MASSA</v>
      </c>
      <c r="C462" t="str">
        <f>IF(Tabela2[[#This Row],[Status]]="","",CONCATENATE(Tabela2[[#This Row],[Máquina]],"_",Tabela2[[#This Row],[Status]]))</f>
        <v>BARL_APLICADORA MASSA</v>
      </c>
      <c r="E462" s="5">
        <f t="shared" si="15"/>
        <v>54</v>
      </c>
      <c r="F462" s="6" t="str">
        <f>IF(C462&lt;&gt;"",IF(COUNTIFS($C$2:C462,C462)=1,C462,""),"")</f>
        <v/>
      </c>
      <c r="H462" s="5">
        <v>461</v>
      </c>
      <c r="I462" s="6" t="str">
        <f t="shared" si="14"/>
        <v/>
      </c>
      <c r="J462" s="6" t="str">
        <f>IFERROR(MID(Tabela3[[#This Row],[Ordenado]], 1, SEARCH("_", Tabela3[[#This Row],[Ordenado]]) - 1),"")</f>
        <v/>
      </c>
      <c r="K462" s="6" t="str">
        <f>IFERROR(MID(Tabela3[[#This Row],[Ordenado]], SEARCH("_",Tabela3[[#This Row],[Ordenado]]) + 1, LEN(Tabela3[[#This Row],[Ordenado]])),"")</f>
        <v/>
      </c>
    </row>
    <row r="463" spans="1:11" x14ac:dyDescent="0.25">
      <c r="A463" t="str">
        <f>IFERROR(tbl_geral[[#This Row],[Máquina]],"")</f>
        <v>BARL</v>
      </c>
      <c r="B463" t="str">
        <f>IFERROR(tbl_geral[[#This Row],[Status]],"")</f>
        <v>APLICADORA MASSA</v>
      </c>
      <c r="C463" t="str">
        <f>IF(Tabela2[[#This Row],[Status]]="","",CONCATENATE(Tabela2[[#This Row],[Máquina]],"_",Tabela2[[#This Row],[Status]]))</f>
        <v>BARL_APLICADORA MASSA</v>
      </c>
      <c r="E463" s="5">
        <f t="shared" si="15"/>
        <v>54</v>
      </c>
      <c r="F463" s="6" t="str">
        <f>IF(C463&lt;&gt;"",IF(COUNTIFS($C$2:C463,C463)=1,C463,""),"")</f>
        <v/>
      </c>
      <c r="H463" s="5">
        <v>462</v>
      </c>
      <c r="I463" s="6" t="str">
        <f t="shared" si="14"/>
        <v/>
      </c>
      <c r="J463" s="6" t="str">
        <f>IFERROR(MID(Tabela3[[#This Row],[Ordenado]], 1, SEARCH("_", Tabela3[[#This Row],[Ordenado]]) - 1),"")</f>
        <v/>
      </c>
      <c r="K463" s="6" t="str">
        <f>IFERROR(MID(Tabela3[[#This Row],[Ordenado]], SEARCH("_",Tabela3[[#This Row],[Ordenado]]) + 1, LEN(Tabela3[[#This Row],[Ordenado]])),"")</f>
        <v/>
      </c>
    </row>
    <row r="464" spans="1:11" x14ac:dyDescent="0.25">
      <c r="A464" t="str">
        <f>IFERROR(tbl_geral[[#This Row],[Máquina]],"")</f>
        <v>BARL</v>
      </c>
      <c r="B464" t="str">
        <f>IFERROR(tbl_geral[[#This Row],[Status]],"")</f>
        <v>APLICADORA MASSA</v>
      </c>
      <c r="C464" t="str">
        <f>IF(Tabela2[[#This Row],[Status]]="","",CONCATENATE(Tabela2[[#This Row],[Máquina]],"_",Tabela2[[#This Row],[Status]]))</f>
        <v>BARL_APLICADORA MASSA</v>
      </c>
      <c r="E464" s="5">
        <f t="shared" si="15"/>
        <v>54</v>
      </c>
      <c r="F464" s="6" t="str">
        <f>IF(C464&lt;&gt;"",IF(COUNTIFS($C$2:C464,C464)=1,C464,""),"")</f>
        <v/>
      </c>
      <c r="H464" s="5">
        <v>463</v>
      </c>
      <c r="I464" s="6" t="str">
        <f t="shared" si="14"/>
        <v/>
      </c>
      <c r="J464" s="6" t="str">
        <f>IFERROR(MID(Tabela3[[#This Row],[Ordenado]], 1, SEARCH("_", Tabela3[[#This Row],[Ordenado]]) - 1),"")</f>
        <v/>
      </c>
      <c r="K464" s="6" t="str">
        <f>IFERROR(MID(Tabela3[[#This Row],[Ordenado]], SEARCH("_",Tabela3[[#This Row],[Ordenado]]) + 1, LEN(Tabela3[[#This Row],[Ordenado]])),"")</f>
        <v/>
      </c>
    </row>
    <row r="465" spans="1:11" x14ac:dyDescent="0.25">
      <c r="A465" t="str">
        <f>IFERROR(tbl_geral[[#This Row],[Máquina]],"")</f>
        <v>BARL</v>
      </c>
      <c r="B465" t="str">
        <f>IFERROR(tbl_geral[[#This Row],[Status]],"")</f>
        <v>APLICADORA MASSA</v>
      </c>
      <c r="C465" t="str">
        <f>IF(Tabela2[[#This Row],[Status]]="","",CONCATENATE(Tabela2[[#This Row],[Máquina]],"_",Tabela2[[#This Row],[Status]]))</f>
        <v>BARL_APLICADORA MASSA</v>
      </c>
      <c r="E465" s="5">
        <f t="shared" si="15"/>
        <v>54</v>
      </c>
      <c r="F465" s="6" t="str">
        <f>IF(C465&lt;&gt;"",IF(COUNTIFS($C$2:C465,C465)=1,C465,""),"")</f>
        <v/>
      </c>
      <c r="H465" s="5">
        <v>464</v>
      </c>
      <c r="I465" s="6" t="str">
        <f t="shared" si="14"/>
        <v/>
      </c>
      <c r="J465" s="6" t="str">
        <f>IFERROR(MID(Tabela3[[#This Row],[Ordenado]], 1, SEARCH("_", Tabela3[[#This Row],[Ordenado]]) - 1),"")</f>
        <v/>
      </c>
      <c r="K465" s="6" t="str">
        <f>IFERROR(MID(Tabela3[[#This Row],[Ordenado]], SEARCH("_",Tabela3[[#This Row],[Ordenado]]) + 1, LEN(Tabela3[[#This Row],[Ordenado]])),"")</f>
        <v/>
      </c>
    </row>
    <row r="466" spans="1:11" x14ac:dyDescent="0.25">
      <c r="A466" t="str">
        <f>IFERROR(tbl_geral[[#This Row],[Máquina]],"")</f>
        <v>BARL</v>
      </c>
      <c r="B466" t="str">
        <f>IFERROR(tbl_geral[[#This Row],[Status]],"")</f>
        <v>APLICADORA MASSA</v>
      </c>
      <c r="C466" t="str">
        <f>IF(Tabela2[[#This Row],[Status]]="","",CONCATENATE(Tabela2[[#This Row],[Máquina]],"_",Tabela2[[#This Row],[Status]]))</f>
        <v>BARL_APLICADORA MASSA</v>
      </c>
      <c r="E466" s="5">
        <f t="shared" si="15"/>
        <v>54</v>
      </c>
      <c r="F466" s="6" t="str">
        <f>IF(C466&lt;&gt;"",IF(COUNTIFS($C$2:C466,C466)=1,C466,""),"")</f>
        <v/>
      </c>
      <c r="H466" s="5">
        <v>465</v>
      </c>
      <c r="I466" s="6" t="str">
        <f t="shared" si="14"/>
        <v/>
      </c>
      <c r="J466" s="6" t="str">
        <f>IFERROR(MID(Tabela3[[#This Row],[Ordenado]], 1, SEARCH("_", Tabela3[[#This Row],[Ordenado]]) - 1),"")</f>
        <v/>
      </c>
      <c r="K466" s="6" t="str">
        <f>IFERROR(MID(Tabela3[[#This Row],[Ordenado]], SEARCH("_",Tabela3[[#This Row],[Ordenado]]) + 1, LEN(Tabela3[[#This Row],[Ordenado]])),"")</f>
        <v/>
      </c>
    </row>
    <row r="467" spans="1:11" x14ac:dyDescent="0.25">
      <c r="A467" t="str">
        <f>IFERROR(tbl_geral[[#This Row],[Máquina]],"")</f>
        <v>BARL</v>
      </c>
      <c r="B467" t="str">
        <f>IFERROR(tbl_geral[[#This Row],[Status]],"")</f>
        <v>APLICADORA MASSA</v>
      </c>
      <c r="C467" t="str">
        <f>IF(Tabela2[[#This Row],[Status]]="","",CONCATENATE(Tabela2[[#This Row],[Máquina]],"_",Tabela2[[#This Row],[Status]]))</f>
        <v>BARL_APLICADORA MASSA</v>
      </c>
      <c r="E467" s="5">
        <f t="shared" si="15"/>
        <v>54</v>
      </c>
      <c r="F467" s="6" t="str">
        <f>IF(C467&lt;&gt;"",IF(COUNTIFS($C$2:C467,C467)=1,C467,""),"")</f>
        <v/>
      </c>
      <c r="H467" s="5">
        <v>466</v>
      </c>
      <c r="I467" s="6" t="str">
        <f t="shared" si="14"/>
        <v/>
      </c>
      <c r="J467" s="6" t="str">
        <f>IFERROR(MID(Tabela3[[#This Row],[Ordenado]], 1, SEARCH("_", Tabela3[[#This Row],[Ordenado]]) - 1),"")</f>
        <v/>
      </c>
      <c r="K467" s="6" t="str">
        <f>IFERROR(MID(Tabela3[[#This Row],[Ordenado]], SEARCH("_",Tabela3[[#This Row],[Ordenado]]) + 1, LEN(Tabela3[[#This Row],[Ordenado]])),"")</f>
        <v/>
      </c>
    </row>
    <row r="468" spans="1:11" x14ac:dyDescent="0.25">
      <c r="A468" t="str">
        <f>IFERROR(tbl_geral[[#This Row],[Máquina]],"")</f>
        <v>BARL</v>
      </c>
      <c r="B468" t="str">
        <f>IFERROR(tbl_geral[[#This Row],[Status]],"")</f>
        <v>APLICADORA MASSA</v>
      </c>
      <c r="C468" t="str">
        <f>IF(Tabela2[[#This Row],[Status]]="","",CONCATENATE(Tabela2[[#This Row],[Máquina]],"_",Tabela2[[#This Row],[Status]]))</f>
        <v>BARL_APLICADORA MASSA</v>
      </c>
      <c r="E468" s="5">
        <f t="shared" si="15"/>
        <v>54</v>
      </c>
      <c r="F468" s="6" t="str">
        <f>IF(C468&lt;&gt;"",IF(COUNTIFS($C$2:C468,C468)=1,C468,""),"")</f>
        <v/>
      </c>
      <c r="H468" s="5">
        <v>467</v>
      </c>
      <c r="I468" s="6" t="str">
        <f t="shared" si="14"/>
        <v/>
      </c>
      <c r="J468" s="6" t="str">
        <f>IFERROR(MID(Tabela3[[#This Row],[Ordenado]], 1, SEARCH("_", Tabela3[[#This Row],[Ordenado]]) - 1),"")</f>
        <v/>
      </c>
      <c r="K468" s="6" t="str">
        <f>IFERROR(MID(Tabela3[[#This Row],[Ordenado]], SEARCH("_",Tabela3[[#This Row],[Ordenado]]) + 1, LEN(Tabela3[[#This Row],[Ordenado]])),"")</f>
        <v/>
      </c>
    </row>
    <row r="469" spans="1:11" x14ac:dyDescent="0.25">
      <c r="A469" t="str">
        <f>IFERROR(tbl_geral[[#This Row],[Máquina]],"")</f>
        <v>BARL</v>
      </c>
      <c r="B469" t="str">
        <f>IFERROR(tbl_geral[[#This Row],[Status]],"")</f>
        <v>APLICADORA MASSA</v>
      </c>
      <c r="C469" t="str">
        <f>IF(Tabela2[[#This Row],[Status]]="","",CONCATENATE(Tabela2[[#This Row],[Máquina]],"_",Tabela2[[#This Row],[Status]]))</f>
        <v>BARL_APLICADORA MASSA</v>
      </c>
      <c r="E469" s="5">
        <f t="shared" si="15"/>
        <v>54</v>
      </c>
      <c r="F469" s="6" t="str">
        <f>IF(C469&lt;&gt;"",IF(COUNTIFS($C$2:C469,C469)=1,C469,""),"")</f>
        <v/>
      </c>
      <c r="H469" s="5">
        <v>468</v>
      </c>
      <c r="I469" s="6" t="str">
        <f t="shared" si="14"/>
        <v/>
      </c>
      <c r="J469" s="6" t="str">
        <f>IFERROR(MID(Tabela3[[#This Row],[Ordenado]], 1, SEARCH("_", Tabela3[[#This Row],[Ordenado]]) - 1),"")</f>
        <v/>
      </c>
      <c r="K469" s="6" t="str">
        <f>IFERROR(MID(Tabela3[[#This Row],[Ordenado]], SEARCH("_",Tabela3[[#This Row],[Ordenado]]) + 1, LEN(Tabela3[[#This Row],[Ordenado]])),"")</f>
        <v/>
      </c>
    </row>
    <row r="470" spans="1:11" x14ac:dyDescent="0.25">
      <c r="A470" t="str">
        <f>IFERROR(tbl_geral[[#This Row],[Máquina]],"")</f>
        <v>BARL</v>
      </c>
      <c r="B470" t="str">
        <f>IFERROR(tbl_geral[[#This Row],[Status]],"")</f>
        <v>APLICADORA MASSA</v>
      </c>
      <c r="C470" t="str">
        <f>IF(Tabela2[[#This Row],[Status]]="","",CONCATENATE(Tabela2[[#This Row],[Máquina]],"_",Tabela2[[#This Row],[Status]]))</f>
        <v>BARL_APLICADORA MASSA</v>
      </c>
      <c r="E470" s="5">
        <f t="shared" si="15"/>
        <v>54</v>
      </c>
      <c r="F470" s="6" t="str">
        <f>IF(C470&lt;&gt;"",IF(COUNTIFS($C$2:C470,C470)=1,C470,""),"")</f>
        <v/>
      </c>
      <c r="H470" s="5">
        <v>469</v>
      </c>
      <c r="I470" s="6" t="str">
        <f t="shared" si="14"/>
        <v/>
      </c>
      <c r="J470" s="6" t="str">
        <f>IFERROR(MID(Tabela3[[#This Row],[Ordenado]], 1, SEARCH("_", Tabela3[[#This Row],[Ordenado]]) - 1),"")</f>
        <v/>
      </c>
      <c r="K470" s="6" t="str">
        <f>IFERROR(MID(Tabela3[[#This Row],[Ordenado]], SEARCH("_",Tabela3[[#This Row],[Ordenado]]) + 1, LEN(Tabela3[[#This Row],[Ordenado]])),"")</f>
        <v/>
      </c>
    </row>
    <row r="471" spans="1:11" x14ac:dyDescent="0.25">
      <c r="A471" t="str">
        <f>IFERROR(tbl_geral[[#This Row],[Máquina]],"")</f>
        <v>BARL</v>
      </c>
      <c r="B471" t="str">
        <f>IFERROR(tbl_geral[[#This Row],[Status]],"")</f>
        <v>APLICADORA MASSA</v>
      </c>
      <c r="C471" t="str">
        <f>IF(Tabela2[[#This Row],[Status]]="","",CONCATENATE(Tabela2[[#This Row],[Máquina]],"_",Tabela2[[#This Row],[Status]]))</f>
        <v>BARL_APLICADORA MASSA</v>
      </c>
      <c r="E471" s="5">
        <f t="shared" si="15"/>
        <v>54</v>
      </c>
      <c r="F471" s="6" t="str">
        <f>IF(C471&lt;&gt;"",IF(COUNTIFS($C$2:C471,C471)=1,C471,""),"")</f>
        <v/>
      </c>
      <c r="H471" s="5">
        <v>470</v>
      </c>
      <c r="I471" s="6" t="str">
        <f t="shared" si="14"/>
        <v/>
      </c>
      <c r="J471" s="6" t="str">
        <f>IFERROR(MID(Tabela3[[#This Row],[Ordenado]], 1, SEARCH("_", Tabela3[[#This Row],[Ordenado]]) - 1),"")</f>
        <v/>
      </c>
      <c r="K471" s="6" t="str">
        <f>IFERROR(MID(Tabela3[[#This Row],[Ordenado]], SEARCH("_",Tabela3[[#This Row],[Ordenado]]) + 1, LEN(Tabela3[[#This Row],[Ordenado]])),"")</f>
        <v/>
      </c>
    </row>
    <row r="472" spans="1:11" x14ac:dyDescent="0.25">
      <c r="A472" t="str">
        <f>IFERROR(tbl_geral[[#This Row],[Máquina]],"")</f>
        <v>BARL</v>
      </c>
      <c r="B472" t="str">
        <f>IFERROR(tbl_geral[[#This Row],[Status]],"")</f>
        <v>APLICADORA MASSA</v>
      </c>
      <c r="C472" t="str">
        <f>IF(Tabela2[[#This Row],[Status]]="","",CONCATENATE(Tabela2[[#This Row],[Máquina]],"_",Tabela2[[#This Row],[Status]]))</f>
        <v>BARL_APLICADORA MASSA</v>
      </c>
      <c r="E472" s="5">
        <f t="shared" si="15"/>
        <v>54</v>
      </c>
      <c r="F472" s="6" t="str">
        <f>IF(C472&lt;&gt;"",IF(COUNTIFS($C$2:C472,C472)=1,C472,""),"")</f>
        <v/>
      </c>
      <c r="H472" s="5">
        <v>471</v>
      </c>
      <c r="I472" s="6" t="str">
        <f t="shared" si="14"/>
        <v/>
      </c>
      <c r="J472" s="6" t="str">
        <f>IFERROR(MID(Tabela3[[#This Row],[Ordenado]], 1, SEARCH("_", Tabela3[[#This Row],[Ordenado]]) - 1),"")</f>
        <v/>
      </c>
      <c r="K472" s="6" t="str">
        <f>IFERROR(MID(Tabela3[[#This Row],[Ordenado]], SEARCH("_",Tabela3[[#This Row],[Ordenado]]) + 1, LEN(Tabela3[[#This Row],[Ordenado]])),"")</f>
        <v/>
      </c>
    </row>
    <row r="473" spans="1:11" x14ac:dyDescent="0.25">
      <c r="A473" t="str">
        <f>IFERROR(tbl_geral[[#This Row],[Máquina]],"")</f>
        <v>BARL</v>
      </c>
      <c r="B473" t="str">
        <f>IFERROR(tbl_geral[[#This Row],[Status]],"")</f>
        <v>APLICADORA MASSA</v>
      </c>
      <c r="C473" t="str">
        <f>IF(Tabela2[[#This Row],[Status]]="","",CONCATENATE(Tabela2[[#This Row],[Máquina]],"_",Tabela2[[#This Row],[Status]]))</f>
        <v>BARL_APLICADORA MASSA</v>
      </c>
      <c r="E473" s="5">
        <f t="shared" si="15"/>
        <v>54</v>
      </c>
      <c r="F473" s="6" t="str">
        <f>IF(C473&lt;&gt;"",IF(COUNTIFS($C$2:C473,C473)=1,C473,""),"")</f>
        <v/>
      </c>
      <c r="H473" s="5">
        <v>472</v>
      </c>
      <c r="I473" s="6" t="str">
        <f t="shared" si="14"/>
        <v/>
      </c>
      <c r="J473" s="6" t="str">
        <f>IFERROR(MID(Tabela3[[#This Row],[Ordenado]], 1, SEARCH("_", Tabela3[[#This Row],[Ordenado]]) - 1),"")</f>
        <v/>
      </c>
      <c r="K473" s="6" t="str">
        <f>IFERROR(MID(Tabela3[[#This Row],[Ordenado]], SEARCH("_",Tabela3[[#This Row],[Ordenado]]) + 1, LEN(Tabela3[[#This Row],[Ordenado]])),"")</f>
        <v/>
      </c>
    </row>
    <row r="474" spans="1:11" x14ac:dyDescent="0.25">
      <c r="A474" t="str">
        <f>IFERROR(tbl_geral[[#This Row],[Máquina]],"")</f>
        <v>BARL</v>
      </c>
      <c r="B474" t="str">
        <f>IFERROR(tbl_geral[[#This Row],[Status]],"")</f>
        <v>APLICADORA MASSA</v>
      </c>
      <c r="C474" t="str">
        <f>IF(Tabela2[[#This Row],[Status]]="","",CONCATENATE(Tabela2[[#This Row],[Máquina]],"_",Tabela2[[#This Row],[Status]]))</f>
        <v>BARL_APLICADORA MASSA</v>
      </c>
      <c r="E474" s="5">
        <f t="shared" si="15"/>
        <v>54</v>
      </c>
      <c r="F474" s="6" t="str">
        <f>IF(C474&lt;&gt;"",IF(COUNTIFS($C$2:C474,C474)=1,C474,""),"")</f>
        <v/>
      </c>
      <c r="H474" s="5">
        <v>473</v>
      </c>
      <c r="I474" s="6" t="str">
        <f t="shared" si="14"/>
        <v/>
      </c>
      <c r="J474" s="6" t="str">
        <f>IFERROR(MID(Tabela3[[#This Row],[Ordenado]], 1, SEARCH("_", Tabela3[[#This Row],[Ordenado]]) - 1),"")</f>
        <v/>
      </c>
      <c r="K474" s="6" t="str">
        <f>IFERROR(MID(Tabela3[[#This Row],[Ordenado]], SEARCH("_",Tabela3[[#This Row],[Ordenado]]) + 1, LEN(Tabela3[[#This Row],[Ordenado]])),"")</f>
        <v/>
      </c>
    </row>
    <row r="475" spans="1:11" x14ac:dyDescent="0.25">
      <c r="A475" t="str">
        <f>IFERROR(tbl_geral[[#This Row],[Máquina]],"")</f>
        <v>BARL</v>
      </c>
      <c r="B475" t="str">
        <f>IFERROR(tbl_geral[[#This Row],[Status]],"")</f>
        <v>APLICADORA MASSA</v>
      </c>
      <c r="C475" t="str">
        <f>IF(Tabela2[[#This Row],[Status]]="","",CONCATENATE(Tabela2[[#This Row],[Máquina]],"_",Tabela2[[#This Row],[Status]]))</f>
        <v>BARL_APLICADORA MASSA</v>
      </c>
      <c r="E475" s="5">
        <f t="shared" si="15"/>
        <v>54</v>
      </c>
      <c r="F475" s="6" t="str">
        <f>IF(C475&lt;&gt;"",IF(COUNTIFS($C$2:C475,C475)=1,C475,""),"")</f>
        <v/>
      </c>
      <c r="H475" s="5">
        <v>474</v>
      </c>
      <c r="I475" s="6" t="str">
        <f t="shared" si="14"/>
        <v/>
      </c>
      <c r="J475" s="6" t="str">
        <f>IFERROR(MID(Tabela3[[#This Row],[Ordenado]], 1, SEARCH("_", Tabela3[[#This Row],[Ordenado]]) - 1),"")</f>
        <v/>
      </c>
      <c r="K475" s="6" t="str">
        <f>IFERROR(MID(Tabela3[[#This Row],[Ordenado]], SEARCH("_",Tabela3[[#This Row],[Ordenado]]) + 1, LEN(Tabela3[[#This Row],[Ordenado]])),"")</f>
        <v/>
      </c>
    </row>
    <row r="476" spans="1:11" x14ac:dyDescent="0.25">
      <c r="A476" t="str">
        <f>IFERROR(tbl_geral[[#This Row],[Máquina]],"")</f>
        <v>BARL</v>
      </c>
      <c r="B476" t="str">
        <f>IFERROR(tbl_geral[[#This Row],[Status]],"")</f>
        <v>APLICADORA MASSA</v>
      </c>
      <c r="C476" t="str">
        <f>IF(Tabela2[[#This Row],[Status]]="","",CONCATENATE(Tabela2[[#This Row],[Máquina]],"_",Tabela2[[#This Row],[Status]]))</f>
        <v>BARL_APLICADORA MASSA</v>
      </c>
      <c r="E476" s="5">
        <f t="shared" si="15"/>
        <v>54</v>
      </c>
      <c r="F476" s="6" t="str">
        <f>IF(C476&lt;&gt;"",IF(COUNTIFS($C$2:C476,C476)=1,C476,""),"")</f>
        <v/>
      </c>
      <c r="H476" s="5">
        <v>475</v>
      </c>
      <c r="I476" s="6" t="str">
        <f t="shared" si="14"/>
        <v/>
      </c>
      <c r="J476" s="6" t="str">
        <f>IFERROR(MID(Tabela3[[#This Row],[Ordenado]], 1, SEARCH("_", Tabela3[[#This Row],[Ordenado]]) - 1),"")</f>
        <v/>
      </c>
      <c r="K476" s="6" t="str">
        <f>IFERROR(MID(Tabela3[[#This Row],[Ordenado]], SEARCH("_",Tabela3[[#This Row],[Ordenado]]) + 1, LEN(Tabela3[[#This Row],[Ordenado]])),"")</f>
        <v/>
      </c>
    </row>
    <row r="477" spans="1:11" x14ac:dyDescent="0.25">
      <c r="A477" t="str">
        <f>IFERROR(tbl_geral[[#This Row],[Máquina]],"")</f>
        <v>BARL</v>
      </c>
      <c r="B477" t="str">
        <f>IFERROR(tbl_geral[[#This Row],[Status]],"")</f>
        <v>APLICADORA MASSA</v>
      </c>
      <c r="C477" t="str">
        <f>IF(Tabela2[[#This Row],[Status]]="","",CONCATENATE(Tabela2[[#This Row],[Máquina]],"_",Tabela2[[#This Row],[Status]]))</f>
        <v>BARL_APLICADORA MASSA</v>
      </c>
      <c r="E477" s="5">
        <f t="shared" si="15"/>
        <v>54</v>
      </c>
      <c r="F477" s="6" t="str">
        <f>IF(C477&lt;&gt;"",IF(COUNTIFS($C$2:C477,C477)=1,C477,""),"")</f>
        <v/>
      </c>
      <c r="H477" s="5">
        <v>476</v>
      </c>
      <c r="I477" s="6" t="str">
        <f t="shared" si="14"/>
        <v/>
      </c>
      <c r="J477" s="6" t="str">
        <f>IFERROR(MID(Tabela3[[#This Row],[Ordenado]], 1, SEARCH("_", Tabela3[[#This Row],[Ordenado]]) - 1),"")</f>
        <v/>
      </c>
      <c r="K477" s="6" t="str">
        <f>IFERROR(MID(Tabela3[[#This Row],[Ordenado]], SEARCH("_",Tabela3[[#This Row],[Ordenado]]) + 1, LEN(Tabela3[[#This Row],[Ordenado]])),"")</f>
        <v/>
      </c>
    </row>
    <row r="478" spans="1:11" x14ac:dyDescent="0.25">
      <c r="A478" t="str">
        <f>IFERROR(tbl_geral[[#This Row],[Máquina]],"")</f>
        <v>BARL</v>
      </c>
      <c r="B478" t="str">
        <f>IFERROR(tbl_geral[[#This Row],[Status]],"")</f>
        <v>APLICADORA MASSA</v>
      </c>
      <c r="C478" t="str">
        <f>IF(Tabela2[[#This Row],[Status]]="","",CONCATENATE(Tabela2[[#This Row],[Máquina]],"_",Tabela2[[#This Row],[Status]]))</f>
        <v>BARL_APLICADORA MASSA</v>
      </c>
      <c r="E478" s="5">
        <f t="shared" si="15"/>
        <v>54</v>
      </c>
      <c r="F478" s="6" t="str">
        <f>IF(C478&lt;&gt;"",IF(COUNTIFS($C$2:C478,C478)=1,C478,""),"")</f>
        <v/>
      </c>
      <c r="H478" s="5">
        <v>477</v>
      </c>
      <c r="I478" s="6" t="str">
        <f t="shared" si="14"/>
        <v/>
      </c>
      <c r="J478" s="6" t="str">
        <f>IFERROR(MID(Tabela3[[#This Row],[Ordenado]], 1, SEARCH("_", Tabela3[[#This Row],[Ordenado]]) - 1),"")</f>
        <v/>
      </c>
      <c r="K478" s="6" t="str">
        <f>IFERROR(MID(Tabela3[[#This Row],[Ordenado]], SEARCH("_",Tabela3[[#This Row],[Ordenado]]) + 1, LEN(Tabela3[[#This Row],[Ordenado]])),"")</f>
        <v/>
      </c>
    </row>
    <row r="479" spans="1:11" x14ac:dyDescent="0.25">
      <c r="A479" t="str">
        <f>IFERROR(tbl_geral[[#This Row],[Máquina]],"")</f>
        <v>BARL</v>
      </c>
      <c r="B479" t="str">
        <f>IFERROR(tbl_geral[[#This Row],[Status]],"")</f>
        <v>APLICADORA MASSA</v>
      </c>
      <c r="C479" t="str">
        <f>IF(Tabela2[[#This Row],[Status]]="","",CONCATENATE(Tabela2[[#This Row],[Máquina]],"_",Tabela2[[#This Row],[Status]]))</f>
        <v>BARL_APLICADORA MASSA</v>
      </c>
      <c r="E479" s="5">
        <f t="shared" si="15"/>
        <v>54</v>
      </c>
      <c r="F479" s="6" t="str">
        <f>IF(C479&lt;&gt;"",IF(COUNTIFS($C$2:C479,C479)=1,C479,""),"")</f>
        <v/>
      </c>
      <c r="H479" s="5">
        <v>478</v>
      </c>
      <c r="I479" s="6" t="str">
        <f t="shared" si="14"/>
        <v/>
      </c>
      <c r="J479" s="6" t="str">
        <f>IFERROR(MID(Tabela3[[#This Row],[Ordenado]], 1, SEARCH("_", Tabela3[[#This Row],[Ordenado]]) - 1),"")</f>
        <v/>
      </c>
      <c r="K479" s="6" t="str">
        <f>IFERROR(MID(Tabela3[[#This Row],[Ordenado]], SEARCH("_",Tabela3[[#This Row],[Ordenado]]) + 1, LEN(Tabela3[[#This Row],[Ordenado]])),"")</f>
        <v/>
      </c>
    </row>
    <row r="480" spans="1:11" x14ac:dyDescent="0.25">
      <c r="A480" t="str">
        <f>IFERROR(tbl_geral[[#This Row],[Máquina]],"")</f>
        <v>BARL</v>
      </c>
      <c r="B480" t="str">
        <f>IFERROR(tbl_geral[[#This Row],[Status]],"")</f>
        <v>TÚNEL UV 2</v>
      </c>
      <c r="C480" t="str">
        <f>IF(Tabela2[[#This Row],[Status]]="","",CONCATENATE(Tabela2[[#This Row],[Máquina]],"_",Tabela2[[#This Row],[Status]]))</f>
        <v>BARL_TÚNEL UV 2</v>
      </c>
      <c r="E480" s="5">
        <f t="shared" si="15"/>
        <v>55</v>
      </c>
      <c r="F480" s="6" t="str">
        <f>IF(C480&lt;&gt;"",IF(COUNTIFS($C$2:C480,C480)=1,C480,""),"")</f>
        <v>BARL_TÚNEL UV 2</v>
      </c>
      <c r="H480" s="5">
        <v>479</v>
      </c>
      <c r="I480" s="6" t="str">
        <f t="shared" si="14"/>
        <v/>
      </c>
      <c r="J480" s="6" t="str">
        <f>IFERROR(MID(Tabela3[[#This Row],[Ordenado]], 1, SEARCH("_", Tabela3[[#This Row],[Ordenado]]) - 1),"")</f>
        <v/>
      </c>
      <c r="K480" s="6" t="str">
        <f>IFERROR(MID(Tabela3[[#This Row],[Ordenado]], SEARCH("_",Tabela3[[#This Row],[Ordenado]]) + 1, LEN(Tabela3[[#This Row],[Ordenado]])),"")</f>
        <v/>
      </c>
    </row>
    <row r="481" spans="1:11" x14ac:dyDescent="0.25">
      <c r="A481" t="str">
        <f>IFERROR(tbl_geral[[#This Row],[Máquina]],"")</f>
        <v>BARL</v>
      </c>
      <c r="B481" t="str">
        <f>IFERROR(tbl_geral[[#This Row],[Status]],"")</f>
        <v>TÚNEL UV 2</v>
      </c>
      <c r="C481" t="str">
        <f>IF(Tabela2[[#This Row],[Status]]="","",CONCATENATE(Tabela2[[#This Row],[Máquina]],"_",Tabela2[[#This Row],[Status]]))</f>
        <v>BARL_TÚNEL UV 2</v>
      </c>
      <c r="E481" s="5">
        <f t="shared" si="15"/>
        <v>55</v>
      </c>
      <c r="F481" s="6" t="str">
        <f>IF(C481&lt;&gt;"",IF(COUNTIFS($C$2:C481,C481)=1,C481,""),"")</f>
        <v/>
      </c>
      <c r="H481" s="5">
        <v>480</v>
      </c>
      <c r="I481" s="6" t="str">
        <f t="shared" si="14"/>
        <v/>
      </c>
      <c r="J481" s="6" t="str">
        <f>IFERROR(MID(Tabela3[[#This Row],[Ordenado]], 1, SEARCH("_", Tabela3[[#This Row],[Ordenado]]) - 1),"")</f>
        <v/>
      </c>
      <c r="K481" s="6" t="str">
        <f>IFERROR(MID(Tabela3[[#This Row],[Ordenado]], SEARCH("_",Tabela3[[#This Row],[Ordenado]]) + 1, LEN(Tabela3[[#This Row],[Ordenado]])),"")</f>
        <v/>
      </c>
    </row>
    <row r="482" spans="1:11" x14ac:dyDescent="0.25">
      <c r="A482" t="str">
        <f>IFERROR(tbl_geral[[#This Row],[Máquina]],"")</f>
        <v>BARL</v>
      </c>
      <c r="B482" t="str">
        <f>IFERROR(tbl_geral[[#This Row],[Status]],"")</f>
        <v>TÚNEL UV 2</v>
      </c>
      <c r="C482" t="str">
        <f>IF(Tabela2[[#This Row],[Status]]="","",CONCATENATE(Tabela2[[#This Row],[Máquina]],"_",Tabela2[[#This Row],[Status]]))</f>
        <v>BARL_TÚNEL UV 2</v>
      </c>
      <c r="E482" s="5">
        <f t="shared" si="15"/>
        <v>55</v>
      </c>
      <c r="F482" s="6" t="str">
        <f>IF(C482&lt;&gt;"",IF(COUNTIFS($C$2:C482,C482)=1,C482,""),"")</f>
        <v/>
      </c>
      <c r="H482" s="5">
        <v>481</v>
      </c>
      <c r="I482" s="6" t="str">
        <f t="shared" si="14"/>
        <v/>
      </c>
      <c r="J482" s="6" t="str">
        <f>IFERROR(MID(Tabela3[[#This Row],[Ordenado]], 1, SEARCH("_", Tabela3[[#This Row],[Ordenado]]) - 1),"")</f>
        <v/>
      </c>
      <c r="K482" s="6" t="str">
        <f>IFERROR(MID(Tabela3[[#This Row],[Ordenado]], SEARCH("_",Tabela3[[#This Row],[Ordenado]]) + 1, LEN(Tabela3[[#This Row],[Ordenado]])),"")</f>
        <v/>
      </c>
    </row>
    <row r="483" spans="1:11" x14ac:dyDescent="0.25">
      <c r="A483" t="str">
        <f>IFERROR(tbl_geral[[#This Row],[Máquina]],"")</f>
        <v>BARL</v>
      </c>
      <c r="B483" t="str">
        <f>IFERROR(tbl_geral[[#This Row],[Status]],"")</f>
        <v>TÚNEL UV 2</v>
      </c>
      <c r="C483" t="str">
        <f>IF(Tabela2[[#This Row],[Status]]="","",CONCATENATE(Tabela2[[#This Row],[Máquina]],"_",Tabela2[[#This Row],[Status]]))</f>
        <v>BARL_TÚNEL UV 2</v>
      </c>
      <c r="E483" s="5">
        <f t="shared" si="15"/>
        <v>55</v>
      </c>
      <c r="F483" s="6" t="str">
        <f>IF(C483&lt;&gt;"",IF(COUNTIFS($C$2:C483,C483)=1,C483,""),"")</f>
        <v/>
      </c>
      <c r="H483" s="5">
        <v>482</v>
      </c>
      <c r="I483" s="6" t="str">
        <f t="shared" si="14"/>
        <v/>
      </c>
      <c r="J483" s="6" t="str">
        <f>IFERROR(MID(Tabela3[[#This Row],[Ordenado]], 1, SEARCH("_", Tabela3[[#This Row],[Ordenado]]) - 1),"")</f>
        <v/>
      </c>
      <c r="K483" s="6" t="str">
        <f>IFERROR(MID(Tabela3[[#This Row],[Ordenado]], SEARCH("_",Tabela3[[#This Row],[Ordenado]]) + 1, LEN(Tabela3[[#This Row],[Ordenado]])),"")</f>
        <v/>
      </c>
    </row>
    <row r="484" spans="1:11" x14ac:dyDescent="0.25">
      <c r="A484" t="str">
        <f>IFERROR(tbl_geral[[#This Row],[Máquina]],"")</f>
        <v>BARL</v>
      </c>
      <c r="B484" t="str">
        <f>IFERROR(tbl_geral[[#This Row],[Status]],"")</f>
        <v>TÚNEL UV 2</v>
      </c>
      <c r="C484" t="str">
        <f>IF(Tabela2[[#This Row],[Status]]="","",CONCATENATE(Tabela2[[#This Row],[Máquina]],"_",Tabela2[[#This Row],[Status]]))</f>
        <v>BARL_TÚNEL UV 2</v>
      </c>
      <c r="E484" s="5">
        <f t="shared" si="15"/>
        <v>55</v>
      </c>
      <c r="F484" s="6" t="str">
        <f>IF(C484&lt;&gt;"",IF(COUNTIFS($C$2:C484,C484)=1,C484,""),"")</f>
        <v/>
      </c>
      <c r="H484" s="5">
        <v>483</v>
      </c>
      <c r="I484" s="6" t="str">
        <f t="shared" si="14"/>
        <v/>
      </c>
      <c r="J484" s="6" t="str">
        <f>IFERROR(MID(Tabela3[[#This Row],[Ordenado]], 1, SEARCH("_", Tabela3[[#This Row],[Ordenado]]) - 1),"")</f>
        <v/>
      </c>
      <c r="K484" s="6" t="str">
        <f>IFERROR(MID(Tabela3[[#This Row],[Ordenado]], SEARCH("_",Tabela3[[#This Row],[Ordenado]]) + 1, LEN(Tabela3[[#This Row],[Ordenado]])),"")</f>
        <v/>
      </c>
    </row>
    <row r="485" spans="1:11" x14ac:dyDescent="0.25">
      <c r="A485" t="str">
        <f>IFERROR(tbl_geral[[#This Row],[Máquina]],"")</f>
        <v>BARL</v>
      </c>
      <c r="B485" t="str">
        <f>IFERROR(tbl_geral[[#This Row],[Status]],"")</f>
        <v>TÚNEL UV 2</v>
      </c>
      <c r="C485" t="str">
        <f>IF(Tabela2[[#This Row],[Status]]="","",CONCATENATE(Tabela2[[#This Row],[Máquina]],"_",Tabela2[[#This Row],[Status]]))</f>
        <v>BARL_TÚNEL UV 2</v>
      </c>
      <c r="E485" s="5">
        <f t="shared" si="15"/>
        <v>55</v>
      </c>
      <c r="F485" s="6" t="str">
        <f>IF(C485&lt;&gt;"",IF(COUNTIFS($C$2:C485,C485)=1,C485,""),"")</f>
        <v/>
      </c>
      <c r="H485" s="5">
        <v>484</v>
      </c>
      <c r="I485" s="6" t="str">
        <f t="shared" si="14"/>
        <v/>
      </c>
      <c r="J485" s="6" t="str">
        <f>IFERROR(MID(Tabela3[[#This Row],[Ordenado]], 1, SEARCH("_", Tabela3[[#This Row],[Ordenado]]) - 1),"")</f>
        <v/>
      </c>
      <c r="K485" s="6" t="str">
        <f>IFERROR(MID(Tabela3[[#This Row],[Ordenado]], SEARCH("_",Tabela3[[#This Row],[Ordenado]]) + 1, LEN(Tabela3[[#This Row],[Ordenado]])),"")</f>
        <v/>
      </c>
    </row>
    <row r="486" spans="1:11" x14ac:dyDescent="0.25">
      <c r="A486" t="str">
        <f>IFERROR(tbl_geral[[#This Row],[Máquina]],"")</f>
        <v>BARL</v>
      </c>
      <c r="B486" t="str">
        <f>IFERROR(tbl_geral[[#This Row],[Status]],"")</f>
        <v>TÚNEL UV 2</v>
      </c>
      <c r="C486" t="str">
        <f>IF(Tabela2[[#This Row],[Status]]="","",CONCATENATE(Tabela2[[#This Row],[Máquina]],"_",Tabela2[[#This Row],[Status]]))</f>
        <v>BARL_TÚNEL UV 2</v>
      </c>
      <c r="E486" s="5">
        <f t="shared" si="15"/>
        <v>55</v>
      </c>
      <c r="F486" s="6" t="str">
        <f>IF(C486&lt;&gt;"",IF(COUNTIFS($C$2:C486,C486)=1,C486,""),"")</f>
        <v/>
      </c>
      <c r="H486" s="5">
        <v>485</v>
      </c>
      <c r="I486" s="6" t="str">
        <f t="shared" si="14"/>
        <v/>
      </c>
      <c r="J486" s="6" t="str">
        <f>IFERROR(MID(Tabela3[[#This Row],[Ordenado]], 1, SEARCH("_", Tabela3[[#This Row],[Ordenado]]) - 1),"")</f>
        <v/>
      </c>
      <c r="K486" s="6" t="str">
        <f>IFERROR(MID(Tabela3[[#This Row],[Ordenado]], SEARCH("_",Tabela3[[#This Row],[Ordenado]]) + 1, LEN(Tabela3[[#This Row],[Ordenado]])),"")</f>
        <v/>
      </c>
    </row>
    <row r="487" spans="1:11" x14ac:dyDescent="0.25">
      <c r="A487" t="str">
        <f>IFERROR(tbl_geral[[#This Row],[Máquina]],"")</f>
        <v>BARL</v>
      </c>
      <c r="B487" t="str">
        <f>IFERROR(tbl_geral[[#This Row],[Status]],"")</f>
        <v>TÚNEL UV 2</v>
      </c>
      <c r="C487" t="str">
        <f>IF(Tabela2[[#This Row],[Status]]="","",CONCATENATE(Tabela2[[#This Row],[Máquina]],"_",Tabela2[[#This Row],[Status]]))</f>
        <v>BARL_TÚNEL UV 2</v>
      </c>
      <c r="E487" s="5">
        <f t="shared" si="15"/>
        <v>55</v>
      </c>
      <c r="F487" s="6" t="str">
        <f>IF(C487&lt;&gt;"",IF(COUNTIFS($C$2:C487,C487)=1,C487,""),"")</f>
        <v/>
      </c>
      <c r="H487" s="5">
        <v>486</v>
      </c>
      <c r="I487" s="6" t="str">
        <f t="shared" si="14"/>
        <v/>
      </c>
      <c r="J487" s="6" t="str">
        <f>IFERROR(MID(Tabela3[[#This Row],[Ordenado]], 1, SEARCH("_", Tabela3[[#This Row],[Ordenado]]) - 1),"")</f>
        <v/>
      </c>
      <c r="K487" s="6" t="str">
        <f>IFERROR(MID(Tabela3[[#This Row],[Ordenado]], SEARCH("_",Tabela3[[#This Row],[Ordenado]]) + 1, LEN(Tabela3[[#This Row],[Ordenado]])),"")</f>
        <v/>
      </c>
    </row>
    <row r="488" spans="1:11" x14ac:dyDescent="0.25">
      <c r="A488" t="str">
        <f>IFERROR(tbl_geral[[#This Row],[Máquina]],"")</f>
        <v>BARL</v>
      </c>
      <c r="B488" t="str">
        <f>IFERROR(tbl_geral[[#This Row],[Status]],"")</f>
        <v>TÚNEL UV 2</v>
      </c>
      <c r="C488" t="str">
        <f>IF(Tabela2[[#This Row],[Status]]="","",CONCATENATE(Tabela2[[#This Row],[Máquina]],"_",Tabela2[[#This Row],[Status]]))</f>
        <v>BARL_TÚNEL UV 2</v>
      </c>
      <c r="E488" s="5">
        <f t="shared" si="15"/>
        <v>55</v>
      </c>
      <c r="F488" s="6" t="str">
        <f>IF(C488&lt;&gt;"",IF(COUNTIFS($C$2:C488,C488)=1,C488,""),"")</f>
        <v/>
      </c>
      <c r="H488" s="5">
        <v>487</v>
      </c>
      <c r="I488" s="6" t="str">
        <f t="shared" si="14"/>
        <v/>
      </c>
      <c r="J488" s="6" t="str">
        <f>IFERROR(MID(Tabela3[[#This Row],[Ordenado]], 1, SEARCH("_", Tabela3[[#This Row],[Ordenado]]) - 1),"")</f>
        <v/>
      </c>
      <c r="K488" s="6" t="str">
        <f>IFERROR(MID(Tabela3[[#This Row],[Ordenado]], SEARCH("_",Tabela3[[#This Row],[Ordenado]]) + 1, LEN(Tabela3[[#This Row],[Ordenado]])),"")</f>
        <v/>
      </c>
    </row>
    <row r="489" spans="1:11" x14ac:dyDescent="0.25">
      <c r="A489" t="str">
        <f>IFERROR(tbl_geral[[#This Row],[Máquina]],"")</f>
        <v>BARL</v>
      </c>
      <c r="B489" t="str">
        <f>IFERROR(tbl_geral[[#This Row],[Status]],"")</f>
        <v>LIXADEIRA COSTA</v>
      </c>
      <c r="C489" t="str">
        <f>IF(Tabela2[[#This Row],[Status]]="","",CONCATENATE(Tabela2[[#This Row],[Máquina]],"_",Tabela2[[#This Row],[Status]]))</f>
        <v>BARL_LIXADEIRA COSTA</v>
      </c>
      <c r="E489" s="5">
        <f t="shared" si="15"/>
        <v>56</v>
      </c>
      <c r="F489" s="6" t="str">
        <f>IF(C489&lt;&gt;"",IF(COUNTIFS($C$2:C489,C489)=1,C489,""),"")</f>
        <v>BARL_LIXADEIRA COSTA</v>
      </c>
      <c r="H489" s="5">
        <v>488</v>
      </c>
      <c r="I489" s="6" t="str">
        <f t="shared" si="14"/>
        <v/>
      </c>
      <c r="J489" s="6" t="str">
        <f>IFERROR(MID(Tabela3[[#This Row],[Ordenado]], 1, SEARCH("_", Tabela3[[#This Row],[Ordenado]]) - 1),"")</f>
        <v/>
      </c>
      <c r="K489" s="6" t="str">
        <f>IFERROR(MID(Tabela3[[#This Row],[Ordenado]], SEARCH("_",Tabela3[[#This Row],[Ordenado]]) + 1, LEN(Tabela3[[#This Row],[Ordenado]])),"")</f>
        <v/>
      </c>
    </row>
    <row r="490" spans="1:11" x14ac:dyDescent="0.25">
      <c r="A490" t="str">
        <f>IFERROR(tbl_geral[[#This Row],[Máquina]],"")</f>
        <v>BARL</v>
      </c>
      <c r="B490" t="str">
        <f>IFERROR(tbl_geral[[#This Row],[Status]],"")</f>
        <v>LIXADEIRA COSTA</v>
      </c>
      <c r="C490" t="str">
        <f>IF(Tabela2[[#This Row],[Status]]="","",CONCATENATE(Tabela2[[#This Row],[Máquina]],"_",Tabela2[[#This Row],[Status]]))</f>
        <v>BARL_LIXADEIRA COSTA</v>
      </c>
      <c r="E490" s="5">
        <f t="shared" si="15"/>
        <v>56</v>
      </c>
      <c r="F490" s="6" t="str">
        <f>IF(C490&lt;&gt;"",IF(COUNTIFS($C$2:C490,C490)=1,C490,""),"")</f>
        <v/>
      </c>
      <c r="H490" s="5">
        <v>489</v>
      </c>
      <c r="I490" s="6" t="str">
        <f t="shared" si="14"/>
        <v/>
      </c>
      <c r="J490" s="6" t="str">
        <f>IFERROR(MID(Tabela3[[#This Row],[Ordenado]], 1, SEARCH("_", Tabela3[[#This Row],[Ordenado]]) - 1),"")</f>
        <v/>
      </c>
      <c r="K490" s="6" t="str">
        <f>IFERROR(MID(Tabela3[[#This Row],[Ordenado]], SEARCH("_",Tabela3[[#This Row],[Ordenado]]) + 1, LEN(Tabela3[[#This Row],[Ordenado]])),"")</f>
        <v/>
      </c>
    </row>
    <row r="491" spans="1:11" x14ac:dyDescent="0.25">
      <c r="A491" t="str">
        <f>IFERROR(tbl_geral[[#This Row],[Máquina]],"")</f>
        <v>BARL</v>
      </c>
      <c r="B491" t="str">
        <f>IFERROR(tbl_geral[[#This Row],[Status]],"")</f>
        <v>LIXADEIRA COSTA</v>
      </c>
      <c r="C491" t="str">
        <f>IF(Tabela2[[#This Row],[Status]]="","",CONCATENATE(Tabela2[[#This Row],[Máquina]],"_",Tabela2[[#This Row],[Status]]))</f>
        <v>BARL_LIXADEIRA COSTA</v>
      </c>
      <c r="E491" s="5">
        <f t="shared" si="15"/>
        <v>56</v>
      </c>
      <c r="F491" s="6" t="str">
        <f>IF(C491&lt;&gt;"",IF(COUNTIFS($C$2:C491,C491)=1,C491,""),"")</f>
        <v/>
      </c>
      <c r="H491" s="5">
        <v>490</v>
      </c>
      <c r="I491" s="6" t="str">
        <f t="shared" si="14"/>
        <v/>
      </c>
      <c r="J491" s="6" t="str">
        <f>IFERROR(MID(Tabela3[[#This Row],[Ordenado]], 1, SEARCH("_", Tabela3[[#This Row],[Ordenado]]) - 1),"")</f>
        <v/>
      </c>
      <c r="K491" s="6" t="str">
        <f>IFERROR(MID(Tabela3[[#This Row],[Ordenado]], SEARCH("_",Tabela3[[#This Row],[Ordenado]]) + 1, LEN(Tabela3[[#This Row],[Ordenado]])),"")</f>
        <v/>
      </c>
    </row>
    <row r="492" spans="1:11" x14ac:dyDescent="0.25">
      <c r="A492" t="str">
        <f>IFERROR(tbl_geral[[#This Row],[Máquina]],"")</f>
        <v>BARL</v>
      </c>
      <c r="B492" t="str">
        <f>IFERROR(tbl_geral[[#This Row],[Status]],"")</f>
        <v>LIXADEIRA COSTA</v>
      </c>
      <c r="C492" t="str">
        <f>IF(Tabela2[[#This Row],[Status]]="","",CONCATENATE(Tabela2[[#This Row],[Máquina]],"_",Tabela2[[#This Row],[Status]]))</f>
        <v>BARL_LIXADEIRA COSTA</v>
      </c>
      <c r="E492" s="5">
        <f t="shared" si="15"/>
        <v>56</v>
      </c>
      <c r="F492" s="6" t="str">
        <f>IF(C492&lt;&gt;"",IF(COUNTIFS($C$2:C492,C492)=1,C492,""),"")</f>
        <v/>
      </c>
      <c r="H492" s="5">
        <v>491</v>
      </c>
      <c r="I492" s="6" t="str">
        <f t="shared" si="14"/>
        <v/>
      </c>
      <c r="J492" s="6" t="str">
        <f>IFERROR(MID(Tabela3[[#This Row],[Ordenado]], 1, SEARCH("_", Tabela3[[#This Row],[Ordenado]]) - 1),"")</f>
        <v/>
      </c>
      <c r="K492" s="6" t="str">
        <f>IFERROR(MID(Tabela3[[#This Row],[Ordenado]], SEARCH("_",Tabela3[[#This Row],[Ordenado]]) + 1, LEN(Tabela3[[#This Row],[Ordenado]])),"")</f>
        <v/>
      </c>
    </row>
    <row r="493" spans="1:11" x14ac:dyDescent="0.25">
      <c r="A493" t="str">
        <f>IFERROR(tbl_geral[[#This Row],[Máquina]],"")</f>
        <v>BARL</v>
      </c>
      <c r="B493" t="str">
        <f>IFERROR(tbl_geral[[#This Row],[Status]],"")</f>
        <v>LIXADEIRA COSTA</v>
      </c>
      <c r="C493" t="str">
        <f>IF(Tabela2[[#This Row],[Status]]="","",CONCATENATE(Tabela2[[#This Row],[Máquina]],"_",Tabela2[[#This Row],[Status]]))</f>
        <v>BARL_LIXADEIRA COSTA</v>
      </c>
      <c r="E493" s="5">
        <f t="shared" si="15"/>
        <v>56</v>
      </c>
      <c r="F493" s="6" t="str">
        <f>IF(C493&lt;&gt;"",IF(COUNTIFS($C$2:C493,C493)=1,C493,""),"")</f>
        <v/>
      </c>
      <c r="H493" s="5">
        <v>492</v>
      </c>
      <c r="I493" s="6" t="str">
        <f t="shared" si="14"/>
        <v/>
      </c>
      <c r="J493" s="6" t="str">
        <f>IFERROR(MID(Tabela3[[#This Row],[Ordenado]], 1, SEARCH("_", Tabela3[[#This Row],[Ordenado]]) - 1),"")</f>
        <v/>
      </c>
      <c r="K493" s="6" t="str">
        <f>IFERROR(MID(Tabela3[[#This Row],[Ordenado]], SEARCH("_",Tabela3[[#This Row],[Ordenado]]) + 1, LEN(Tabela3[[#This Row],[Ordenado]])),"")</f>
        <v/>
      </c>
    </row>
    <row r="494" spans="1:11" x14ac:dyDescent="0.25">
      <c r="A494" t="str">
        <f>IFERROR(tbl_geral[[#This Row],[Máquina]],"")</f>
        <v>BARL</v>
      </c>
      <c r="B494" t="str">
        <f>IFERROR(tbl_geral[[#This Row],[Status]],"")</f>
        <v>LIXADEIRA COSTA</v>
      </c>
      <c r="C494" t="str">
        <f>IF(Tabela2[[#This Row],[Status]]="","",CONCATENATE(Tabela2[[#This Row],[Máquina]],"_",Tabela2[[#This Row],[Status]]))</f>
        <v>BARL_LIXADEIRA COSTA</v>
      </c>
      <c r="E494" s="5">
        <f t="shared" si="15"/>
        <v>56</v>
      </c>
      <c r="F494" s="6" t="str">
        <f>IF(C494&lt;&gt;"",IF(COUNTIFS($C$2:C494,C494)=1,C494,""),"")</f>
        <v/>
      </c>
      <c r="H494" s="5">
        <v>493</v>
      </c>
      <c r="I494" s="6" t="str">
        <f t="shared" si="14"/>
        <v/>
      </c>
      <c r="J494" s="6" t="str">
        <f>IFERROR(MID(Tabela3[[#This Row],[Ordenado]], 1, SEARCH("_", Tabela3[[#This Row],[Ordenado]]) - 1),"")</f>
        <v/>
      </c>
      <c r="K494" s="6" t="str">
        <f>IFERROR(MID(Tabela3[[#This Row],[Ordenado]], SEARCH("_",Tabela3[[#This Row],[Ordenado]]) + 1, LEN(Tabela3[[#This Row],[Ordenado]])),"")</f>
        <v/>
      </c>
    </row>
    <row r="495" spans="1:11" x14ac:dyDescent="0.25">
      <c r="A495" t="str">
        <f>IFERROR(tbl_geral[[#This Row],[Máquina]],"")</f>
        <v>BARL</v>
      </c>
      <c r="B495" t="str">
        <f>IFERROR(tbl_geral[[#This Row],[Status]],"")</f>
        <v>LIXADEIRA COSTA</v>
      </c>
      <c r="C495" t="str">
        <f>IF(Tabela2[[#This Row],[Status]]="","",CONCATENATE(Tabela2[[#This Row],[Máquina]],"_",Tabela2[[#This Row],[Status]]))</f>
        <v>BARL_LIXADEIRA COSTA</v>
      </c>
      <c r="E495" s="5">
        <f t="shared" si="15"/>
        <v>56</v>
      </c>
      <c r="F495" s="6" t="str">
        <f>IF(C495&lt;&gt;"",IF(COUNTIFS($C$2:C495,C495)=1,C495,""),"")</f>
        <v/>
      </c>
      <c r="H495" s="5">
        <v>494</v>
      </c>
      <c r="I495" s="6" t="str">
        <f t="shared" si="14"/>
        <v/>
      </c>
      <c r="J495" s="6" t="str">
        <f>IFERROR(MID(Tabela3[[#This Row],[Ordenado]], 1, SEARCH("_", Tabela3[[#This Row],[Ordenado]]) - 1),"")</f>
        <v/>
      </c>
      <c r="K495" s="6" t="str">
        <f>IFERROR(MID(Tabela3[[#This Row],[Ordenado]], SEARCH("_",Tabela3[[#This Row],[Ordenado]]) + 1, LEN(Tabela3[[#This Row],[Ordenado]])),"")</f>
        <v/>
      </c>
    </row>
    <row r="496" spans="1:11" x14ac:dyDescent="0.25">
      <c r="A496" t="str">
        <f>IFERROR(tbl_geral[[#This Row],[Máquina]],"")</f>
        <v>BARL</v>
      </c>
      <c r="B496" t="str">
        <f>IFERROR(tbl_geral[[#This Row],[Status]],"")</f>
        <v>LIXADEIRA COSTA</v>
      </c>
      <c r="C496" t="str">
        <f>IF(Tabela2[[#This Row],[Status]]="","",CONCATENATE(Tabela2[[#This Row],[Máquina]],"_",Tabela2[[#This Row],[Status]]))</f>
        <v>BARL_LIXADEIRA COSTA</v>
      </c>
      <c r="E496" s="5">
        <f t="shared" si="15"/>
        <v>56</v>
      </c>
      <c r="F496" s="6" t="str">
        <f>IF(C496&lt;&gt;"",IF(COUNTIFS($C$2:C496,C496)=1,C496,""),"")</f>
        <v/>
      </c>
      <c r="H496" s="5">
        <v>495</v>
      </c>
      <c r="I496" s="6" t="str">
        <f t="shared" si="14"/>
        <v/>
      </c>
      <c r="J496" s="6" t="str">
        <f>IFERROR(MID(Tabela3[[#This Row],[Ordenado]], 1, SEARCH("_", Tabela3[[#This Row],[Ordenado]]) - 1),"")</f>
        <v/>
      </c>
      <c r="K496" s="6" t="str">
        <f>IFERROR(MID(Tabela3[[#This Row],[Ordenado]], SEARCH("_",Tabela3[[#This Row],[Ordenado]]) + 1, LEN(Tabela3[[#This Row],[Ordenado]])),"")</f>
        <v/>
      </c>
    </row>
    <row r="497" spans="1:11" x14ac:dyDescent="0.25">
      <c r="A497" t="str">
        <f>IFERROR(tbl_geral[[#This Row],[Máquina]],"")</f>
        <v>BARL</v>
      </c>
      <c r="B497" t="str">
        <f>IFERROR(tbl_geral[[#This Row],[Status]],"")</f>
        <v>LIXADEIRA COSTA</v>
      </c>
      <c r="C497" t="str">
        <f>IF(Tabela2[[#This Row],[Status]]="","",CONCATENATE(Tabela2[[#This Row],[Máquina]],"_",Tabela2[[#This Row],[Status]]))</f>
        <v>BARL_LIXADEIRA COSTA</v>
      </c>
      <c r="E497" s="5">
        <f t="shared" si="15"/>
        <v>56</v>
      </c>
      <c r="F497" s="6" t="str">
        <f>IF(C497&lt;&gt;"",IF(COUNTIFS($C$2:C497,C497)=1,C497,""),"")</f>
        <v/>
      </c>
      <c r="H497" s="5">
        <v>496</v>
      </c>
      <c r="I497" s="6" t="str">
        <f t="shared" si="14"/>
        <v/>
      </c>
      <c r="J497" s="6" t="str">
        <f>IFERROR(MID(Tabela3[[#This Row],[Ordenado]], 1, SEARCH("_", Tabela3[[#This Row],[Ordenado]]) - 1),"")</f>
        <v/>
      </c>
      <c r="K497" s="6" t="str">
        <f>IFERROR(MID(Tabela3[[#This Row],[Ordenado]], SEARCH("_",Tabela3[[#This Row],[Ordenado]]) + 1, LEN(Tabela3[[#This Row],[Ordenado]])),"")</f>
        <v/>
      </c>
    </row>
    <row r="498" spans="1:11" x14ac:dyDescent="0.25">
      <c r="A498" t="str">
        <f>IFERROR(tbl_geral[[#This Row],[Máquina]],"")</f>
        <v>BARL</v>
      </c>
      <c r="B498" t="str">
        <f>IFERROR(tbl_geral[[#This Row],[Status]],"")</f>
        <v>LIXADEIRA COSTA</v>
      </c>
      <c r="C498" t="str">
        <f>IF(Tabela2[[#This Row],[Status]]="","",CONCATENATE(Tabela2[[#This Row],[Máquina]],"_",Tabela2[[#This Row],[Status]]))</f>
        <v>BARL_LIXADEIRA COSTA</v>
      </c>
      <c r="E498" s="5">
        <f t="shared" si="15"/>
        <v>56</v>
      </c>
      <c r="F498" s="6" t="str">
        <f>IF(C498&lt;&gt;"",IF(COUNTIFS($C$2:C498,C498)=1,C498,""),"")</f>
        <v/>
      </c>
      <c r="H498" s="5">
        <v>497</v>
      </c>
      <c r="I498" s="6" t="str">
        <f t="shared" si="14"/>
        <v/>
      </c>
      <c r="J498" s="6" t="str">
        <f>IFERROR(MID(Tabela3[[#This Row],[Ordenado]], 1, SEARCH("_", Tabela3[[#This Row],[Ordenado]]) - 1),"")</f>
        <v/>
      </c>
      <c r="K498" s="6" t="str">
        <f>IFERROR(MID(Tabela3[[#This Row],[Ordenado]], SEARCH("_",Tabela3[[#This Row],[Ordenado]]) + 1, LEN(Tabela3[[#This Row],[Ordenado]])),"")</f>
        <v/>
      </c>
    </row>
    <row r="499" spans="1:11" x14ac:dyDescent="0.25">
      <c r="A499" t="str">
        <f>IFERROR(tbl_geral[[#This Row],[Máquina]],"")</f>
        <v>BARL</v>
      </c>
      <c r="B499" t="str">
        <f>IFERROR(tbl_geral[[#This Row],[Status]],"")</f>
        <v>LIXADEIRA COSTA</v>
      </c>
      <c r="C499" t="str">
        <f>IF(Tabela2[[#This Row],[Status]]="","",CONCATENATE(Tabela2[[#This Row],[Máquina]],"_",Tabela2[[#This Row],[Status]]))</f>
        <v>BARL_LIXADEIRA COSTA</v>
      </c>
      <c r="E499" s="5">
        <f t="shared" si="15"/>
        <v>56</v>
      </c>
      <c r="F499" s="6" t="str">
        <f>IF(C499&lt;&gt;"",IF(COUNTIFS($C$2:C499,C499)=1,C499,""),"")</f>
        <v/>
      </c>
      <c r="H499" s="5">
        <v>498</v>
      </c>
      <c r="I499" s="6" t="str">
        <f t="shared" si="14"/>
        <v/>
      </c>
      <c r="J499" s="6" t="str">
        <f>IFERROR(MID(Tabela3[[#This Row],[Ordenado]], 1, SEARCH("_", Tabela3[[#This Row],[Ordenado]]) - 1),"")</f>
        <v/>
      </c>
      <c r="K499" s="6" t="str">
        <f>IFERROR(MID(Tabela3[[#This Row],[Ordenado]], SEARCH("_",Tabela3[[#This Row],[Ordenado]]) + 1, LEN(Tabela3[[#This Row],[Ordenado]])),"")</f>
        <v/>
      </c>
    </row>
    <row r="500" spans="1:11" x14ac:dyDescent="0.25">
      <c r="A500" t="str">
        <f>IFERROR(tbl_geral[[#This Row],[Máquina]],"")</f>
        <v>BARL</v>
      </c>
      <c r="B500" t="str">
        <f>IFERROR(tbl_geral[[#This Row],[Status]],"")</f>
        <v>LIXADEIRA COSTA</v>
      </c>
      <c r="C500" t="str">
        <f>IF(Tabela2[[#This Row],[Status]]="","",CONCATENATE(Tabela2[[#This Row],[Máquina]],"_",Tabela2[[#This Row],[Status]]))</f>
        <v>BARL_LIXADEIRA COSTA</v>
      </c>
      <c r="E500" s="5">
        <f t="shared" si="15"/>
        <v>56</v>
      </c>
      <c r="F500" s="6" t="str">
        <f>IF(C500&lt;&gt;"",IF(COUNTIFS($C$2:C500,C500)=1,C500,""),"")</f>
        <v/>
      </c>
      <c r="H500" s="5">
        <v>499</v>
      </c>
      <c r="I500" s="6" t="str">
        <f t="shared" si="14"/>
        <v/>
      </c>
      <c r="J500" s="6" t="str">
        <f>IFERROR(MID(Tabela3[[#This Row],[Ordenado]], 1, SEARCH("_", Tabela3[[#This Row],[Ordenado]]) - 1),"")</f>
        <v/>
      </c>
      <c r="K500" s="6" t="str">
        <f>IFERROR(MID(Tabela3[[#This Row],[Ordenado]], SEARCH("_",Tabela3[[#This Row],[Ordenado]]) + 1, LEN(Tabela3[[#This Row],[Ordenado]])),"")</f>
        <v/>
      </c>
    </row>
    <row r="501" spans="1:11" x14ac:dyDescent="0.25">
      <c r="A501" t="str">
        <f>IFERROR(tbl_geral[[#This Row],[Máquina]],"")</f>
        <v>BARL</v>
      </c>
      <c r="B501" t="str">
        <f>IFERROR(tbl_geral[[#This Row],[Status]],"")</f>
        <v>LIXADEIRA COSTA</v>
      </c>
      <c r="C501" t="str">
        <f>IF(Tabela2[[#This Row],[Status]]="","",CONCATENATE(Tabela2[[#This Row],[Máquina]],"_",Tabela2[[#This Row],[Status]]))</f>
        <v>BARL_LIXADEIRA COSTA</v>
      </c>
      <c r="E501" s="5">
        <f t="shared" si="15"/>
        <v>56</v>
      </c>
      <c r="F501" s="6" t="str">
        <f>IF(C501&lt;&gt;"",IF(COUNTIFS($C$2:C501,C501)=1,C501,""),"")</f>
        <v/>
      </c>
      <c r="H501" s="5">
        <v>500</v>
      </c>
      <c r="I501" s="6" t="str">
        <f t="shared" si="14"/>
        <v/>
      </c>
      <c r="J501" s="6" t="str">
        <f>IFERROR(MID(Tabela3[[#This Row],[Ordenado]], 1, SEARCH("_", Tabela3[[#This Row],[Ordenado]]) - 1),"")</f>
        <v/>
      </c>
      <c r="K501" s="6" t="str">
        <f>IFERROR(MID(Tabela3[[#This Row],[Ordenado]], SEARCH("_",Tabela3[[#This Row],[Ordenado]]) + 1, LEN(Tabela3[[#This Row],[Ordenado]])),"")</f>
        <v/>
      </c>
    </row>
    <row r="502" spans="1:11" x14ac:dyDescent="0.25">
      <c r="A502" t="str">
        <f>IFERROR(tbl_geral[[#This Row],[Máquina]],"")</f>
        <v>BARL</v>
      </c>
      <c r="B502" t="str">
        <f>IFERROR(tbl_geral[[#This Row],[Status]],"")</f>
        <v>LIXADEIRA COSTA</v>
      </c>
      <c r="C502" t="str">
        <f>IF(Tabela2[[#This Row],[Status]]="","",CONCATENATE(Tabela2[[#This Row],[Máquina]],"_",Tabela2[[#This Row],[Status]]))</f>
        <v>BARL_LIXADEIRA COSTA</v>
      </c>
      <c r="E502" s="5">
        <f t="shared" si="15"/>
        <v>56</v>
      </c>
      <c r="F502" s="6" t="str">
        <f>IF(C502&lt;&gt;"",IF(COUNTIFS($C$2:C502,C502)=1,C502,""),"")</f>
        <v/>
      </c>
      <c r="H502" s="5">
        <v>501</v>
      </c>
      <c r="I502" s="6" t="str">
        <f t="shared" si="14"/>
        <v/>
      </c>
      <c r="J502" s="6" t="str">
        <f>IFERROR(MID(Tabela3[[#This Row],[Ordenado]], 1, SEARCH("_", Tabela3[[#This Row],[Ordenado]]) - 1),"")</f>
        <v/>
      </c>
      <c r="K502" s="6" t="str">
        <f>IFERROR(MID(Tabela3[[#This Row],[Ordenado]], SEARCH("_",Tabela3[[#This Row],[Ordenado]]) + 1, LEN(Tabela3[[#This Row],[Ordenado]])),"")</f>
        <v/>
      </c>
    </row>
    <row r="503" spans="1:11" x14ac:dyDescent="0.25">
      <c r="A503" t="str">
        <f>IFERROR(tbl_geral[[#This Row],[Máquina]],"")</f>
        <v>BARL</v>
      </c>
      <c r="B503" t="str">
        <f>IFERROR(tbl_geral[[#This Row],[Status]],"")</f>
        <v>LIXADEIRA COSTA</v>
      </c>
      <c r="C503" t="str">
        <f>IF(Tabela2[[#This Row],[Status]]="","",CONCATENATE(Tabela2[[#This Row],[Máquina]],"_",Tabela2[[#This Row],[Status]]))</f>
        <v>BARL_LIXADEIRA COSTA</v>
      </c>
      <c r="E503" s="5">
        <f t="shared" si="15"/>
        <v>56</v>
      </c>
      <c r="F503" s="6" t="str">
        <f>IF(C503&lt;&gt;"",IF(COUNTIFS($C$2:C503,C503)=1,C503,""),"")</f>
        <v/>
      </c>
      <c r="H503" s="5">
        <v>502</v>
      </c>
      <c r="I503" s="6" t="str">
        <f t="shared" si="14"/>
        <v/>
      </c>
      <c r="J503" s="6" t="str">
        <f>IFERROR(MID(Tabela3[[#This Row],[Ordenado]], 1, SEARCH("_", Tabela3[[#This Row],[Ordenado]]) - 1),"")</f>
        <v/>
      </c>
      <c r="K503" s="6" t="str">
        <f>IFERROR(MID(Tabela3[[#This Row],[Ordenado]], SEARCH("_",Tabela3[[#This Row],[Ordenado]]) + 1, LEN(Tabela3[[#This Row],[Ordenado]])),"")</f>
        <v/>
      </c>
    </row>
    <row r="504" spans="1:11" x14ac:dyDescent="0.25">
      <c r="A504" t="str">
        <f>IFERROR(tbl_geral[[#This Row],[Máquina]],"")</f>
        <v>BARL</v>
      </c>
      <c r="B504" t="str">
        <f>IFERROR(tbl_geral[[#This Row],[Status]],"")</f>
        <v>LIXADEIRA COSTA</v>
      </c>
      <c r="C504" t="str">
        <f>IF(Tabela2[[#This Row],[Status]]="","",CONCATENATE(Tabela2[[#This Row],[Máquina]],"_",Tabela2[[#This Row],[Status]]))</f>
        <v>BARL_LIXADEIRA COSTA</v>
      </c>
      <c r="E504" s="5">
        <f t="shared" si="15"/>
        <v>56</v>
      </c>
      <c r="F504" s="6" t="str">
        <f>IF(C504&lt;&gt;"",IF(COUNTIFS($C$2:C504,C504)=1,C504,""),"")</f>
        <v/>
      </c>
      <c r="H504" s="5">
        <v>503</v>
      </c>
      <c r="I504" s="6" t="str">
        <f t="shared" si="14"/>
        <v/>
      </c>
      <c r="J504" s="6" t="str">
        <f>IFERROR(MID(Tabela3[[#This Row],[Ordenado]], 1, SEARCH("_", Tabela3[[#This Row],[Ordenado]]) - 1),"")</f>
        <v/>
      </c>
      <c r="K504" s="6" t="str">
        <f>IFERROR(MID(Tabela3[[#This Row],[Ordenado]], SEARCH("_",Tabela3[[#This Row],[Ordenado]]) + 1, LEN(Tabela3[[#This Row],[Ordenado]])),"")</f>
        <v/>
      </c>
    </row>
    <row r="505" spans="1:11" x14ac:dyDescent="0.25">
      <c r="A505" t="str">
        <f>IFERROR(tbl_geral[[#This Row],[Máquina]],"")</f>
        <v>BARL</v>
      </c>
      <c r="B505" t="str">
        <f>IFERROR(tbl_geral[[#This Row],[Status]],"")</f>
        <v>LIXADEIRA COSTA</v>
      </c>
      <c r="C505" t="str">
        <f>IF(Tabela2[[#This Row],[Status]]="","",CONCATENATE(Tabela2[[#This Row],[Máquina]],"_",Tabela2[[#This Row],[Status]]))</f>
        <v>BARL_LIXADEIRA COSTA</v>
      </c>
      <c r="E505" s="5">
        <f t="shared" si="15"/>
        <v>56</v>
      </c>
      <c r="F505" s="6" t="str">
        <f>IF(C505&lt;&gt;"",IF(COUNTIFS($C$2:C505,C505)=1,C505,""),"")</f>
        <v/>
      </c>
      <c r="H505" s="5">
        <v>504</v>
      </c>
      <c r="I505" s="6" t="str">
        <f t="shared" si="14"/>
        <v/>
      </c>
      <c r="J505" s="6" t="str">
        <f>IFERROR(MID(Tabela3[[#This Row],[Ordenado]], 1, SEARCH("_", Tabela3[[#This Row],[Ordenado]]) - 1),"")</f>
        <v/>
      </c>
      <c r="K505" s="6" t="str">
        <f>IFERROR(MID(Tabela3[[#This Row],[Ordenado]], SEARCH("_",Tabela3[[#This Row],[Ordenado]]) + 1, LEN(Tabela3[[#This Row],[Ordenado]])),"")</f>
        <v/>
      </c>
    </row>
    <row r="506" spans="1:11" x14ac:dyDescent="0.25">
      <c r="A506" t="str">
        <f>IFERROR(tbl_geral[[#This Row],[Máquina]],"")</f>
        <v>BARL</v>
      </c>
      <c r="B506" t="str">
        <f>IFERROR(tbl_geral[[#This Row],[Status]],"")</f>
        <v>APLICADOR 2</v>
      </c>
      <c r="C506" t="str">
        <f>IF(Tabela2[[#This Row],[Status]]="","",CONCATENATE(Tabela2[[#This Row],[Máquina]],"_",Tabela2[[#This Row],[Status]]))</f>
        <v>BARL_APLICADOR 2</v>
      </c>
      <c r="E506" s="5">
        <f t="shared" si="15"/>
        <v>57</v>
      </c>
      <c r="F506" s="6" t="str">
        <f>IF(C506&lt;&gt;"",IF(COUNTIFS($C$2:C506,C506)=1,C506,""),"")</f>
        <v>BARL_APLICADOR 2</v>
      </c>
      <c r="H506" s="5">
        <v>505</v>
      </c>
      <c r="I506" s="6" t="str">
        <f t="shared" si="14"/>
        <v/>
      </c>
      <c r="J506" s="6" t="str">
        <f>IFERROR(MID(Tabela3[[#This Row],[Ordenado]], 1, SEARCH("_", Tabela3[[#This Row],[Ordenado]]) - 1),"")</f>
        <v/>
      </c>
      <c r="K506" s="6" t="str">
        <f>IFERROR(MID(Tabela3[[#This Row],[Ordenado]], SEARCH("_",Tabela3[[#This Row],[Ordenado]]) + 1, LEN(Tabela3[[#This Row],[Ordenado]])),"")</f>
        <v/>
      </c>
    </row>
    <row r="507" spans="1:11" x14ac:dyDescent="0.25">
      <c r="A507" t="str">
        <f>IFERROR(tbl_geral[[#This Row],[Máquina]],"")</f>
        <v>BARL</v>
      </c>
      <c r="B507" t="str">
        <f>IFERROR(tbl_geral[[#This Row],[Status]],"")</f>
        <v>APLICADOR 2</v>
      </c>
      <c r="C507" t="str">
        <f>IF(Tabela2[[#This Row],[Status]]="","",CONCATENATE(Tabela2[[#This Row],[Máquina]],"_",Tabela2[[#This Row],[Status]]))</f>
        <v>BARL_APLICADOR 2</v>
      </c>
      <c r="E507" s="5">
        <f t="shared" si="15"/>
        <v>57</v>
      </c>
      <c r="F507" s="6" t="str">
        <f>IF(C507&lt;&gt;"",IF(COUNTIFS($C$2:C507,C507)=1,C507,""),"")</f>
        <v/>
      </c>
      <c r="H507" s="5">
        <v>506</v>
      </c>
      <c r="I507" s="6" t="str">
        <f t="shared" si="14"/>
        <v/>
      </c>
      <c r="J507" s="6" t="str">
        <f>IFERROR(MID(Tabela3[[#This Row],[Ordenado]], 1, SEARCH("_", Tabela3[[#This Row],[Ordenado]]) - 1),"")</f>
        <v/>
      </c>
      <c r="K507" s="6" t="str">
        <f>IFERROR(MID(Tabela3[[#This Row],[Ordenado]], SEARCH("_",Tabela3[[#This Row],[Ordenado]]) + 1, LEN(Tabela3[[#This Row],[Ordenado]])),"")</f>
        <v/>
      </c>
    </row>
    <row r="508" spans="1:11" x14ac:dyDescent="0.25">
      <c r="A508" t="str">
        <f>IFERROR(tbl_geral[[#This Row],[Máquina]],"")</f>
        <v>BARL</v>
      </c>
      <c r="B508" t="str">
        <f>IFERROR(tbl_geral[[#This Row],[Status]],"")</f>
        <v>APLICADOR 2</v>
      </c>
      <c r="C508" t="str">
        <f>IF(Tabela2[[#This Row],[Status]]="","",CONCATENATE(Tabela2[[#This Row],[Máquina]],"_",Tabela2[[#This Row],[Status]]))</f>
        <v>BARL_APLICADOR 2</v>
      </c>
      <c r="E508" s="5">
        <f t="shared" si="15"/>
        <v>57</v>
      </c>
      <c r="F508" s="6" t="str">
        <f>IF(C508&lt;&gt;"",IF(COUNTIFS($C$2:C508,C508)=1,C508,""),"")</f>
        <v/>
      </c>
      <c r="H508" s="5">
        <v>507</v>
      </c>
      <c r="I508" s="6" t="str">
        <f t="shared" si="14"/>
        <v/>
      </c>
      <c r="J508" s="6" t="str">
        <f>IFERROR(MID(Tabela3[[#This Row],[Ordenado]], 1, SEARCH("_", Tabela3[[#This Row],[Ordenado]]) - 1),"")</f>
        <v/>
      </c>
      <c r="K508" s="6" t="str">
        <f>IFERROR(MID(Tabela3[[#This Row],[Ordenado]], SEARCH("_",Tabela3[[#This Row],[Ordenado]]) + 1, LEN(Tabela3[[#This Row],[Ordenado]])),"")</f>
        <v/>
      </c>
    </row>
    <row r="509" spans="1:11" x14ac:dyDescent="0.25">
      <c r="A509" t="str">
        <f>IFERROR(tbl_geral[[#This Row],[Máquina]],"")</f>
        <v>BARL</v>
      </c>
      <c r="B509" t="str">
        <f>IFERROR(tbl_geral[[#This Row],[Status]],"")</f>
        <v>APLICADOR 2</v>
      </c>
      <c r="C509" t="str">
        <f>IF(Tabela2[[#This Row],[Status]]="","",CONCATENATE(Tabela2[[#This Row],[Máquina]],"_",Tabela2[[#This Row],[Status]]))</f>
        <v>BARL_APLICADOR 2</v>
      </c>
      <c r="E509" s="5">
        <f t="shared" si="15"/>
        <v>57</v>
      </c>
      <c r="F509" s="6" t="str">
        <f>IF(C509&lt;&gt;"",IF(COUNTIFS($C$2:C509,C509)=1,C509,""),"")</f>
        <v/>
      </c>
      <c r="H509" s="5">
        <v>508</v>
      </c>
      <c r="I509" s="6" t="str">
        <f t="shared" si="14"/>
        <v/>
      </c>
      <c r="J509" s="6" t="str">
        <f>IFERROR(MID(Tabela3[[#This Row],[Ordenado]], 1, SEARCH("_", Tabela3[[#This Row],[Ordenado]]) - 1),"")</f>
        <v/>
      </c>
      <c r="K509" s="6" t="str">
        <f>IFERROR(MID(Tabela3[[#This Row],[Ordenado]], SEARCH("_",Tabela3[[#This Row],[Ordenado]]) + 1, LEN(Tabela3[[#This Row],[Ordenado]])),"")</f>
        <v/>
      </c>
    </row>
    <row r="510" spans="1:11" x14ac:dyDescent="0.25">
      <c r="A510" t="str">
        <f>IFERROR(tbl_geral[[#This Row],[Máquina]],"")</f>
        <v>BARL</v>
      </c>
      <c r="B510" t="str">
        <f>IFERROR(tbl_geral[[#This Row],[Status]],"")</f>
        <v>APLICADOR 2</v>
      </c>
      <c r="C510" t="str">
        <f>IF(Tabela2[[#This Row],[Status]]="","",CONCATENATE(Tabela2[[#This Row],[Máquina]],"_",Tabela2[[#This Row],[Status]]))</f>
        <v>BARL_APLICADOR 2</v>
      </c>
      <c r="E510" s="5">
        <f t="shared" si="15"/>
        <v>57</v>
      </c>
      <c r="F510" s="6" t="str">
        <f>IF(C510&lt;&gt;"",IF(COUNTIFS($C$2:C510,C510)=1,C510,""),"")</f>
        <v/>
      </c>
      <c r="H510" s="5">
        <v>509</v>
      </c>
      <c r="I510" s="6" t="str">
        <f t="shared" si="14"/>
        <v/>
      </c>
      <c r="J510" s="6" t="str">
        <f>IFERROR(MID(Tabela3[[#This Row],[Ordenado]], 1, SEARCH("_", Tabela3[[#This Row],[Ordenado]]) - 1),"")</f>
        <v/>
      </c>
      <c r="K510" s="6" t="str">
        <f>IFERROR(MID(Tabela3[[#This Row],[Ordenado]], SEARCH("_",Tabela3[[#This Row],[Ordenado]]) + 1, LEN(Tabela3[[#This Row],[Ordenado]])),"")</f>
        <v/>
      </c>
    </row>
    <row r="511" spans="1:11" x14ac:dyDescent="0.25">
      <c r="A511" t="str">
        <f>IFERROR(tbl_geral[[#This Row],[Máquina]],"")</f>
        <v>BARL</v>
      </c>
      <c r="B511" t="str">
        <f>IFERROR(tbl_geral[[#This Row],[Status]],"")</f>
        <v>APLICADOR 2</v>
      </c>
      <c r="C511" t="str">
        <f>IF(Tabela2[[#This Row],[Status]]="","",CONCATENATE(Tabela2[[#This Row],[Máquina]],"_",Tabela2[[#This Row],[Status]]))</f>
        <v>BARL_APLICADOR 2</v>
      </c>
      <c r="E511" s="5">
        <f t="shared" si="15"/>
        <v>57</v>
      </c>
      <c r="F511" s="6" t="str">
        <f>IF(C511&lt;&gt;"",IF(COUNTIFS($C$2:C511,C511)=1,C511,""),"")</f>
        <v/>
      </c>
      <c r="H511" s="5">
        <v>510</v>
      </c>
      <c r="I511" s="6" t="str">
        <f t="shared" si="14"/>
        <v/>
      </c>
      <c r="J511" s="6" t="str">
        <f>IFERROR(MID(Tabela3[[#This Row],[Ordenado]], 1, SEARCH("_", Tabela3[[#This Row],[Ordenado]]) - 1),"")</f>
        <v/>
      </c>
      <c r="K511" s="6" t="str">
        <f>IFERROR(MID(Tabela3[[#This Row],[Ordenado]], SEARCH("_",Tabela3[[#This Row],[Ordenado]]) + 1, LEN(Tabela3[[#This Row],[Ordenado]])),"")</f>
        <v/>
      </c>
    </row>
    <row r="512" spans="1:11" x14ac:dyDescent="0.25">
      <c r="A512" t="str">
        <f>IFERROR(tbl_geral[[#This Row],[Máquina]],"")</f>
        <v>BARL</v>
      </c>
      <c r="B512" t="str">
        <f>IFERROR(tbl_geral[[#This Row],[Status]],"")</f>
        <v>APLICADOR 2</v>
      </c>
      <c r="C512" t="str">
        <f>IF(Tabela2[[#This Row],[Status]]="","",CONCATENATE(Tabela2[[#This Row],[Máquina]],"_",Tabela2[[#This Row],[Status]]))</f>
        <v>BARL_APLICADOR 2</v>
      </c>
      <c r="E512" s="5">
        <f t="shared" si="15"/>
        <v>57</v>
      </c>
      <c r="F512" s="6" t="str">
        <f>IF(C512&lt;&gt;"",IF(COUNTIFS($C$2:C512,C512)=1,C512,""),"")</f>
        <v/>
      </c>
      <c r="H512" s="5">
        <v>511</v>
      </c>
      <c r="I512" s="6" t="str">
        <f t="shared" si="14"/>
        <v/>
      </c>
      <c r="J512" s="6" t="str">
        <f>IFERROR(MID(Tabela3[[#This Row],[Ordenado]], 1, SEARCH("_", Tabela3[[#This Row],[Ordenado]]) - 1),"")</f>
        <v/>
      </c>
      <c r="K512" s="6" t="str">
        <f>IFERROR(MID(Tabela3[[#This Row],[Ordenado]], SEARCH("_",Tabela3[[#This Row],[Ordenado]]) + 1, LEN(Tabela3[[#This Row],[Ordenado]])),"")</f>
        <v/>
      </c>
    </row>
    <row r="513" spans="1:11" x14ac:dyDescent="0.25">
      <c r="A513" t="str">
        <f>IFERROR(tbl_geral[[#This Row],[Máquina]],"")</f>
        <v>BARL</v>
      </c>
      <c r="B513" t="str">
        <f>IFERROR(tbl_geral[[#This Row],[Status]],"")</f>
        <v>APLICADOR 2</v>
      </c>
      <c r="C513" t="str">
        <f>IF(Tabela2[[#This Row],[Status]]="","",CONCATENATE(Tabela2[[#This Row],[Máquina]],"_",Tabela2[[#This Row],[Status]]))</f>
        <v>BARL_APLICADOR 2</v>
      </c>
      <c r="E513" s="5">
        <f t="shared" si="15"/>
        <v>57</v>
      </c>
      <c r="F513" s="6" t="str">
        <f>IF(C513&lt;&gt;"",IF(COUNTIFS($C$2:C513,C513)=1,C513,""),"")</f>
        <v/>
      </c>
      <c r="H513" s="5">
        <v>512</v>
      </c>
      <c r="I513" s="6" t="str">
        <f t="shared" si="14"/>
        <v/>
      </c>
      <c r="J513" s="6" t="str">
        <f>IFERROR(MID(Tabela3[[#This Row],[Ordenado]], 1, SEARCH("_", Tabela3[[#This Row],[Ordenado]]) - 1),"")</f>
        <v/>
      </c>
      <c r="K513" s="6" t="str">
        <f>IFERROR(MID(Tabela3[[#This Row],[Ordenado]], SEARCH("_",Tabela3[[#This Row],[Ordenado]]) + 1, LEN(Tabela3[[#This Row],[Ordenado]])),"")</f>
        <v/>
      </c>
    </row>
    <row r="514" spans="1:11" x14ac:dyDescent="0.25">
      <c r="A514" t="str">
        <f>IFERROR(tbl_geral[[#This Row],[Máquina]],"")</f>
        <v>BARL</v>
      </c>
      <c r="B514" t="str">
        <f>IFERROR(tbl_geral[[#This Row],[Status]],"")</f>
        <v>APLICADOR 2</v>
      </c>
      <c r="C514" t="str">
        <f>IF(Tabela2[[#This Row],[Status]]="","",CONCATENATE(Tabela2[[#This Row],[Máquina]],"_",Tabela2[[#This Row],[Status]]))</f>
        <v>BARL_APLICADOR 2</v>
      </c>
      <c r="E514" s="5">
        <f t="shared" si="15"/>
        <v>57</v>
      </c>
      <c r="F514" s="6" t="str">
        <f>IF(C514&lt;&gt;"",IF(COUNTIFS($C$2:C514,C514)=1,C514,""),"")</f>
        <v/>
      </c>
      <c r="H514" s="5">
        <v>513</v>
      </c>
      <c r="I514" s="6" t="str">
        <f t="shared" si="14"/>
        <v/>
      </c>
      <c r="J514" s="6" t="str">
        <f>IFERROR(MID(Tabela3[[#This Row],[Ordenado]], 1, SEARCH("_", Tabela3[[#This Row],[Ordenado]]) - 1),"")</f>
        <v/>
      </c>
      <c r="K514" s="6" t="str">
        <f>IFERROR(MID(Tabela3[[#This Row],[Ordenado]], SEARCH("_",Tabela3[[#This Row],[Ordenado]]) + 1, LEN(Tabela3[[#This Row],[Ordenado]])),"")</f>
        <v/>
      </c>
    </row>
    <row r="515" spans="1:11" x14ac:dyDescent="0.25">
      <c r="A515" t="str">
        <f>IFERROR(tbl_geral[[#This Row],[Máquina]],"")</f>
        <v>BARL</v>
      </c>
      <c r="B515" t="str">
        <f>IFERROR(tbl_geral[[#This Row],[Status]],"")</f>
        <v>APLICADOR 2</v>
      </c>
      <c r="C515" t="str">
        <f>IF(Tabela2[[#This Row],[Status]]="","",CONCATENATE(Tabela2[[#This Row],[Máquina]],"_",Tabela2[[#This Row],[Status]]))</f>
        <v>BARL_APLICADOR 2</v>
      </c>
      <c r="E515" s="5">
        <f t="shared" si="15"/>
        <v>57</v>
      </c>
      <c r="F515" s="6" t="str">
        <f>IF(C515&lt;&gt;"",IF(COUNTIFS($C$2:C515,C515)=1,C515,""),"")</f>
        <v/>
      </c>
      <c r="H515" s="5">
        <v>514</v>
      </c>
      <c r="I515" s="6" t="str">
        <f t="shared" ref="I515:I578" si="16">IFERROR(INDEX($F$2:$F$2000,MATCH(H515,$E$2:$E$2000,0)),"")</f>
        <v/>
      </c>
      <c r="J515" s="6" t="str">
        <f>IFERROR(MID(Tabela3[[#This Row],[Ordenado]], 1, SEARCH("_", Tabela3[[#This Row],[Ordenado]]) - 1),"")</f>
        <v/>
      </c>
      <c r="K515" s="6" t="str">
        <f>IFERROR(MID(Tabela3[[#This Row],[Ordenado]], SEARCH("_",Tabela3[[#This Row],[Ordenado]]) + 1, LEN(Tabela3[[#This Row],[Ordenado]])),"")</f>
        <v/>
      </c>
    </row>
    <row r="516" spans="1:11" x14ac:dyDescent="0.25">
      <c r="A516" t="str">
        <f>IFERROR(tbl_geral[[#This Row],[Máquina]],"")</f>
        <v>BARL</v>
      </c>
      <c r="B516" t="str">
        <f>IFERROR(tbl_geral[[#This Row],[Status]],"")</f>
        <v>APLICADOR 2</v>
      </c>
      <c r="C516" t="str">
        <f>IF(Tabela2[[#This Row],[Status]]="","",CONCATENATE(Tabela2[[#This Row],[Máquina]],"_",Tabela2[[#This Row],[Status]]))</f>
        <v>BARL_APLICADOR 2</v>
      </c>
      <c r="E516" s="5">
        <f t="shared" ref="E516:E579" si="17">IF(F516&lt;&gt;"",E515+1,E515)</f>
        <v>57</v>
      </c>
      <c r="F516" s="6" t="str">
        <f>IF(C516&lt;&gt;"",IF(COUNTIFS($C$2:C516,C516)=1,C516,""),"")</f>
        <v/>
      </c>
      <c r="H516" s="5">
        <v>515</v>
      </c>
      <c r="I516" s="6" t="str">
        <f t="shared" si="16"/>
        <v/>
      </c>
      <c r="J516" s="6" t="str">
        <f>IFERROR(MID(Tabela3[[#This Row],[Ordenado]], 1, SEARCH("_", Tabela3[[#This Row],[Ordenado]]) - 1),"")</f>
        <v/>
      </c>
      <c r="K516" s="6" t="str">
        <f>IFERROR(MID(Tabela3[[#This Row],[Ordenado]], SEARCH("_",Tabela3[[#This Row],[Ordenado]]) + 1, LEN(Tabela3[[#This Row],[Ordenado]])),"")</f>
        <v/>
      </c>
    </row>
    <row r="517" spans="1:11" x14ac:dyDescent="0.25">
      <c r="A517" t="str">
        <f>IFERROR(tbl_geral[[#This Row],[Máquina]],"")</f>
        <v>BARL</v>
      </c>
      <c r="B517" t="str">
        <f>IFERROR(tbl_geral[[#This Row],[Status]],"")</f>
        <v>APLICADOR 2</v>
      </c>
      <c r="C517" t="str">
        <f>IF(Tabela2[[#This Row],[Status]]="","",CONCATENATE(Tabela2[[#This Row],[Máquina]],"_",Tabela2[[#This Row],[Status]]))</f>
        <v>BARL_APLICADOR 2</v>
      </c>
      <c r="E517" s="5">
        <f t="shared" si="17"/>
        <v>57</v>
      </c>
      <c r="F517" s="6" t="str">
        <f>IF(C517&lt;&gt;"",IF(COUNTIFS($C$2:C517,C517)=1,C517,""),"")</f>
        <v/>
      </c>
      <c r="H517" s="5">
        <v>516</v>
      </c>
      <c r="I517" s="6" t="str">
        <f t="shared" si="16"/>
        <v/>
      </c>
      <c r="J517" s="6" t="str">
        <f>IFERROR(MID(Tabela3[[#This Row],[Ordenado]], 1, SEARCH("_", Tabela3[[#This Row],[Ordenado]]) - 1),"")</f>
        <v/>
      </c>
      <c r="K517" s="6" t="str">
        <f>IFERROR(MID(Tabela3[[#This Row],[Ordenado]], SEARCH("_",Tabela3[[#This Row],[Ordenado]]) + 1, LEN(Tabela3[[#This Row],[Ordenado]])),"")</f>
        <v/>
      </c>
    </row>
    <row r="518" spans="1:11" x14ac:dyDescent="0.25">
      <c r="A518" t="str">
        <f>IFERROR(tbl_geral[[#This Row],[Máquina]],"")</f>
        <v>BARL</v>
      </c>
      <c r="B518" t="str">
        <f>IFERROR(tbl_geral[[#This Row],[Status]],"")</f>
        <v>APLICADOR 2</v>
      </c>
      <c r="C518" t="str">
        <f>IF(Tabela2[[#This Row],[Status]]="","",CONCATENATE(Tabela2[[#This Row],[Máquina]],"_",Tabela2[[#This Row],[Status]]))</f>
        <v>BARL_APLICADOR 2</v>
      </c>
      <c r="E518" s="5">
        <f t="shared" si="17"/>
        <v>57</v>
      </c>
      <c r="F518" s="6" t="str">
        <f>IF(C518&lt;&gt;"",IF(COUNTIFS($C$2:C518,C518)=1,C518,""),"")</f>
        <v/>
      </c>
      <c r="H518" s="5">
        <v>517</v>
      </c>
      <c r="I518" s="6" t="str">
        <f t="shared" si="16"/>
        <v/>
      </c>
      <c r="J518" s="6" t="str">
        <f>IFERROR(MID(Tabela3[[#This Row],[Ordenado]], 1, SEARCH("_", Tabela3[[#This Row],[Ordenado]]) - 1),"")</f>
        <v/>
      </c>
      <c r="K518" s="6" t="str">
        <f>IFERROR(MID(Tabela3[[#This Row],[Ordenado]], SEARCH("_",Tabela3[[#This Row],[Ordenado]]) + 1, LEN(Tabela3[[#This Row],[Ordenado]])),"")</f>
        <v/>
      </c>
    </row>
    <row r="519" spans="1:11" x14ac:dyDescent="0.25">
      <c r="A519" t="str">
        <f>IFERROR(tbl_geral[[#This Row],[Máquina]],"")</f>
        <v>BARL</v>
      </c>
      <c r="B519" t="str">
        <f>IFERROR(tbl_geral[[#This Row],[Status]],"")</f>
        <v>APLICADOR 2</v>
      </c>
      <c r="C519" t="str">
        <f>IF(Tabela2[[#This Row],[Status]]="","",CONCATENATE(Tabela2[[#This Row],[Máquina]],"_",Tabela2[[#This Row],[Status]]))</f>
        <v>BARL_APLICADOR 2</v>
      </c>
      <c r="E519" s="5">
        <f t="shared" si="17"/>
        <v>57</v>
      </c>
      <c r="F519" s="6" t="str">
        <f>IF(C519&lt;&gt;"",IF(COUNTIFS($C$2:C519,C519)=1,C519,""),"")</f>
        <v/>
      </c>
      <c r="H519" s="5">
        <v>518</v>
      </c>
      <c r="I519" s="6" t="str">
        <f t="shared" si="16"/>
        <v/>
      </c>
      <c r="J519" s="6" t="str">
        <f>IFERROR(MID(Tabela3[[#This Row],[Ordenado]], 1, SEARCH("_", Tabela3[[#This Row],[Ordenado]]) - 1),"")</f>
        <v/>
      </c>
      <c r="K519" s="6" t="str">
        <f>IFERROR(MID(Tabela3[[#This Row],[Ordenado]], SEARCH("_",Tabela3[[#This Row],[Ordenado]]) + 1, LEN(Tabela3[[#This Row],[Ordenado]])),"")</f>
        <v/>
      </c>
    </row>
    <row r="520" spans="1:11" x14ac:dyDescent="0.25">
      <c r="A520" t="str">
        <f>IFERROR(tbl_geral[[#This Row],[Máquina]],"")</f>
        <v>BARL</v>
      </c>
      <c r="B520" t="str">
        <f>IFERROR(tbl_geral[[#This Row],[Status]],"")</f>
        <v>APLICADOR 2</v>
      </c>
      <c r="C520" t="str">
        <f>IF(Tabela2[[#This Row],[Status]]="","",CONCATENATE(Tabela2[[#This Row],[Máquina]],"_",Tabela2[[#This Row],[Status]]))</f>
        <v>BARL_APLICADOR 2</v>
      </c>
      <c r="E520" s="5">
        <f t="shared" si="17"/>
        <v>57</v>
      </c>
      <c r="F520" s="6" t="str">
        <f>IF(C520&lt;&gt;"",IF(COUNTIFS($C$2:C520,C520)=1,C520,""),"")</f>
        <v/>
      </c>
      <c r="H520" s="5">
        <v>519</v>
      </c>
      <c r="I520" s="6" t="str">
        <f t="shared" si="16"/>
        <v/>
      </c>
      <c r="J520" s="6" t="str">
        <f>IFERROR(MID(Tabela3[[#This Row],[Ordenado]], 1, SEARCH("_", Tabela3[[#This Row],[Ordenado]]) - 1),"")</f>
        <v/>
      </c>
      <c r="K520" s="6" t="str">
        <f>IFERROR(MID(Tabela3[[#This Row],[Ordenado]], SEARCH("_",Tabela3[[#This Row],[Ordenado]]) + 1, LEN(Tabela3[[#This Row],[Ordenado]])),"")</f>
        <v/>
      </c>
    </row>
    <row r="521" spans="1:11" x14ac:dyDescent="0.25">
      <c r="A521" t="str">
        <f>IFERROR(tbl_geral[[#This Row],[Máquina]],"")</f>
        <v>BARL</v>
      </c>
      <c r="B521" t="str">
        <f>IFERROR(tbl_geral[[#This Row],[Status]],"")</f>
        <v>APLICADOR 2</v>
      </c>
      <c r="C521" t="str">
        <f>IF(Tabela2[[#This Row],[Status]]="","",CONCATENATE(Tabela2[[#This Row],[Máquina]],"_",Tabela2[[#This Row],[Status]]))</f>
        <v>BARL_APLICADOR 2</v>
      </c>
      <c r="E521" s="5">
        <f t="shared" si="17"/>
        <v>57</v>
      </c>
      <c r="F521" s="6" t="str">
        <f>IF(C521&lt;&gt;"",IF(COUNTIFS($C$2:C521,C521)=1,C521,""),"")</f>
        <v/>
      </c>
      <c r="H521" s="5">
        <v>520</v>
      </c>
      <c r="I521" s="6" t="str">
        <f t="shared" si="16"/>
        <v/>
      </c>
      <c r="J521" s="6" t="str">
        <f>IFERROR(MID(Tabela3[[#This Row],[Ordenado]], 1, SEARCH("_", Tabela3[[#This Row],[Ordenado]]) - 1),"")</f>
        <v/>
      </c>
      <c r="K521" s="6" t="str">
        <f>IFERROR(MID(Tabela3[[#This Row],[Ordenado]], SEARCH("_",Tabela3[[#This Row],[Ordenado]]) + 1, LEN(Tabela3[[#This Row],[Ordenado]])),"")</f>
        <v/>
      </c>
    </row>
    <row r="522" spans="1:11" x14ac:dyDescent="0.25">
      <c r="A522" t="str">
        <f>IFERROR(tbl_geral[[#This Row],[Máquina]],"")</f>
        <v>BARL</v>
      </c>
      <c r="B522" t="str">
        <f>IFERROR(tbl_geral[[#This Row],[Status]],"")</f>
        <v>APLICADOR 2</v>
      </c>
      <c r="C522" t="str">
        <f>IF(Tabela2[[#This Row],[Status]]="","",CONCATENATE(Tabela2[[#This Row],[Máquina]],"_",Tabela2[[#This Row],[Status]]))</f>
        <v>BARL_APLICADOR 2</v>
      </c>
      <c r="E522" s="5">
        <f t="shared" si="17"/>
        <v>57</v>
      </c>
      <c r="F522" s="6" t="str">
        <f>IF(C522&lt;&gt;"",IF(COUNTIFS($C$2:C522,C522)=1,C522,""),"")</f>
        <v/>
      </c>
      <c r="H522" s="5">
        <v>521</v>
      </c>
      <c r="I522" s="6" t="str">
        <f t="shared" si="16"/>
        <v/>
      </c>
      <c r="J522" s="6" t="str">
        <f>IFERROR(MID(Tabela3[[#This Row],[Ordenado]], 1, SEARCH("_", Tabela3[[#This Row],[Ordenado]]) - 1),"")</f>
        <v/>
      </c>
      <c r="K522" s="6" t="str">
        <f>IFERROR(MID(Tabela3[[#This Row],[Ordenado]], SEARCH("_",Tabela3[[#This Row],[Ordenado]]) + 1, LEN(Tabela3[[#This Row],[Ordenado]])),"")</f>
        <v/>
      </c>
    </row>
    <row r="523" spans="1:11" x14ac:dyDescent="0.25">
      <c r="A523" t="str">
        <f>IFERROR(tbl_geral[[#This Row],[Máquina]],"")</f>
        <v>BARL</v>
      </c>
      <c r="B523" t="str">
        <f>IFERROR(tbl_geral[[#This Row],[Status]],"")</f>
        <v>APLICADOR 2</v>
      </c>
      <c r="C523" t="str">
        <f>IF(Tabela2[[#This Row],[Status]]="","",CONCATENATE(Tabela2[[#This Row],[Máquina]],"_",Tabela2[[#This Row],[Status]]))</f>
        <v>BARL_APLICADOR 2</v>
      </c>
      <c r="E523" s="5">
        <f t="shared" si="17"/>
        <v>57</v>
      </c>
      <c r="F523" s="6" t="str">
        <f>IF(C523&lt;&gt;"",IF(COUNTIFS($C$2:C523,C523)=1,C523,""),"")</f>
        <v/>
      </c>
      <c r="H523" s="5">
        <v>522</v>
      </c>
      <c r="I523" s="6" t="str">
        <f t="shared" si="16"/>
        <v/>
      </c>
      <c r="J523" s="6" t="str">
        <f>IFERROR(MID(Tabela3[[#This Row],[Ordenado]], 1, SEARCH("_", Tabela3[[#This Row],[Ordenado]]) - 1),"")</f>
        <v/>
      </c>
      <c r="K523" s="6" t="str">
        <f>IFERROR(MID(Tabela3[[#This Row],[Ordenado]], SEARCH("_",Tabela3[[#This Row],[Ordenado]]) + 1, LEN(Tabela3[[#This Row],[Ordenado]])),"")</f>
        <v/>
      </c>
    </row>
    <row r="524" spans="1:11" x14ac:dyDescent="0.25">
      <c r="A524" t="str">
        <f>IFERROR(tbl_geral[[#This Row],[Máquina]],"")</f>
        <v>BARL</v>
      </c>
      <c r="B524" t="str">
        <f>IFERROR(tbl_geral[[#This Row],[Status]],"")</f>
        <v>APLICADOR 2</v>
      </c>
      <c r="C524" t="str">
        <f>IF(Tabela2[[#This Row],[Status]]="","",CONCATENATE(Tabela2[[#This Row],[Máquina]],"_",Tabela2[[#This Row],[Status]]))</f>
        <v>BARL_APLICADOR 2</v>
      </c>
      <c r="E524" s="5">
        <f t="shared" si="17"/>
        <v>57</v>
      </c>
      <c r="F524" s="6" t="str">
        <f>IF(C524&lt;&gt;"",IF(COUNTIFS($C$2:C524,C524)=1,C524,""),"")</f>
        <v/>
      </c>
      <c r="H524" s="5">
        <v>523</v>
      </c>
      <c r="I524" s="6" t="str">
        <f t="shared" si="16"/>
        <v/>
      </c>
      <c r="J524" s="6" t="str">
        <f>IFERROR(MID(Tabela3[[#This Row],[Ordenado]], 1, SEARCH("_", Tabela3[[#This Row],[Ordenado]]) - 1),"")</f>
        <v/>
      </c>
      <c r="K524" s="6" t="str">
        <f>IFERROR(MID(Tabela3[[#This Row],[Ordenado]], SEARCH("_",Tabela3[[#This Row],[Ordenado]]) + 1, LEN(Tabela3[[#This Row],[Ordenado]])),"")</f>
        <v/>
      </c>
    </row>
    <row r="525" spans="1:11" x14ac:dyDescent="0.25">
      <c r="A525" t="str">
        <f>IFERROR(tbl_geral[[#This Row],[Máquina]],"")</f>
        <v>BARL</v>
      </c>
      <c r="B525" t="str">
        <f>IFERROR(tbl_geral[[#This Row],[Status]],"")</f>
        <v>APLICADOR 2</v>
      </c>
      <c r="C525" t="str">
        <f>IF(Tabela2[[#This Row],[Status]]="","",CONCATENATE(Tabela2[[#This Row],[Máquina]],"_",Tabela2[[#This Row],[Status]]))</f>
        <v>BARL_APLICADOR 2</v>
      </c>
      <c r="E525" s="5">
        <f t="shared" si="17"/>
        <v>57</v>
      </c>
      <c r="F525" s="6" t="str">
        <f>IF(C525&lt;&gt;"",IF(COUNTIFS($C$2:C525,C525)=1,C525,""),"")</f>
        <v/>
      </c>
      <c r="H525" s="5">
        <v>524</v>
      </c>
      <c r="I525" s="6" t="str">
        <f t="shared" si="16"/>
        <v/>
      </c>
      <c r="J525" s="6" t="str">
        <f>IFERROR(MID(Tabela3[[#This Row],[Ordenado]], 1, SEARCH("_", Tabela3[[#This Row],[Ordenado]]) - 1),"")</f>
        <v/>
      </c>
      <c r="K525" s="6" t="str">
        <f>IFERROR(MID(Tabela3[[#This Row],[Ordenado]], SEARCH("_",Tabela3[[#This Row],[Ordenado]]) + 1, LEN(Tabela3[[#This Row],[Ordenado]])),"")</f>
        <v/>
      </c>
    </row>
    <row r="526" spans="1:11" x14ac:dyDescent="0.25">
      <c r="A526" t="str">
        <f>IFERROR(tbl_geral[[#This Row],[Máquina]],"")</f>
        <v>BARL</v>
      </c>
      <c r="B526" t="str">
        <f>IFERROR(tbl_geral[[#This Row],[Status]],"")</f>
        <v>APLICADOR 2</v>
      </c>
      <c r="C526" t="str">
        <f>IF(Tabela2[[#This Row],[Status]]="","",CONCATENATE(Tabela2[[#This Row],[Máquina]],"_",Tabela2[[#This Row],[Status]]))</f>
        <v>BARL_APLICADOR 2</v>
      </c>
      <c r="E526" s="5">
        <f t="shared" si="17"/>
        <v>57</v>
      </c>
      <c r="F526" s="6" t="str">
        <f>IF(C526&lt;&gt;"",IF(COUNTIFS($C$2:C526,C526)=1,C526,""),"")</f>
        <v/>
      </c>
      <c r="H526" s="5">
        <v>525</v>
      </c>
      <c r="I526" s="6" t="str">
        <f t="shared" si="16"/>
        <v/>
      </c>
      <c r="J526" s="6" t="str">
        <f>IFERROR(MID(Tabela3[[#This Row],[Ordenado]], 1, SEARCH("_", Tabela3[[#This Row],[Ordenado]]) - 1),"")</f>
        <v/>
      </c>
      <c r="K526" s="6" t="str">
        <f>IFERROR(MID(Tabela3[[#This Row],[Ordenado]], SEARCH("_",Tabela3[[#This Row],[Ordenado]]) + 1, LEN(Tabela3[[#This Row],[Ordenado]])),"")</f>
        <v/>
      </c>
    </row>
    <row r="527" spans="1:11" x14ac:dyDescent="0.25">
      <c r="A527" t="str">
        <f>IFERROR(tbl_geral[[#This Row],[Máquina]],"")</f>
        <v>BARL</v>
      </c>
      <c r="B527" t="str">
        <f>IFERROR(tbl_geral[[#This Row],[Status]],"")</f>
        <v>APLICADOR 2</v>
      </c>
      <c r="C527" t="str">
        <f>IF(Tabela2[[#This Row],[Status]]="","",CONCATENATE(Tabela2[[#This Row],[Máquina]],"_",Tabela2[[#This Row],[Status]]))</f>
        <v>BARL_APLICADOR 2</v>
      </c>
      <c r="E527" s="5">
        <f t="shared" si="17"/>
        <v>57</v>
      </c>
      <c r="F527" s="6" t="str">
        <f>IF(C527&lt;&gt;"",IF(COUNTIFS($C$2:C527,C527)=1,C527,""),"")</f>
        <v/>
      </c>
      <c r="H527" s="5">
        <v>526</v>
      </c>
      <c r="I527" s="6" t="str">
        <f t="shared" si="16"/>
        <v/>
      </c>
      <c r="J527" s="6" t="str">
        <f>IFERROR(MID(Tabela3[[#This Row],[Ordenado]], 1, SEARCH("_", Tabela3[[#This Row],[Ordenado]]) - 1),"")</f>
        <v/>
      </c>
      <c r="K527" s="6" t="str">
        <f>IFERROR(MID(Tabela3[[#This Row],[Ordenado]], SEARCH("_",Tabela3[[#This Row],[Ordenado]]) + 1, LEN(Tabela3[[#This Row],[Ordenado]])),"")</f>
        <v/>
      </c>
    </row>
    <row r="528" spans="1:11" x14ac:dyDescent="0.25">
      <c r="A528" t="str">
        <f>IFERROR(tbl_geral[[#This Row],[Máquina]],"")</f>
        <v>BARL</v>
      </c>
      <c r="B528" t="str">
        <f>IFERROR(tbl_geral[[#This Row],[Status]],"")</f>
        <v>APLICADOR 2</v>
      </c>
      <c r="C528" t="str">
        <f>IF(Tabela2[[#This Row],[Status]]="","",CONCATENATE(Tabela2[[#This Row],[Máquina]],"_",Tabela2[[#This Row],[Status]]))</f>
        <v>BARL_APLICADOR 2</v>
      </c>
      <c r="E528" s="5">
        <f t="shared" si="17"/>
        <v>57</v>
      </c>
      <c r="F528" s="6" t="str">
        <f>IF(C528&lt;&gt;"",IF(COUNTIFS($C$2:C528,C528)=1,C528,""),"")</f>
        <v/>
      </c>
      <c r="H528" s="5">
        <v>527</v>
      </c>
      <c r="I528" s="6" t="str">
        <f t="shared" si="16"/>
        <v/>
      </c>
      <c r="J528" s="6" t="str">
        <f>IFERROR(MID(Tabela3[[#This Row],[Ordenado]], 1, SEARCH("_", Tabela3[[#This Row],[Ordenado]]) - 1),"")</f>
        <v/>
      </c>
      <c r="K528" s="6" t="str">
        <f>IFERROR(MID(Tabela3[[#This Row],[Ordenado]], SEARCH("_",Tabela3[[#This Row],[Ordenado]]) + 1, LEN(Tabela3[[#This Row],[Ordenado]])),"")</f>
        <v/>
      </c>
    </row>
    <row r="529" spans="1:11" x14ac:dyDescent="0.25">
      <c r="A529" t="str">
        <f>IFERROR(tbl_geral[[#This Row],[Máquina]],"")</f>
        <v>BARL</v>
      </c>
      <c r="B529" t="str">
        <f>IFERROR(tbl_geral[[#This Row],[Status]],"")</f>
        <v>APLICADOR 3</v>
      </c>
      <c r="C529" t="str">
        <f>IF(Tabela2[[#This Row],[Status]]="","",CONCATENATE(Tabela2[[#This Row],[Máquina]],"_",Tabela2[[#This Row],[Status]]))</f>
        <v>BARL_APLICADOR 3</v>
      </c>
      <c r="E529" s="5">
        <f t="shared" si="17"/>
        <v>58</v>
      </c>
      <c r="F529" s="6" t="str">
        <f>IF(C529&lt;&gt;"",IF(COUNTIFS($C$2:C529,C529)=1,C529,""),"")</f>
        <v>BARL_APLICADOR 3</v>
      </c>
      <c r="H529" s="5">
        <v>528</v>
      </c>
      <c r="I529" s="6" t="str">
        <f t="shared" si="16"/>
        <v/>
      </c>
      <c r="J529" s="6" t="str">
        <f>IFERROR(MID(Tabela3[[#This Row],[Ordenado]], 1, SEARCH("_", Tabela3[[#This Row],[Ordenado]]) - 1),"")</f>
        <v/>
      </c>
      <c r="K529" s="6" t="str">
        <f>IFERROR(MID(Tabela3[[#This Row],[Ordenado]], SEARCH("_",Tabela3[[#This Row],[Ordenado]]) + 1, LEN(Tabela3[[#This Row],[Ordenado]])),"")</f>
        <v/>
      </c>
    </row>
    <row r="530" spans="1:11" x14ac:dyDescent="0.25">
      <c r="A530" t="str">
        <f>IFERROR(tbl_geral[[#This Row],[Máquina]],"")</f>
        <v>BARL</v>
      </c>
      <c r="B530" t="str">
        <f>IFERROR(tbl_geral[[#This Row],[Status]],"")</f>
        <v>APLICADOR 3</v>
      </c>
      <c r="C530" t="str">
        <f>IF(Tabela2[[#This Row],[Status]]="","",CONCATENATE(Tabela2[[#This Row],[Máquina]],"_",Tabela2[[#This Row],[Status]]))</f>
        <v>BARL_APLICADOR 3</v>
      </c>
      <c r="E530" s="5">
        <f t="shared" si="17"/>
        <v>58</v>
      </c>
      <c r="F530" s="6" t="str">
        <f>IF(C530&lt;&gt;"",IF(COUNTIFS($C$2:C530,C530)=1,C530,""),"")</f>
        <v/>
      </c>
      <c r="H530" s="5">
        <v>529</v>
      </c>
      <c r="I530" s="6" t="str">
        <f t="shared" si="16"/>
        <v/>
      </c>
      <c r="J530" s="6" t="str">
        <f>IFERROR(MID(Tabela3[[#This Row],[Ordenado]], 1, SEARCH("_", Tabela3[[#This Row],[Ordenado]]) - 1),"")</f>
        <v/>
      </c>
      <c r="K530" s="6" t="str">
        <f>IFERROR(MID(Tabela3[[#This Row],[Ordenado]], SEARCH("_",Tabela3[[#This Row],[Ordenado]]) + 1, LEN(Tabela3[[#This Row],[Ordenado]])),"")</f>
        <v/>
      </c>
    </row>
    <row r="531" spans="1:11" x14ac:dyDescent="0.25">
      <c r="A531" t="str">
        <f>IFERROR(tbl_geral[[#This Row],[Máquina]],"")</f>
        <v>BARL</v>
      </c>
      <c r="B531" t="str">
        <f>IFERROR(tbl_geral[[#This Row],[Status]],"")</f>
        <v>APLICADOR 3</v>
      </c>
      <c r="C531" t="str">
        <f>IF(Tabela2[[#This Row],[Status]]="","",CONCATENATE(Tabela2[[#This Row],[Máquina]],"_",Tabela2[[#This Row],[Status]]))</f>
        <v>BARL_APLICADOR 3</v>
      </c>
      <c r="E531" s="5">
        <f t="shared" si="17"/>
        <v>58</v>
      </c>
      <c r="F531" s="6" t="str">
        <f>IF(C531&lt;&gt;"",IF(COUNTIFS($C$2:C531,C531)=1,C531,""),"")</f>
        <v/>
      </c>
      <c r="H531" s="5">
        <v>530</v>
      </c>
      <c r="I531" s="6" t="str">
        <f t="shared" si="16"/>
        <v/>
      </c>
      <c r="J531" s="6" t="str">
        <f>IFERROR(MID(Tabela3[[#This Row],[Ordenado]], 1, SEARCH("_", Tabela3[[#This Row],[Ordenado]]) - 1),"")</f>
        <v/>
      </c>
      <c r="K531" s="6" t="str">
        <f>IFERROR(MID(Tabela3[[#This Row],[Ordenado]], SEARCH("_",Tabela3[[#This Row],[Ordenado]]) + 1, LEN(Tabela3[[#This Row],[Ordenado]])),"")</f>
        <v/>
      </c>
    </row>
    <row r="532" spans="1:11" x14ac:dyDescent="0.25">
      <c r="A532" t="str">
        <f>IFERROR(tbl_geral[[#This Row],[Máquina]],"")</f>
        <v>BARL</v>
      </c>
      <c r="B532" t="str">
        <f>IFERROR(tbl_geral[[#This Row],[Status]],"")</f>
        <v>APLICADOR 3</v>
      </c>
      <c r="C532" t="str">
        <f>IF(Tabela2[[#This Row],[Status]]="","",CONCATENATE(Tabela2[[#This Row],[Máquina]],"_",Tabela2[[#This Row],[Status]]))</f>
        <v>BARL_APLICADOR 3</v>
      </c>
      <c r="E532" s="5">
        <f t="shared" si="17"/>
        <v>58</v>
      </c>
      <c r="F532" s="6" t="str">
        <f>IF(C532&lt;&gt;"",IF(COUNTIFS($C$2:C532,C532)=1,C532,""),"")</f>
        <v/>
      </c>
      <c r="H532" s="5">
        <v>531</v>
      </c>
      <c r="I532" s="6" t="str">
        <f t="shared" si="16"/>
        <v/>
      </c>
      <c r="J532" s="6" t="str">
        <f>IFERROR(MID(Tabela3[[#This Row],[Ordenado]], 1, SEARCH("_", Tabela3[[#This Row],[Ordenado]]) - 1),"")</f>
        <v/>
      </c>
      <c r="K532" s="6" t="str">
        <f>IFERROR(MID(Tabela3[[#This Row],[Ordenado]], SEARCH("_",Tabela3[[#This Row],[Ordenado]]) + 1, LEN(Tabela3[[#This Row],[Ordenado]])),"")</f>
        <v/>
      </c>
    </row>
    <row r="533" spans="1:11" x14ac:dyDescent="0.25">
      <c r="A533" t="str">
        <f>IFERROR(tbl_geral[[#This Row],[Máquina]],"")</f>
        <v>BARL</v>
      </c>
      <c r="B533" t="str">
        <f>IFERROR(tbl_geral[[#This Row],[Status]],"")</f>
        <v>APLICADOR 3</v>
      </c>
      <c r="C533" t="str">
        <f>IF(Tabela2[[#This Row],[Status]]="","",CONCATENATE(Tabela2[[#This Row],[Máquina]],"_",Tabela2[[#This Row],[Status]]))</f>
        <v>BARL_APLICADOR 3</v>
      </c>
      <c r="E533" s="5">
        <f t="shared" si="17"/>
        <v>58</v>
      </c>
      <c r="F533" s="6" t="str">
        <f>IF(C533&lt;&gt;"",IF(COUNTIFS($C$2:C533,C533)=1,C533,""),"")</f>
        <v/>
      </c>
      <c r="H533" s="5">
        <v>532</v>
      </c>
      <c r="I533" s="6" t="str">
        <f t="shared" si="16"/>
        <v/>
      </c>
      <c r="J533" s="6" t="str">
        <f>IFERROR(MID(Tabela3[[#This Row],[Ordenado]], 1, SEARCH("_", Tabela3[[#This Row],[Ordenado]]) - 1),"")</f>
        <v/>
      </c>
      <c r="K533" s="6" t="str">
        <f>IFERROR(MID(Tabela3[[#This Row],[Ordenado]], SEARCH("_",Tabela3[[#This Row],[Ordenado]]) + 1, LEN(Tabela3[[#This Row],[Ordenado]])),"")</f>
        <v/>
      </c>
    </row>
    <row r="534" spans="1:11" x14ac:dyDescent="0.25">
      <c r="A534" t="str">
        <f>IFERROR(tbl_geral[[#This Row],[Máquina]],"")</f>
        <v>BARL</v>
      </c>
      <c r="B534" t="str">
        <f>IFERROR(tbl_geral[[#This Row],[Status]],"")</f>
        <v>APLICADOR 3</v>
      </c>
      <c r="C534" t="str">
        <f>IF(Tabela2[[#This Row],[Status]]="","",CONCATENATE(Tabela2[[#This Row],[Máquina]],"_",Tabela2[[#This Row],[Status]]))</f>
        <v>BARL_APLICADOR 3</v>
      </c>
      <c r="E534" s="5">
        <f t="shared" si="17"/>
        <v>58</v>
      </c>
      <c r="F534" s="6" t="str">
        <f>IF(C534&lt;&gt;"",IF(COUNTIFS($C$2:C534,C534)=1,C534,""),"")</f>
        <v/>
      </c>
      <c r="H534" s="5">
        <v>533</v>
      </c>
      <c r="I534" s="6" t="str">
        <f t="shared" si="16"/>
        <v/>
      </c>
      <c r="J534" s="6" t="str">
        <f>IFERROR(MID(Tabela3[[#This Row],[Ordenado]], 1, SEARCH("_", Tabela3[[#This Row],[Ordenado]]) - 1),"")</f>
        <v/>
      </c>
      <c r="K534" s="6" t="str">
        <f>IFERROR(MID(Tabela3[[#This Row],[Ordenado]], SEARCH("_",Tabela3[[#This Row],[Ordenado]]) + 1, LEN(Tabela3[[#This Row],[Ordenado]])),"")</f>
        <v/>
      </c>
    </row>
    <row r="535" spans="1:11" x14ac:dyDescent="0.25">
      <c r="A535" t="str">
        <f>IFERROR(tbl_geral[[#This Row],[Máquina]],"")</f>
        <v>BARL</v>
      </c>
      <c r="B535" t="str">
        <f>IFERROR(tbl_geral[[#This Row],[Status]],"")</f>
        <v>APLICADOR 3</v>
      </c>
      <c r="C535" t="str">
        <f>IF(Tabela2[[#This Row],[Status]]="","",CONCATENATE(Tabela2[[#This Row],[Máquina]],"_",Tabela2[[#This Row],[Status]]))</f>
        <v>BARL_APLICADOR 3</v>
      </c>
      <c r="E535" s="5">
        <f t="shared" si="17"/>
        <v>58</v>
      </c>
      <c r="F535" s="6" t="str">
        <f>IF(C535&lt;&gt;"",IF(COUNTIFS($C$2:C535,C535)=1,C535,""),"")</f>
        <v/>
      </c>
      <c r="H535" s="5">
        <v>534</v>
      </c>
      <c r="I535" s="6" t="str">
        <f t="shared" si="16"/>
        <v/>
      </c>
      <c r="J535" s="6" t="str">
        <f>IFERROR(MID(Tabela3[[#This Row],[Ordenado]], 1, SEARCH("_", Tabela3[[#This Row],[Ordenado]]) - 1),"")</f>
        <v/>
      </c>
      <c r="K535" s="6" t="str">
        <f>IFERROR(MID(Tabela3[[#This Row],[Ordenado]], SEARCH("_",Tabela3[[#This Row],[Ordenado]]) + 1, LEN(Tabela3[[#This Row],[Ordenado]])),"")</f>
        <v/>
      </c>
    </row>
    <row r="536" spans="1:11" x14ac:dyDescent="0.25">
      <c r="A536" t="str">
        <f>IFERROR(tbl_geral[[#This Row],[Máquina]],"")</f>
        <v>BARL</v>
      </c>
      <c r="B536" t="str">
        <f>IFERROR(tbl_geral[[#This Row],[Status]],"")</f>
        <v>APLICADOR 3</v>
      </c>
      <c r="C536" t="str">
        <f>IF(Tabela2[[#This Row],[Status]]="","",CONCATENATE(Tabela2[[#This Row],[Máquina]],"_",Tabela2[[#This Row],[Status]]))</f>
        <v>BARL_APLICADOR 3</v>
      </c>
      <c r="E536" s="5">
        <f t="shared" si="17"/>
        <v>58</v>
      </c>
      <c r="F536" s="6" t="str">
        <f>IF(C536&lt;&gt;"",IF(COUNTIFS($C$2:C536,C536)=1,C536,""),"")</f>
        <v/>
      </c>
      <c r="H536" s="5">
        <v>535</v>
      </c>
      <c r="I536" s="6" t="str">
        <f t="shared" si="16"/>
        <v/>
      </c>
      <c r="J536" s="6" t="str">
        <f>IFERROR(MID(Tabela3[[#This Row],[Ordenado]], 1, SEARCH("_", Tabela3[[#This Row],[Ordenado]]) - 1),"")</f>
        <v/>
      </c>
      <c r="K536" s="6" t="str">
        <f>IFERROR(MID(Tabela3[[#This Row],[Ordenado]], SEARCH("_",Tabela3[[#This Row],[Ordenado]]) + 1, LEN(Tabela3[[#This Row],[Ordenado]])),"")</f>
        <v/>
      </c>
    </row>
    <row r="537" spans="1:11" x14ac:dyDescent="0.25">
      <c r="A537" t="str">
        <f>IFERROR(tbl_geral[[#This Row],[Máquina]],"")</f>
        <v>BARL</v>
      </c>
      <c r="B537" t="str">
        <f>IFERROR(tbl_geral[[#This Row],[Status]],"")</f>
        <v>APLICADOR 3</v>
      </c>
      <c r="C537" t="str">
        <f>IF(Tabela2[[#This Row],[Status]]="","",CONCATENATE(Tabela2[[#This Row],[Máquina]],"_",Tabela2[[#This Row],[Status]]))</f>
        <v>BARL_APLICADOR 3</v>
      </c>
      <c r="E537" s="5">
        <f t="shared" si="17"/>
        <v>58</v>
      </c>
      <c r="F537" s="6" t="str">
        <f>IF(C537&lt;&gt;"",IF(COUNTIFS($C$2:C537,C537)=1,C537,""),"")</f>
        <v/>
      </c>
      <c r="H537" s="5">
        <v>536</v>
      </c>
      <c r="I537" s="6" t="str">
        <f t="shared" si="16"/>
        <v/>
      </c>
      <c r="J537" s="6" t="str">
        <f>IFERROR(MID(Tabela3[[#This Row],[Ordenado]], 1, SEARCH("_", Tabela3[[#This Row],[Ordenado]]) - 1),"")</f>
        <v/>
      </c>
      <c r="K537" s="6" t="str">
        <f>IFERROR(MID(Tabela3[[#This Row],[Ordenado]], SEARCH("_",Tabela3[[#This Row],[Ordenado]]) + 1, LEN(Tabela3[[#This Row],[Ordenado]])),"")</f>
        <v/>
      </c>
    </row>
    <row r="538" spans="1:11" x14ac:dyDescent="0.25">
      <c r="A538" t="str">
        <f>IFERROR(tbl_geral[[#This Row],[Máquina]],"")</f>
        <v>BARL</v>
      </c>
      <c r="B538" t="str">
        <f>IFERROR(tbl_geral[[#This Row],[Status]],"")</f>
        <v>APLICADOR 3</v>
      </c>
      <c r="C538" t="str">
        <f>IF(Tabela2[[#This Row],[Status]]="","",CONCATENATE(Tabela2[[#This Row],[Máquina]],"_",Tabela2[[#This Row],[Status]]))</f>
        <v>BARL_APLICADOR 3</v>
      </c>
      <c r="E538" s="5">
        <f t="shared" si="17"/>
        <v>58</v>
      </c>
      <c r="F538" s="6" t="str">
        <f>IF(C538&lt;&gt;"",IF(COUNTIFS($C$2:C538,C538)=1,C538,""),"")</f>
        <v/>
      </c>
      <c r="H538" s="5">
        <v>537</v>
      </c>
      <c r="I538" s="6" t="str">
        <f t="shared" si="16"/>
        <v/>
      </c>
      <c r="J538" s="6" t="str">
        <f>IFERROR(MID(Tabela3[[#This Row],[Ordenado]], 1, SEARCH("_", Tabela3[[#This Row],[Ordenado]]) - 1),"")</f>
        <v/>
      </c>
      <c r="K538" s="6" t="str">
        <f>IFERROR(MID(Tabela3[[#This Row],[Ordenado]], SEARCH("_",Tabela3[[#This Row],[Ordenado]]) + 1, LEN(Tabela3[[#This Row],[Ordenado]])),"")</f>
        <v/>
      </c>
    </row>
    <row r="539" spans="1:11" x14ac:dyDescent="0.25">
      <c r="A539" t="str">
        <f>IFERROR(tbl_geral[[#This Row],[Máquina]],"")</f>
        <v>BARL</v>
      </c>
      <c r="B539" t="str">
        <f>IFERROR(tbl_geral[[#This Row],[Status]],"")</f>
        <v>APLICADOR 3</v>
      </c>
      <c r="C539" t="str">
        <f>IF(Tabela2[[#This Row],[Status]]="","",CONCATENATE(Tabela2[[#This Row],[Máquina]],"_",Tabela2[[#This Row],[Status]]))</f>
        <v>BARL_APLICADOR 3</v>
      </c>
      <c r="E539" s="5">
        <f t="shared" si="17"/>
        <v>58</v>
      </c>
      <c r="F539" s="6" t="str">
        <f>IF(C539&lt;&gt;"",IF(COUNTIFS($C$2:C539,C539)=1,C539,""),"")</f>
        <v/>
      </c>
      <c r="H539" s="5">
        <v>538</v>
      </c>
      <c r="I539" s="6" t="str">
        <f t="shared" si="16"/>
        <v/>
      </c>
      <c r="J539" s="6" t="str">
        <f>IFERROR(MID(Tabela3[[#This Row],[Ordenado]], 1, SEARCH("_", Tabela3[[#This Row],[Ordenado]]) - 1),"")</f>
        <v/>
      </c>
      <c r="K539" s="6" t="str">
        <f>IFERROR(MID(Tabela3[[#This Row],[Ordenado]], SEARCH("_",Tabela3[[#This Row],[Ordenado]]) + 1, LEN(Tabela3[[#This Row],[Ordenado]])),"")</f>
        <v/>
      </c>
    </row>
    <row r="540" spans="1:11" x14ac:dyDescent="0.25">
      <c r="A540" t="str">
        <f>IFERROR(tbl_geral[[#This Row],[Máquina]],"")</f>
        <v>BARL</v>
      </c>
      <c r="B540" t="str">
        <f>IFERROR(tbl_geral[[#This Row],[Status]],"")</f>
        <v>APLICADOR 3</v>
      </c>
      <c r="C540" t="str">
        <f>IF(Tabela2[[#This Row],[Status]]="","",CONCATENATE(Tabela2[[#This Row],[Máquina]],"_",Tabela2[[#This Row],[Status]]))</f>
        <v>BARL_APLICADOR 3</v>
      </c>
      <c r="E540" s="5">
        <f t="shared" si="17"/>
        <v>58</v>
      </c>
      <c r="F540" s="6" t="str">
        <f>IF(C540&lt;&gt;"",IF(COUNTIFS($C$2:C540,C540)=1,C540,""),"")</f>
        <v/>
      </c>
      <c r="H540" s="5">
        <v>539</v>
      </c>
      <c r="I540" s="6" t="str">
        <f t="shared" si="16"/>
        <v/>
      </c>
      <c r="J540" s="6" t="str">
        <f>IFERROR(MID(Tabela3[[#This Row],[Ordenado]], 1, SEARCH("_", Tabela3[[#This Row],[Ordenado]]) - 1),"")</f>
        <v/>
      </c>
      <c r="K540" s="6" t="str">
        <f>IFERROR(MID(Tabela3[[#This Row],[Ordenado]], SEARCH("_",Tabela3[[#This Row],[Ordenado]]) + 1, LEN(Tabela3[[#This Row],[Ordenado]])),"")</f>
        <v/>
      </c>
    </row>
    <row r="541" spans="1:11" x14ac:dyDescent="0.25">
      <c r="A541" t="str">
        <f>IFERROR(tbl_geral[[#This Row],[Máquina]],"")</f>
        <v>BARL</v>
      </c>
      <c r="B541" t="str">
        <f>IFERROR(tbl_geral[[#This Row],[Status]],"")</f>
        <v>APLICADOR 3</v>
      </c>
      <c r="C541" t="str">
        <f>IF(Tabela2[[#This Row],[Status]]="","",CONCATENATE(Tabela2[[#This Row],[Máquina]],"_",Tabela2[[#This Row],[Status]]))</f>
        <v>BARL_APLICADOR 3</v>
      </c>
      <c r="E541" s="5">
        <f t="shared" si="17"/>
        <v>58</v>
      </c>
      <c r="F541" s="6" t="str">
        <f>IF(C541&lt;&gt;"",IF(COUNTIFS($C$2:C541,C541)=1,C541,""),"")</f>
        <v/>
      </c>
      <c r="H541" s="5">
        <v>540</v>
      </c>
      <c r="I541" s="6" t="str">
        <f t="shared" si="16"/>
        <v/>
      </c>
      <c r="J541" s="6" t="str">
        <f>IFERROR(MID(Tabela3[[#This Row],[Ordenado]], 1, SEARCH("_", Tabela3[[#This Row],[Ordenado]]) - 1),"")</f>
        <v/>
      </c>
      <c r="K541" s="6" t="str">
        <f>IFERROR(MID(Tabela3[[#This Row],[Ordenado]], SEARCH("_",Tabela3[[#This Row],[Ordenado]]) + 1, LEN(Tabela3[[#This Row],[Ordenado]])),"")</f>
        <v/>
      </c>
    </row>
    <row r="542" spans="1:11" x14ac:dyDescent="0.25">
      <c r="A542" t="str">
        <f>IFERROR(tbl_geral[[#This Row],[Máquina]],"")</f>
        <v>BARL</v>
      </c>
      <c r="B542" t="str">
        <f>IFERROR(tbl_geral[[#This Row],[Status]],"")</f>
        <v>APLICADOR 3</v>
      </c>
      <c r="C542" t="str">
        <f>IF(Tabela2[[#This Row],[Status]]="","",CONCATENATE(Tabela2[[#This Row],[Máquina]],"_",Tabela2[[#This Row],[Status]]))</f>
        <v>BARL_APLICADOR 3</v>
      </c>
      <c r="E542" s="5">
        <f t="shared" si="17"/>
        <v>58</v>
      </c>
      <c r="F542" s="6" t="str">
        <f>IF(C542&lt;&gt;"",IF(COUNTIFS($C$2:C542,C542)=1,C542,""),"")</f>
        <v/>
      </c>
      <c r="H542" s="5">
        <v>541</v>
      </c>
      <c r="I542" s="6" t="str">
        <f t="shared" si="16"/>
        <v/>
      </c>
      <c r="J542" s="6" t="str">
        <f>IFERROR(MID(Tabela3[[#This Row],[Ordenado]], 1, SEARCH("_", Tabela3[[#This Row],[Ordenado]]) - 1),"")</f>
        <v/>
      </c>
      <c r="K542" s="6" t="str">
        <f>IFERROR(MID(Tabela3[[#This Row],[Ordenado]], SEARCH("_",Tabela3[[#This Row],[Ordenado]]) + 1, LEN(Tabela3[[#This Row],[Ordenado]])),"")</f>
        <v/>
      </c>
    </row>
    <row r="543" spans="1:11" x14ac:dyDescent="0.25">
      <c r="A543" t="str">
        <f>IFERROR(tbl_geral[[#This Row],[Máquina]],"")</f>
        <v>BARL</v>
      </c>
      <c r="B543" t="str">
        <f>IFERROR(tbl_geral[[#This Row],[Status]],"")</f>
        <v>APLICADOR 3</v>
      </c>
      <c r="C543" t="str">
        <f>IF(Tabela2[[#This Row],[Status]]="","",CONCATENATE(Tabela2[[#This Row],[Máquina]],"_",Tabela2[[#This Row],[Status]]))</f>
        <v>BARL_APLICADOR 3</v>
      </c>
      <c r="E543" s="5">
        <f t="shared" si="17"/>
        <v>58</v>
      </c>
      <c r="F543" s="6" t="str">
        <f>IF(C543&lt;&gt;"",IF(COUNTIFS($C$2:C543,C543)=1,C543,""),"")</f>
        <v/>
      </c>
      <c r="H543" s="5">
        <v>542</v>
      </c>
      <c r="I543" s="6" t="str">
        <f t="shared" si="16"/>
        <v/>
      </c>
      <c r="J543" s="6" t="str">
        <f>IFERROR(MID(Tabela3[[#This Row],[Ordenado]], 1, SEARCH("_", Tabela3[[#This Row],[Ordenado]]) - 1),"")</f>
        <v/>
      </c>
      <c r="K543" s="6" t="str">
        <f>IFERROR(MID(Tabela3[[#This Row],[Ordenado]], SEARCH("_",Tabela3[[#This Row],[Ordenado]]) + 1, LEN(Tabela3[[#This Row],[Ordenado]])),"")</f>
        <v/>
      </c>
    </row>
    <row r="544" spans="1:11" x14ac:dyDescent="0.25">
      <c r="A544" t="str">
        <f>IFERROR(tbl_geral[[#This Row],[Máquina]],"")</f>
        <v>BARL</v>
      </c>
      <c r="B544" t="str">
        <f>IFERROR(tbl_geral[[#This Row],[Status]],"")</f>
        <v>APLICADOR 3</v>
      </c>
      <c r="C544" t="str">
        <f>IF(Tabela2[[#This Row],[Status]]="","",CONCATENATE(Tabela2[[#This Row],[Máquina]],"_",Tabela2[[#This Row],[Status]]))</f>
        <v>BARL_APLICADOR 3</v>
      </c>
      <c r="E544" s="5">
        <f t="shared" si="17"/>
        <v>58</v>
      </c>
      <c r="F544" s="6" t="str">
        <f>IF(C544&lt;&gt;"",IF(COUNTIFS($C$2:C544,C544)=1,C544,""),"")</f>
        <v/>
      </c>
      <c r="H544" s="5">
        <v>543</v>
      </c>
      <c r="I544" s="6" t="str">
        <f t="shared" si="16"/>
        <v/>
      </c>
      <c r="J544" s="6" t="str">
        <f>IFERROR(MID(Tabela3[[#This Row],[Ordenado]], 1, SEARCH("_", Tabela3[[#This Row],[Ordenado]]) - 1),"")</f>
        <v/>
      </c>
      <c r="K544" s="6" t="str">
        <f>IFERROR(MID(Tabela3[[#This Row],[Ordenado]], SEARCH("_",Tabela3[[#This Row],[Ordenado]]) + 1, LEN(Tabela3[[#This Row],[Ordenado]])),"")</f>
        <v/>
      </c>
    </row>
    <row r="545" spans="1:11" x14ac:dyDescent="0.25">
      <c r="A545" t="str">
        <f>IFERROR(tbl_geral[[#This Row],[Máquina]],"")</f>
        <v>BARL</v>
      </c>
      <c r="B545" t="str">
        <f>IFERROR(tbl_geral[[#This Row],[Status]],"")</f>
        <v>APLICADOR 3</v>
      </c>
      <c r="C545" t="str">
        <f>IF(Tabela2[[#This Row],[Status]]="","",CONCATENATE(Tabela2[[#This Row],[Máquina]],"_",Tabela2[[#This Row],[Status]]))</f>
        <v>BARL_APLICADOR 3</v>
      </c>
      <c r="E545" s="5">
        <f t="shared" si="17"/>
        <v>58</v>
      </c>
      <c r="F545" s="6" t="str">
        <f>IF(C545&lt;&gt;"",IF(COUNTIFS($C$2:C545,C545)=1,C545,""),"")</f>
        <v/>
      </c>
      <c r="H545" s="5">
        <v>544</v>
      </c>
      <c r="I545" s="6" t="str">
        <f t="shared" si="16"/>
        <v/>
      </c>
      <c r="J545" s="6" t="str">
        <f>IFERROR(MID(Tabela3[[#This Row],[Ordenado]], 1, SEARCH("_", Tabela3[[#This Row],[Ordenado]]) - 1),"")</f>
        <v/>
      </c>
      <c r="K545" s="6" t="str">
        <f>IFERROR(MID(Tabela3[[#This Row],[Ordenado]], SEARCH("_",Tabela3[[#This Row],[Ordenado]]) + 1, LEN(Tabela3[[#This Row],[Ordenado]])),"")</f>
        <v/>
      </c>
    </row>
    <row r="546" spans="1:11" x14ac:dyDescent="0.25">
      <c r="A546" t="str">
        <f>IFERROR(tbl_geral[[#This Row],[Máquina]],"")</f>
        <v>BARL</v>
      </c>
      <c r="B546" t="str">
        <f>IFERROR(tbl_geral[[#This Row],[Status]],"")</f>
        <v>APLICADOR 3</v>
      </c>
      <c r="C546" t="str">
        <f>IF(Tabela2[[#This Row],[Status]]="","",CONCATENATE(Tabela2[[#This Row],[Máquina]],"_",Tabela2[[#This Row],[Status]]))</f>
        <v>BARL_APLICADOR 3</v>
      </c>
      <c r="E546" s="5">
        <f t="shared" si="17"/>
        <v>58</v>
      </c>
      <c r="F546" s="6" t="str">
        <f>IF(C546&lt;&gt;"",IF(COUNTIFS($C$2:C546,C546)=1,C546,""),"")</f>
        <v/>
      </c>
      <c r="H546" s="5">
        <v>545</v>
      </c>
      <c r="I546" s="6" t="str">
        <f t="shared" si="16"/>
        <v/>
      </c>
      <c r="J546" s="6" t="str">
        <f>IFERROR(MID(Tabela3[[#This Row],[Ordenado]], 1, SEARCH("_", Tabela3[[#This Row],[Ordenado]]) - 1),"")</f>
        <v/>
      </c>
      <c r="K546" s="6" t="str">
        <f>IFERROR(MID(Tabela3[[#This Row],[Ordenado]], SEARCH("_",Tabela3[[#This Row],[Ordenado]]) + 1, LEN(Tabela3[[#This Row],[Ordenado]])),"")</f>
        <v/>
      </c>
    </row>
    <row r="547" spans="1:11" x14ac:dyDescent="0.25">
      <c r="A547" t="str">
        <f>IFERROR(tbl_geral[[#This Row],[Máquina]],"")</f>
        <v>BARL</v>
      </c>
      <c r="B547" t="str">
        <f>IFERROR(tbl_geral[[#This Row],[Status]],"")</f>
        <v>APLICADOR 3</v>
      </c>
      <c r="C547" t="str">
        <f>IF(Tabela2[[#This Row],[Status]]="","",CONCATENATE(Tabela2[[#This Row],[Máquina]],"_",Tabela2[[#This Row],[Status]]))</f>
        <v>BARL_APLICADOR 3</v>
      </c>
      <c r="E547" s="5">
        <f t="shared" si="17"/>
        <v>58</v>
      </c>
      <c r="F547" s="6" t="str">
        <f>IF(C547&lt;&gt;"",IF(COUNTIFS($C$2:C547,C547)=1,C547,""),"")</f>
        <v/>
      </c>
      <c r="H547" s="5">
        <v>546</v>
      </c>
      <c r="I547" s="6" t="str">
        <f t="shared" si="16"/>
        <v/>
      </c>
      <c r="J547" s="6" t="str">
        <f>IFERROR(MID(Tabela3[[#This Row],[Ordenado]], 1, SEARCH("_", Tabela3[[#This Row],[Ordenado]]) - 1),"")</f>
        <v/>
      </c>
      <c r="K547" s="6" t="str">
        <f>IFERROR(MID(Tabela3[[#This Row],[Ordenado]], SEARCH("_",Tabela3[[#This Row],[Ordenado]]) + 1, LEN(Tabela3[[#This Row],[Ordenado]])),"")</f>
        <v/>
      </c>
    </row>
    <row r="548" spans="1:11" x14ac:dyDescent="0.25">
      <c r="A548" t="str">
        <f>IFERROR(tbl_geral[[#This Row],[Máquina]],"")</f>
        <v>BARL</v>
      </c>
      <c r="B548" t="str">
        <f>IFERROR(tbl_geral[[#This Row],[Status]],"")</f>
        <v>APLICADOR 3</v>
      </c>
      <c r="C548" t="str">
        <f>IF(Tabela2[[#This Row],[Status]]="","",CONCATENATE(Tabela2[[#This Row],[Máquina]],"_",Tabela2[[#This Row],[Status]]))</f>
        <v>BARL_APLICADOR 3</v>
      </c>
      <c r="E548" s="5">
        <f t="shared" si="17"/>
        <v>58</v>
      </c>
      <c r="F548" s="6" t="str">
        <f>IF(C548&lt;&gt;"",IF(COUNTIFS($C$2:C548,C548)=1,C548,""),"")</f>
        <v/>
      </c>
      <c r="H548" s="5">
        <v>547</v>
      </c>
      <c r="I548" s="6" t="str">
        <f t="shared" si="16"/>
        <v/>
      </c>
      <c r="J548" s="6" t="str">
        <f>IFERROR(MID(Tabela3[[#This Row],[Ordenado]], 1, SEARCH("_", Tabela3[[#This Row],[Ordenado]]) - 1),"")</f>
        <v/>
      </c>
      <c r="K548" s="6" t="str">
        <f>IFERROR(MID(Tabela3[[#This Row],[Ordenado]], SEARCH("_",Tabela3[[#This Row],[Ordenado]]) + 1, LEN(Tabela3[[#This Row],[Ordenado]])),"")</f>
        <v/>
      </c>
    </row>
    <row r="549" spans="1:11" x14ac:dyDescent="0.25">
      <c r="A549" t="str">
        <f>IFERROR(tbl_geral[[#This Row],[Máquina]],"")</f>
        <v>BARL</v>
      </c>
      <c r="B549" t="str">
        <f>IFERROR(tbl_geral[[#This Row],[Status]],"")</f>
        <v>APLICADOR 3</v>
      </c>
      <c r="C549" t="str">
        <f>IF(Tabela2[[#This Row],[Status]]="","",CONCATENATE(Tabela2[[#This Row],[Máquina]],"_",Tabela2[[#This Row],[Status]]))</f>
        <v>BARL_APLICADOR 3</v>
      </c>
      <c r="E549" s="5">
        <f t="shared" si="17"/>
        <v>58</v>
      </c>
      <c r="F549" s="6" t="str">
        <f>IF(C549&lt;&gt;"",IF(COUNTIFS($C$2:C549,C549)=1,C549,""),"")</f>
        <v/>
      </c>
      <c r="H549" s="5">
        <v>548</v>
      </c>
      <c r="I549" s="6" t="str">
        <f t="shared" si="16"/>
        <v/>
      </c>
      <c r="J549" s="6" t="str">
        <f>IFERROR(MID(Tabela3[[#This Row],[Ordenado]], 1, SEARCH("_", Tabela3[[#This Row],[Ordenado]]) - 1),"")</f>
        <v/>
      </c>
      <c r="K549" s="6" t="str">
        <f>IFERROR(MID(Tabela3[[#This Row],[Ordenado]], SEARCH("_",Tabela3[[#This Row],[Ordenado]]) + 1, LEN(Tabela3[[#This Row],[Ordenado]])),"")</f>
        <v/>
      </c>
    </row>
    <row r="550" spans="1:11" x14ac:dyDescent="0.25">
      <c r="A550" t="str">
        <f>IFERROR(tbl_geral[[#This Row],[Máquina]],"")</f>
        <v>BARL</v>
      </c>
      <c r="B550" t="str">
        <f>IFERROR(tbl_geral[[#This Row],[Status]],"")</f>
        <v>APLICADOR 3</v>
      </c>
      <c r="C550" t="str">
        <f>IF(Tabela2[[#This Row],[Status]]="","",CONCATENATE(Tabela2[[#This Row],[Máquina]],"_",Tabela2[[#This Row],[Status]]))</f>
        <v>BARL_APLICADOR 3</v>
      </c>
      <c r="E550" s="5">
        <f t="shared" si="17"/>
        <v>58</v>
      </c>
      <c r="F550" s="6" t="str">
        <f>IF(C550&lt;&gt;"",IF(COUNTIFS($C$2:C550,C550)=1,C550,""),"")</f>
        <v/>
      </c>
      <c r="H550" s="5">
        <v>549</v>
      </c>
      <c r="I550" s="6" t="str">
        <f t="shared" si="16"/>
        <v/>
      </c>
      <c r="J550" s="6" t="str">
        <f>IFERROR(MID(Tabela3[[#This Row],[Ordenado]], 1, SEARCH("_", Tabela3[[#This Row],[Ordenado]]) - 1),"")</f>
        <v/>
      </c>
      <c r="K550" s="6" t="str">
        <f>IFERROR(MID(Tabela3[[#This Row],[Ordenado]], SEARCH("_",Tabela3[[#This Row],[Ordenado]]) + 1, LEN(Tabela3[[#This Row],[Ordenado]])),"")</f>
        <v/>
      </c>
    </row>
    <row r="551" spans="1:11" x14ac:dyDescent="0.25">
      <c r="A551" t="str">
        <f>IFERROR(tbl_geral[[#This Row],[Máquina]],"")</f>
        <v>BARL</v>
      </c>
      <c r="B551" t="str">
        <f>IFERROR(tbl_geral[[#This Row],[Status]],"")</f>
        <v>APLICADOR 3</v>
      </c>
      <c r="C551" t="str">
        <f>IF(Tabela2[[#This Row],[Status]]="","",CONCATENATE(Tabela2[[#This Row],[Máquina]],"_",Tabela2[[#This Row],[Status]]))</f>
        <v>BARL_APLICADOR 3</v>
      </c>
      <c r="E551" s="5">
        <f t="shared" si="17"/>
        <v>58</v>
      </c>
      <c r="F551" s="6" t="str">
        <f>IF(C551&lt;&gt;"",IF(COUNTIFS($C$2:C551,C551)=1,C551,""),"")</f>
        <v/>
      </c>
      <c r="H551" s="5">
        <v>550</v>
      </c>
      <c r="I551" s="6" t="str">
        <f t="shared" si="16"/>
        <v/>
      </c>
      <c r="J551" s="6" t="str">
        <f>IFERROR(MID(Tabela3[[#This Row],[Ordenado]], 1, SEARCH("_", Tabela3[[#This Row],[Ordenado]]) - 1),"")</f>
        <v/>
      </c>
      <c r="K551" s="6" t="str">
        <f>IFERROR(MID(Tabela3[[#This Row],[Ordenado]], SEARCH("_",Tabela3[[#This Row],[Ordenado]]) + 1, LEN(Tabela3[[#This Row],[Ordenado]])),"")</f>
        <v/>
      </c>
    </row>
    <row r="552" spans="1:11" x14ac:dyDescent="0.25">
      <c r="A552" t="str">
        <f>IFERROR(tbl_geral[[#This Row],[Máquina]],"")</f>
        <v>BARL</v>
      </c>
      <c r="B552" t="str">
        <f>IFERROR(tbl_geral[[#This Row],[Status]],"")</f>
        <v>TÚNEL UV 3</v>
      </c>
      <c r="C552" t="str">
        <f>IF(Tabela2[[#This Row],[Status]]="","",CONCATENATE(Tabela2[[#This Row],[Máquina]],"_",Tabela2[[#This Row],[Status]]))</f>
        <v>BARL_TÚNEL UV 3</v>
      </c>
      <c r="E552" s="5">
        <f t="shared" si="17"/>
        <v>59</v>
      </c>
      <c r="F552" s="6" t="str">
        <f>IF(C552&lt;&gt;"",IF(COUNTIFS($C$2:C552,C552)=1,C552,""),"")</f>
        <v>BARL_TÚNEL UV 3</v>
      </c>
      <c r="H552" s="5">
        <v>551</v>
      </c>
      <c r="I552" s="6" t="str">
        <f t="shared" si="16"/>
        <v/>
      </c>
      <c r="J552" s="6" t="str">
        <f>IFERROR(MID(Tabela3[[#This Row],[Ordenado]], 1, SEARCH("_", Tabela3[[#This Row],[Ordenado]]) - 1),"")</f>
        <v/>
      </c>
      <c r="K552" s="6" t="str">
        <f>IFERROR(MID(Tabela3[[#This Row],[Ordenado]], SEARCH("_",Tabela3[[#This Row],[Ordenado]]) + 1, LEN(Tabela3[[#This Row],[Ordenado]])),"")</f>
        <v/>
      </c>
    </row>
    <row r="553" spans="1:11" x14ac:dyDescent="0.25">
      <c r="A553" t="str">
        <f>IFERROR(tbl_geral[[#This Row],[Máquina]],"")</f>
        <v>BARL</v>
      </c>
      <c r="B553" t="str">
        <f>IFERROR(tbl_geral[[#This Row],[Status]],"")</f>
        <v>TÚNEL UV 3</v>
      </c>
      <c r="C553" t="str">
        <f>IF(Tabela2[[#This Row],[Status]]="","",CONCATENATE(Tabela2[[#This Row],[Máquina]],"_",Tabela2[[#This Row],[Status]]))</f>
        <v>BARL_TÚNEL UV 3</v>
      </c>
      <c r="E553" s="5">
        <f t="shared" si="17"/>
        <v>59</v>
      </c>
      <c r="F553" s="6" t="str">
        <f>IF(C553&lt;&gt;"",IF(COUNTIFS($C$2:C553,C553)=1,C553,""),"")</f>
        <v/>
      </c>
      <c r="H553" s="5">
        <v>552</v>
      </c>
      <c r="I553" s="6" t="str">
        <f t="shared" si="16"/>
        <v/>
      </c>
      <c r="J553" s="6" t="str">
        <f>IFERROR(MID(Tabela3[[#This Row],[Ordenado]], 1, SEARCH("_", Tabela3[[#This Row],[Ordenado]]) - 1),"")</f>
        <v/>
      </c>
      <c r="K553" s="6" t="str">
        <f>IFERROR(MID(Tabela3[[#This Row],[Ordenado]], SEARCH("_",Tabela3[[#This Row],[Ordenado]]) + 1, LEN(Tabela3[[#This Row],[Ordenado]])),"")</f>
        <v/>
      </c>
    </row>
    <row r="554" spans="1:11" x14ac:dyDescent="0.25">
      <c r="A554" t="str">
        <f>IFERROR(tbl_geral[[#This Row],[Máquina]],"")</f>
        <v>BARL</v>
      </c>
      <c r="B554" t="str">
        <f>IFERROR(tbl_geral[[#This Row],[Status]],"")</f>
        <v>TÚNEL UV 3</v>
      </c>
      <c r="C554" t="str">
        <f>IF(Tabela2[[#This Row],[Status]]="","",CONCATENATE(Tabela2[[#This Row],[Máquina]],"_",Tabela2[[#This Row],[Status]]))</f>
        <v>BARL_TÚNEL UV 3</v>
      </c>
      <c r="E554" s="5">
        <f t="shared" si="17"/>
        <v>59</v>
      </c>
      <c r="F554" s="6" t="str">
        <f>IF(C554&lt;&gt;"",IF(COUNTIFS($C$2:C554,C554)=1,C554,""),"")</f>
        <v/>
      </c>
      <c r="H554" s="5">
        <v>553</v>
      </c>
      <c r="I554" s="6" t="str">
        <f t="shared" si="16"/>
        <v/>
      </c>
      <c r="J554" s="6" t="str">
        <f>IFERROR(MID(Tabela3[[#This Row],[Ordenado]], 1, SEARCH("_", Tabela3[[#This Row],[Ordenado]]) - 1),"")</f>
        <v/>
      </c>
      <c r="K554" s="6" t="str">
        <f>IFERROR(MID(Tabela3[[#This Row],[Ordenado]], SEARCH("_",Tabela3[[#This Row],[Ordenado]]) + 1, LEN(Tabela3[[#This Row],[Ordenado]])),"")</f>
        <v/>
      </c>
    </row>
    <row r="555" spans="1:11" x14ac:dyDescent="0.25">
      <c r="A555" t="str">
        <f>IFERROR(tbl_geral[[#This Row],[Máquina]],"")</f>
        <v>BARL</v>
      </c>
      <c r="B555" t="str">
        <f>IFERROR(tbl_geral[[#This Row],[Status]],"")</f>
        <v>TÚNEL UV 3</v>
      </c>
      <c r="C555" t="str">
        <f>IF(Tabela2[[#This Row],[Status]]="","",CONCATENATE(Tabela2[[#This Row],[Máquina]],"_",Tabela2[[#This Row],[Status]]))</f>
        <v>BARL_TÚNEL UV 3</v>
      </c>
      <c r="E555" s="5">
        <f t="shared" si="17"/>
        <v>59</v>
      </c>
      <c r="F555" s="6" t="str">
        <f>IF(C555&lt;&gt;"",IF(COUNTIFS($C$2:C555,C555)=1,C555,""),"")</f>
        <v/>
      </c>
      <c r="H555" s="5">
        <v>554</v>
      </c>
      <c r="I555" s="6" t="str">
        <f t="shared" si="16"/>
        <v/>
      </c>
      <c r="J555" s="6" t="str">
        <f>IFERROR(MID(Tabela3[[#This Row],[Ordenado]], 1, SEARCH("_", Tabela3[[#This Row],[Ordenado]]) - 1),"")</f>
        <v/>
      </c>
      <c r="K555" s="6" t="str">
        <f>IFERROR(MID(Tabela3[[#This Row],[Ordenado]], SEARCH("_",Tabela3[[#This Row],[Ordenado]]) + 1, LEN(Tabela3[[#This Row],[Ordenado]])),"")</f>
        <v/>
      </c>
    </row>
    <row r="556" spans="1:11" x14ac:dyDescent="0.25">
      <c r="A556" t="str">
        <f>IFERROR(tbl_geral[[#This Row],[Máquina]],"")</f>
        <v>BARL</v>
      </c>
      <c r="B556" t="str">
        <f>IFERROR(tbl_geral[[#This Row],[Status]],"")</f>
        <v>TÚNEL UV 3</v>
      </c>
      <c r="C556" t="str">
        <f>IF(Tabela2[[#This Row],[Status]]="","",CONCATENATE(Tabela2[[#This Row],[Máquina]],"_",Tabela2[[#This Row],[Status]]))</f>
        <v>BARL_TÚNEL UV 3</v>
      </c>
      <c r="E556" s="5">
        <f t="shared" si="17"/>
        <v>59</v>
      </c>
      <c r="F556" s="6" t="str">
        <f>IF(C556&lt;&gt;"",IF(COUNTIFS($C$2:C556,C556)=1,C556,""),"")</f>
        <v/>
      </c>
      <c r="H556" s="5">
        <v>555</v>
      </c>
      <c r="I556" s="6" t="str">
        <f t="shared" si="16"/>
        <v/>
      </c>
      <c r="J556" s="6" t="str">
        <f>IFERROR(MID(Tabela3[[#This Row],[Ordenado]], 1, SEARCH("_", Tabela3[[#This Row],[Ordenado]]) - 1),"")</f>
        <v/>
      </c>
      <c r="K556" s="6" t="str">
        <f>IFERROR(MID(Tabela3[[#This Row],[Ordenado]], SEARCH("_",Tabela3[[#This Row],[Ordenado]]) + 1, LEN(Tabela3[[#This Row],[Ordenado]])),"")</f>
        <v/>
      </c>
    </row>
    <row r="557" spans="1:11" x14ac:dyDescent="0.25">
      <c r="A557" t="str">
        <f>IFERROR(tbl_geral[[#This Row],[Máquina]],"")</f>
        <v>BARL</v>
      </c>
      <c r="B557" t="str">
        <f>IFERROR(tbl_geral[[#This Row],[Status]],"")</f>
        <v>TÚNEL UV 3</v>
      </c>
      <c r="C557" t="str">
        <f>IF(Tabela2[[#This Row],[Status]]="","",CONCATENATE(Tabela2[[#This Row],[Máquina]],"_",Tabela2[[#This Row],[Status]]))</f>
        <v>BARL_TÚNEL UV 3</v>
      </c>
      <c r="E557" s="5">
        <f t="shared" si="17"/>
        <v>59</v>
      </c>
      <c r="F557" s="6" t="str">
        <f>IF(C557&lt;&gt;"",IF(COUNTIFS($C$2:C557,C557)=1,C557,""),"")</f>
        <v/>
      </c>
      <c r="H557" s="5">
        <v>556</v>
      </c>
      <c r="I557" s="6" t="str">
        <f t="shared" si="16"/>
        <v/>
      </c>
      <c r="J557" s="6" t="str">
        <f>IFERROR(MID(Tabela3[[#This Row],[Ordenado]], 1, SEARCH("_", Tabela3[[#This Row],[Ordenado]]) - 1),"")</f>
        <v/>
      </c>
      <c r="K557" s="6" t="str">
        <f>IFERROR(MID(Tabela3[[#This Row],[Ordenado]], SEARCH("_",Tabela3[[#This Row],[Ordenado]]) + 1, LEN(Tabela3[[#This Row],[Ordenado]])),"")</f>
        <v/>
      </c>
    </row>
    <row r="558" spans="1:11" x14ac:dyDescent="0.25">
      <c r="A558" t="str">
        <f>IFERROR(tbl_geral[[#This Row],[Máquina]],"")</f>
        <v>BARL</v>
      </c>
      <c r="B558" t="str">
        <f>IFERROR(tbl_geral[[#This Row],[Status]],"")</f>
        <v>TÚNEL UV 3</v>
      </c>
      <c r="C558" t="str">
        <f>IF(Tabela2[[#This Row],[Status]]="","",CONCATENATE(Tabela2[[#This Row],[Máquina]],"_",Tabela2[[#This Row],[Status]]))</f>
        <v>BARL_TÚNEL UV 3</v>
      </c>
      <c r="E558" s="5">
        <f t="shared" si="17"/>
        <v>59</v>
      </c>
      <c r="F558" s="6" t="str">
        <f>IF(C558&lt;&gt;"",IF(COUNTIFS($C$2:C558,C558)=1,C558,""),"")</f>
        <v/>
      </c>
      <c r="H558" s="5">
        <v>557</v>
      </c>
      <c r="I558" s="6" t="str">
        <f t="shared" si="16"/>
        <v/>
      </c>
      <c r="J558" s="6" t="str">
        <f>IFERROR(MID(Tabela3[[#This Row],[Ordenado]], 1, SEARCH("_", Tabela3[[#This Row],[Ordenado]]) - 1),"")</f>
        <v/>
      </c>
      <c r="K558" s="6" t="str">
        <f>IFERROR(MID(Tabela3[[#This Row],[Ordenado]], SEARCH("_",Tabela3[[#This Row],[Ordenado]]) + 1, LEN(Tabela3[[#This Row],[Ordenado]])),"")</f>
        <v/>
      </c>
    </row>
    <row r="559" spans="1:11" x14ac:dyDescent="0.25">
      <c r="A559" t="str">
        <f>IFERROR(tbl_geral[[#This Row],[Máquina]],"")</f>
        <v>BARL</v>
      </c>
      <c r="B559" t="str">
        <f>IFERROR(tbl_geral[[#This Row],[Status]],"")</f>
        <v>TÚNEL UV 3</v>
      </c>
      <c r="C559" t="str">
        <f>IF(Tabela2[[#This Row],[Status]]="","",CONCATENATE(Tabela2[[#This Row],[Máquina]],"_",Tabela2[[#This Row],[Status]]))</f>
        <v>BARL_TÚNEL UV 3</v>
      </c>
      <c r="E559" s="5">
        <f t="shared" si="17"/>
        <v>59</v>
      </c>
      <c r="F559" s="6" t="str">
        <f>IF(C559&lt;&gt;"",IF(COUNTIFS($C$2:C559,C559)=1,C559,""),"")</f>
        <v/>
      </c>
      <c r="H559" s="5">
        <v>558</v>
      </c>
      <c r="I559" s="6" t="str">
        <f t="shared" si="16"/>
        <v/>
      </c>
      <c r="J559" s="6" t="str">
        <f>IFERROR(MID(Tabela3[[#This Row],[Ordenado]], 1, SEARCH("_", Tabela3[[#This Row],[Ordenado]]) - 1),"")</f>
        <v/>
      </c>
      <c r="K559" s="6" t="str">
        <f>IFERROR(MID(Tabela3[[#This Row],[Ordenado]], SEARCH("_",Tabela3[[#This Row],[Ordenado]]) + 1, LEN(Tabela3[[#This Row],[Ordenado]])),"")</f>
        <v/>
      </c>
    </row>
    <row r="560" spans="1:11" x14ac:dyDescent="0.25">
      <c r="A560" t="str">
        <f>IFERROR(tbl_geral[[#This Row],[Máquina]],"")</f>
        <v>BARL</v>
      </c>
      <c r="B560" t="str">
        <f>IFERROR(tbl_geral[[#This Row],[Status]],"")</f>
        <v>TÚNEL UV 3</v>
      </c>
      <c r="C560" t="str">
        <f>IF(Tabela2[[#This Row],[Status]]="","",CONCATENATE(Tabela2[[#This Row],[Máquina]],"_",Tabela2[[#This Row],[Status]]))</f>
        <v>BARL_TÚNEL UV 3</v>
      </c>
      <c r="E560" s="5">
        <f t="shared" si="17"/>
        <v>59</v>
      </c>
      <c r="F560" s="6" t="str">
        <f>IF(C560&lt;&gt;"",IF(COUNTIFS($C$2:C560,C560)=1,C560,""),"")</f>
        <v/>
      </c>
      <c r="H560" s="5">
        <v>559</v>
      </c>
      <c r="I560" s="6" t="str">
        <f t="shared" si="16"/>
        <v/>
      </c>
      <c r="J560" s="6" t="str">
        <f>IFERROR(MID(Tabela3[[#This Row],[Ordenado]], 1, SEARCH("_", Tabela3[[#This Row],[Ordenado]]) - 1),"")</f>
        <v/>
      </c>
      <c r="K560" s="6" t="str">
        <f>IFERROR(MID(Tabela3[[#This Row],[Ordenado]], SEARCH("_",Tabela3[[#This Row],[Ordenado]]) + 1, LEN(Tabela3[[#This Row],[Ordenado]])),"")</f>
        <v/>
      </c>
    </row>
    <row r="561" spans="1:11" x14ac:dyDescent="0.25">
      <c r="A561" t="str">
        <f>IFERROR(tbl_geral[[#This Row],[Máquina]],"")</f>
        <v>BARL</v>
      </c>
      <c r="B561" t="str">
        <f>IFERROR(tbl_geral[[#This Row],[Status]],"")</f>
        <v>IMPRESSORA</v>
      </c>
      <c r="C561" t="str">
        <f>IF(Tabela2[[#This Row],[Status]]="","",CONCATENATE(Tabela2[[#This Row],[Máquina]],"_",Tabela2[[#This Row],[Status]]))</f>
        <v>BARL_IMPRESSORA</v>
      </c>
      <c r="E561" s="5">
        <f t="shared" si="17"/>
        <v>60</v>
      </c>
      <c r="F561" s="6" t="str">
        <f>IF(C561&lt;&gt;"",IF(COUNTIFS($C$2:C561,C561)=1,C561,""),"")</f>
        <v>BARL_IMPRESSORA</v>
      </c>
      <c r="H561" s="5">
        <v>560</v>
      </c>
      <c r="I561" s="6" t="str">
        <f t="shared" si="16"/>
        <v/>
      </c>
      <c r="J561" s="6" t="str">
        <f>IFERROR(MID(Tabela3[[#This Row],[Ordenado]], 1, SEARCH("_", Tabela3[[#This Row],[Ordenado]]) - 1),"")</f>
        <v/>
      </c>
      <c r="K561" s="6" t="str">
        <f>IFERROR(MID(Tabela3[[#This Row],[Ordenado]], SEARCH("_",Tabela3[[#This Row],[Ordenado]]) + 1, LEN(Tabela3[[#This Row],[Ordenado]])),"")</f>
        <v/>
      </c>
    </row>
    <row r="562" spans="1:11" x14ac:dyDescent="0.25">
      <c r="A562" t="str">
        <f>IFERROR(tbl_geral[[#This Row],[Máquina]],"")</f>
        <v>BARL</v>
      </c>
      <c r="B562" t="str">
        <f>IFERROR(tbl_geral[[#This Row],[Status]],"")</f>
        <v>IMPRESSORA</v>
      </c>
      <c r="C562" t="str">
        <f>IF(Tabela2[[#This Row],[Status]]="","",CONCATENATE(Tabela2[[#This Row],[Máquina]],"_",Tabela2[[#This Row],[Status]]))</f>
        <v>BARL_IMPRESSORA</v>
      </c>
      <c r="E562" s="5">
        <f t="shared" si="17"/>
        <v>60</v>
      </c>
      <c r="F562" s="6" t="str">
        <f>IF(C562&lt;&gt;"",IF(COUNTIFS($C$2:C562,C562)=1,C562,""),"")</f>
        <v/>
      </c>
      <c r="H562" s="5">
        <v>561</v>
      </c>
      <c r="I562" s="6" t="str">
        <f t="shared" si="16"/>
        <v/>
      </c>
      <c r="J562" s="6" t="str">
        <f>IFERROR(MID(Tabela3[[#This Row],[Ordenado]], 1, SEARCH("_", Tabela3[[#This Row],[Ordenado]]) - 1),"")</f>
        <v/>
      </c>
      <c r="K562" s="6" t="str">
        <f>IFERROR(MID(Tabela3[[#This Row],[Ordenado]], SEARCH("_",Tabela3[[#This Row],[Ordenado]]) + 1, LEN(Tabela3[[#This Row],[Ordenado]])),"")</f>
        <v/>
      </c>
    </row>
    <row r="563" spans="1:11" x14ac:dyDescent="0.25">
      <c r="A563" t="str">
        <f>IFERROR(tbl_geral[[#This Row],[Máquina]],"")</f>
        <v>BARL</v>
      </c>
      <c r="B563" t="str">
        <f>IFERROR(tbl_geral[[#This Row],[Status]],"")</f>
        <v>IMPRESSORA</v>
      </c>
      <c r="C563" t="str">
        <f>IF(Tabela2[[#This Row],[Status]]="","",CONCATENATE(Tabela2[[#This Row],[Máquina]],"_",Tabela2[[#This Row],[Status]]))</f>
        <v>BARL_IMPRESSORA</v>
      </c>
      <c r="E563" s="5">
        <f t="shared" si="17"/>
        <v>60</v>
      </c>
      <c r="F563" s="6" t="str">
        <f>IF(C563&lt;&gt;"",IF(COUNTIFS($C$2:C563,C563)=1,C563,""),"")</f>
        <v/>
      </c>
      <c r="H563" s="5">
        <v>562</v>
      </c>
      <c r="I563" s="6" t="str">
        <f t="shared" si="16"/>
        <v/>
      </c>
      <c r="J563" s="6" t="str">
        <f>IFERROR(MID(Tabela3[[#This Row],[Ordenado]], 1, SEARCH("_", Tabela3[[#This Row],[Ordenado]]) - 1),"")</f>
        <v/>
      </c>
      <c r="K563" s="6" t="str">
        <f>IFERROR(MID(Tabela3[[#This Row],[Ordenado]], SEARCH("_",Tabela3[[#This Row],[Ordenado]]) + 1, LEN(Tabela3[[#This Row],[Ordenado]])),"")</f>
        <v/>
      </c>
    </row>
    <row r="564" spans="1:11" x14ac:dyDescent="0.25">
      <c r="A564" t="str">
        <f>IFERROR(tbl_geral[[#This Row],[Máquina]],"")</f>
        <v>BARL</v>
      </c>
      <c r="B564" t="str">
        <f>IFERROR(tbl_geral[[#This Row],[Status]],"")</f>
        <v>IMPRESSORA</v>
      </c>
      <c r="C564" t="str">
        <f>IF(Tabela2[[#This Row],[Status]]="","",CONCATENATE(Tabela2[[#This Row],[Máquina]],"_",Tabela2[[#This Row],[Status]]))</f>
        <v>BARL_IMPRESSORA</v>
      </c>
      <c r="E564" s="5">
        <f t="shared" si="17"/>
        <v>60</v>
      </c>
      <c r="F564" s="6" t="str">
        <f>IF(C564&lt;&gt;"",IF(COUNTIFS($C$2:C564,C564)=1,C564,""),"")</f>
        <v/>
      </c>
      <c r="H564" s="5">
        <v>563</v>
      </c>
      <c r="I564" s="6" t="str">
        <f t="shared" si="16"/>
        <v/>
      </c>
      <c r="J564" s="6" t="str">
        <f>IFERROR(MID(Tabela3[[#This Row],[Ordenado]], 1, SEARCH("_", Tabela3[[#This Row],[Ordenado]]) - 1),"")</f>
        <v/>
      </c>
      <c r="K564" s="6" t="str">
        <f>IFERROR(MID(Tabela3[[#This Row],[Ordenado]], SEARCH("_",Tabela3[[#This Row],[Ordenado]]) + 1, LEN(Tabela3[[#This Row],[Ordenado]])),"")</f>
        <v/>
      </c>
    </row>
    <row r="565" spans="1:11" x14ac:dyDescent="0.25">
      <c r="A565" t="str">
        <f>IFERROR(tbl_geral[[#This Row],[Máquina]],"")</f>
        <v>BARL</v>
      </c>
      <c r="B565" t="str">
        <f>IFERROR(tbl_geral[[#This Row],[Status]],"")</f>
        <v>IMPRESSORA</v>
      </c>
      <c r="C565" t="str">
        <f>IF(Tabela2[[#This Row],[Status]]="","",CONCATENATE(Tabela2[[#This Row],[Máquina]],"_",Tabela2[[#This Row],[Status]]))</f>
        <v>BARL_IMPRESSORA</v>
      </c>
      <c r="E565" s="5">
        <f t="shared" si="17"/>
        <v>60</v>
      </c>
      <c r="F565" s="6" t="str">
        <f>IF(C565&lt;&gt;"",IF(COUNTIFS($C$2:C565,C565)=1,C565,""),"")</f>
        <v/>
      </c>
      <c r="H565" s="5">
        <v>564</v>
      </c>
      <c r="I565" s="6" t="str">
        <f t="shared" si="16"/>
        <v/>
      </c>
      <c r="J565" s="6" t="str">
        <f>IFERROR(MID(Tabela3[[#This Row],[Ordenado]], 1, SEARCH("_", Tabela3[[#This Row],[Ordenado]]) - 1),"")</f>
        <v/>
      </c>
      <c r="K565" s="6" t="str">
        <f>IFERROR(MID(Tabela3[[#This Row],[Ordenado]], SEARCH("_",Tabela3[[#This Row],[Ordenado]]) + 1, LEN(Tabela3[[#This Row],[Ordenado]])),"")</f>
        <v/>
      </c>
    </row>
    <row r="566" spans="1:11" x14ac:dyDescent="0.25">
      <c r="A566" t="str">
        <f>IFERROR(tbl_geral[[#This Row],[Máquina]],"")</f>
        <v>BARL</v>
      </c>
      <c r="B566" t="str">
        <f>IFERROR(tbl_geral[[#This Row],[Status]],"")</f>
        <v>IMPRESSORA</v>
      </c>
      <c r="C566" t="str">
        <f>IF(Tabela2[[#This Row],[Status]]="","",CONCATENATE(Tabela2[[#This Row],[Máquina]],"_",Tabela2[[#This Row],[Status]]))</f>
        <v>BARL_IMPRESSORA</v>
      </c>
      <c r="E566" s="5">
        <f t="shared" si="17"/>
        <v>60</v>
      </c>
      <c r="F566" s="6" t="str">
        <f>IF(C566&lt;&gt;"",IF(COUNTIFS($C$2:C566,C566)=1,C566,""),"")</f>
        <v/>
      </c>
      <c r="H566" s="5">
        <v>565</v>
      </c>
      <c r="I566" s="6" t="str">
        <f t="shared" si="16"/>
        <v/>
      </c>
      <c r="J566" s="6" t="str">
        <f>IFERROR(MID(Tabela3[[#This Row],[Ordenado]], 1, SEARCH("_", Tabela3[[#This Row],[Ordenado]]) - 1),"")</f>
        <v/>
      </c>
      <c r="K566" s="6" t="str">
        <f>IFERROR(MID(Tabela3[[#This Row],[Ordenado]], SEARCH("_",Tabela3[[#This Row],[Ordenado]]) + 1, LEN(Tabela3[[#This Row],[Ordenado]])),"")</f>
        <v/>
      </c>
    </row>
    <row r="567" spans="1:11" x14ac:dyDescent="0.25">
      <c r="A567" t="str">
        <f>IFERROR(tbl_geral[[#This Row],[Máquina]],"")</f>
        <v>CYKL</v>
      </c>
      <c r="B567" t="str">
        <f>IFERROR(tbl_geral[[#This Row],[Status]],"")</f>
        <v xml:space="preserve">START/STOP </v>
      </c>
      <c r="C567" t="str">
        <f>IF(Tabela2[[#This Row],[Status]]="","",CONCATENATE(Tabela2[[#This Row],[Máquina]],"_",Tabela2[[#This Row],[Status]]))</f>
        <v xml:space="preserve">CYKL_START/STOP </v>
      </c>
      <c r="E567" s="5">
        <f t="shared" si="17"/>
        <v>61</v>
      </c>
      <c r="F567" s="6" t="str">
        <f>IF(C567&lt;&gt;"",IF(COUNTIFS($C$2:C567,C567)=1,C567,""),"")</f>
        <v xml:space="preserve">CYKL_START/STOP </v>
      </c>
      <c r="H567" s="5">
        <v>566</v>
      </c>
      <c r="I567" s="6" t="str">
        <f t="shared" si="16"/>
        <v/>
      </c>
      <c r="J567" s="6" t="str">
        <f>IFERROR(MID(Tabela3[[#This Row],[Ordenado]], 1, SEARCH("_", Tabela3[[#This Row],[Ordenado]]) - 1),"")</f>
        <v/>
      </c>
      <c r="K567" s="6" t="str">
        <f>IFERROR(MID(Tabela3[[#This Row],[Ordenado]], SEARCH("_",Tabela3[[#This Row],[Ordenado]]) + 1, LEN(Tabela3[[#This Row],[Ordenado]])),"")</f>
        <v/>
      </c>
    </row>
    <row r="568" spans="1:11" x14ac:dyDescent="0.25">
      <c r="A568" t="str">
        <f>IFERROR(tbl_geral[[#This Row],[Máquina]],"")</f>
        <v>CYKL</v>
      </c>
      <c r="B568" t="str">
        <f>IFERROR(tbl_geral[[#This Row],[Status]],"")</f>
        <v xml:space="preserve">START/STOP </v>
      </c>
      <c r="C568" t="str">
        <f>IF(Tabela2[[#This Row],[Status]]="","",CONCATENATE(Tabela2[[#This Row],[Máquina]],"_",Tabela2[[#This Row],[Status]]))</f>
        <v xml:space="preserve">CYKL_START/STOP </v>
      </c>
      <c r="E568" s="5">
        <f t="shared" si="17"/>
        <v>61</v>
      </c>
      <c r="F568" s="6" t="str">
        <f>IF(C568&lt;&gt;"",IF(COUNTIFS($C$2:C568,C568)=1,C568,""),"")</f>
        <v/>
      </c>
      <c r="H568" s="5">
        <v>567</v>
      </c>
      <c r="I568" s="6" t="str">
        <f t="shared" si="16"/>
        <v/>
      </c>
      <c r="J568" s="6" t="str">
        <f>IFERROR(MID(Tabela3[[#This Row],[Ordenado]], 1, SEARCH("_", Tabela3[[#This Row],[Ordenado]]) - 1),"")</f>
        <v/>
      </c>
      <c r="K568" s="6" t="str">
        <f>IFERROR(MID(Tabela3[[#This Row],[Ordenado]], SEARCH("_",Tabela3[[#This Row],[Ordenado]]) + 1, LEN(Tabela3[[#This Row],[Ordenado]])),"")</f>
        <v/>
      </c>
    </row>
    <row r="569" spans="1:11" x14ac:dyDescent="0.25">
      <c r="A569" t="str">
        <f>IFERROR(tbl_geral[[#This Row],[Máquina]],"")</f>
        <v>CYKL</v>
      </c>
      <c r="B569" t="str">
        <f>IFERROR(tbl_geral[[#This Row],[Status]],"")</f>
        <v xml:space="preserve">START/STOP </v>
      </c>
      <c r="C569" t="str">
        <f>IF(Tabela2[[#This Row],[Status]]="","",CONCATENATE(Tabela2[[#This Row],[Máquina]],"_",Tabela2[[#This Row],[Status]]))</f>
        <v xml:space="preserve">CYKL_START/STOP </v>
      </c>
      <c r="E569" s="5">
        <f t="shared" si="17"/>
        <v>61</v>
      </c>
      <c r="F569" s="6" t="str">
        <f>IF(C569&lt;&gt;"",IF(COUNTIFS($C$2:C569,C569)=1,C569,""),"")</f>
        <v/>
      </c>
      <c r="H569" s="5">
        <v>568</v>
      </c>
      <c r="I569" s="6" t="str">
        <f t="shared" si="16"/>
        <v/>
      </c>
      <c r="J569" s="6" t="str">
        <f>IFERROR(MID(Tabela3[[#This Row],[Ordenado]], 1, SEARCH("_", Tabela3[[#This Row],[Ordenado]]) - 1),"")</f>
        <v/>
      </c>
      <c r="K569" s="6" t="str">
        <f>IFERROR(MID(Tabela3[[#This Row],[Ordenado]], SEARCH("_",Tabela3[[#This Row],[Ordenado]]) + 1, LEN(Tabela3[[#This Row],[Ordenado]])),"")</f>
        <v/>
      </c>
    </row>
    <row r="570" spans="1:11" x14ac:dyDescent="0.25">
      <c r="A570" t="str">
        <f>IFERROR(tbl_geral[[#This Row],[Máquina]],"")</f>
        <v>CYKL</v>
      </c>
      <c r="B570" t="str">
        <f>IFERROR(tbl_geral[[#This Row],[Status]],"")</f>
        <v xml:space="preserve">START/STOP </v>
      </c>
      <c r="C570" t="str">
        <f>IF(Tabela2[[#This Row],[Status]]="","",CONCATENATE(Tabela2[[#This Row],[Máquina]],"_",Tabela2[[#This Row],[Status]]))</f>
        <v xml:space="preserve">CYKL_START/STOP </v>
      </c>
      <c r="E570" s="5">
        <f t="shared" si="17"/>
        <v>61</v>
      </c>
      <c r="F570" s="6" t="str">
        <f>IF(C570&lt;&gt;"",IF(COUNTIFS($C$2:C570,C570)=1,C570,""),"")</f>
        <v/>
      </c>
      <c r="H570" s="5">
        <v>569</v>
      </c>
      <c r="I570" s="6" t="str">
        <f t="shared" si="16"/>
        <v/>
      </c>
      <c r="J570" s="6" t="str">
        <f>IFERROR(MID(Tabela3[[#This Row],[Ordenado]], 1, SEARCH("_", Tabela3[[#This Row],[Ordenado]]) - 1),"")</f>
        <v/>
      </c>
      <c r="K570" s="6" t="str">
        <f>IFERROR(MID(Tabela3[[#This Row],[Ordenado]], SEARCH("_",Tabela3[[#This Row],[Ordenado]]) + 1, LEN(Tabela3[[#This Row],[Ordenado]])),"")</f>
        <v/>
      </c>
    </row>
    <row r="571" spans="1:11" x14ac:dyDescent="0.25">
      <c r="A571" t="str">
        <f>IFERROR(tbl_geral[[#This Row],[Máquina]],"")</f>
        <v>CYKL</v>
      </c>
      <c r="B571" t="str">
        <f>IFERROR(tbl_geral[[#This Row],[Status]],"")</f>
        <v xml:space="preserve">START/STOP </v>
      </c>
      <c r="C571" t="str">
        <f>IF(Tabela2[[#This Row],[Status]]="","",CONCATENATE(Tabela2[[#This Row],[Máquina]],"_",Tabela2[[#This Row],[Status]]))</f>
        <v xml:space="preserve">CYKL_START/STOP </v>
      </c>
      <c r="E571" s="5">
        <f t="shared" si="17"/>
        <v>61</v>
      </c>
      <c r="F571" s="6" t="str">
        <f>IF(C571&lt;&gt;"",IF(COUNTIFS($C$2:C571,C571)=1,C571,""),"")</f>
        <v/>
      </c>
      <c r="H571" s="5">
        <v>570</v>
      </c>
      <c r="I571" s="6" t="str">
        <f t="shared" si="16"/>
        <v/>
      </c>
      <c r="J571" s="6" t="str">
        <f>IFERROR(MID(Tabela3[[#This Row],[Ordenado]], 1, SEARCH("_", Tabela3[[#This Row],[Ordenado]]) - 1),"")</f>
        <v/>
      </c>
      <c r="K571" s="6" t="str">
        <f>IFERROR(MID(Tabela3[[#This Row],[Ordenado]], SEARCH("_",Tabela3[[#This Row],[Ordenado]]) + 1, LEN(Tabela3[[#This Row],[Ordenado]])),"")</f>
        <v/>
      </c>
    </row>
    <row r="572" spans="1:11" x14ac:dyDescent="0.25">
      <c r="A572" t="str">
        <f>IFERROR(tbl_geral[[#This Row],[Máquina]],"")</f>
        <v>CYKL</v>
      </c>
      <c r="B572" t="str">
        <f>IFERROR(tbl_geral[[#This Row],[Status]],"")</f>
        <v xml:space="preserve">START/STOP </v>
      </c>
      <c r="C572" t="str">
        <f>IF(Tabela2[[#This Row],[Status]]="","",CONCATENATE(Tabela2[[#This Row],[Máquina]],"_",Tabela2[[#This Row],[Status]]))</f>
        <v xml:space="preserve">CYKL_START/STOP </v>
      </c>
      <c r="E572" s="5">
        <f t="shared" si="17"/>
        <v>61</v>
      </c>
      <c r="F572" s="6" t="str">
        <f>IF(C572&lt;&gt;"",IF(COUNTIFS($C$2:C572,C572)=1,C572,""),"")</f>
        <v/>
      </c>
      <c r="H572" s="5">
        <v>571</v>
      </c>
      <c r="I572" s="6" t="str">
        <f t="shared" si="16"/>
        <v/>
      </c>
      <c r="J572" s="6" t="str">
        <f>IFERROR(MID(Tabela3[[#This Row],[Ordenado]], 1, SEARCH("_", Tabela3[[#This Row],[Ordenado]]) - 1),"")</f>
        <v/>
      </c>
      <c r="K572" s="6" t="str">
        <f>IFERROR(MID(Tabela3[[#This Row],[Ordenado]], SEARCH("_",Tabela3[[#This Row],[Ordenado]]) + 1, LEN(Tabela3[[#This Row],[Ordenado]])),"")</f>
        <v/>
      </c>
    </row>
    <row r="573" spans="1:11" x14ac:dyDescent="0.25">
      <c r="A573" t="str">
        <f>IFERROR(tbl_geral[[#This Row],[Máquina]],"")</f>
        <v>CYKL</v>
      </c>
      <c r="B573" t="str">
        <f>IFERROR(tbl_geral[[#This Row],[Status]],"")</f>
        <v xml:space="preserve">SETUP </v>
      </c>
      <c r="C573" t="str">
        <f>IF(Tabela2[[#This Row],[Status]]="","",CONCATENATE(Tabela2[[#This Row],[Máquina]],"_",Tabela2[[#This Row],[Status]]))</f>
        <v xml:space="preserve">CYKL_SETUP </v>
      </c>
      <c r="E573" s="5">
        <f t="shared" si="17"/>
        <v>62</v>
      </c>
      <c r="F573" s="6" t="str">
        <f>IF(C573&lt;&gt;"",IF(COUNTIFS($C$2:C573,C573)=1,C573,""),"")</f>
        <v xml:space="preserve">CYKL_SETUP </v>
      </c>
      <c r="H573" s="5">
        <v>572</v>
      </c>
      <c r="I573" s="6" t="str">
        <f t="shared" si="16"/>
        <v/>
      </c>
      <c r="J573" s="6" t="str">
        <f>IFERROR(MID(Tabela3[[#This Row],[Ordenado]], 1, SEARCH("_", Tabela3[[#This Row],[Ordenado]]) - 1),"")</f>
        <v/>
      </c>
      <c r="K573" s="6" t="str">
        <f>IFERROR(MID(Tabela3[[#This Row],[Ordenado]], SEARCH("_",Tabela3[[#This Row],[Ordenado]]) + 1, LEN(Tabela3[[#This Row],[Ordenado]])),"")</f>
        <v/>
      </c>
    </row>
    <row r="574" spans="1:11" x14ac:dyDescent="0.25">
      <c r="A574" t="str">
        <f>IFERROR(tbl_geral[[#This Row],[Máquina]],"")</f>
        <v>CYKL</v>
      </c>
      <c r="B574" t="str">
        <f>IFERROR(tbl_geral[[#This Row],[Status]],"")</f>
        <v xml:space="preserve">SETUP </v>
      </c>
      <c r="C574" t="str">
        <f>IF(Tabela2[[#This Row],[Status]]="","",CONCATENATE(Tabela2[[#This Row],[Máquina]],"_",Tabela2[[#This Row],[Status]]))</f>
        <v xml:space="preserve">CYKL_SETUP </v>
      </c>
      <c r="E574" s="5">
        <f t="shared" si="17"/>
        <v>62</v>
      </c>
      <c r="F574" s="6" t="str">
        <f>IF(C574&lt;&gt;"",IF(COUNTIFS($C$2:C574,C574)=1,C574,""),"")</f>
        <v/>
      </c>
      <c r="H574" s="5">
        <v>573</v>
      </c>
      <c r="I574" s="6" t="str">
        <f t="shared" si="16"/>
        <v/>
      </c>
      <c r="J574" s="6" t="str">
        <f>IFERROR(MID(Tabela3[[#This Row],[Ordenado]], 1, SEARCH("_", Tabela3[[#This Row],[Ordenado]]) - 1),"")</f>
        <v/>
      </c>
      <c r="K574" s="6" t="str">
        <f>IFERROR(MID(Tabela3[[#This Row],[Ordenado]], SEARCH("_",Tabela3[[#This Row],[Ordenado]]) + 1, LEN(Tabela3[[#This Row],[Ordenado]])),"")</f>
        <v/>
      </c>
    </row>
    <row r="575" spans="1:11" x14ac:dyDescent="0.25">
      <c r="A575" t="str">
        <f>IFERROR(tbl_geral[[#This Row],[Máquina]],"")</f>
        <v>CYKL</v>
      </c>
      <c r="B575" t="str">
        <f>IFERROR(tbl_geral[[#This Row],[Status]],"")</f>
        <v xml:space="preserve">SETUP </v>
      </c>
      <c r="C575" t="str">
        <f>IF(Tabela2[[#This Row],[Status]]="","",CONCATENATE(Tabela2[[#This Row],[Máquina]],"_",Tabela2[[#This Row],[Status]]))</f>
        <v xml:space="preserve">CYKL_SETUP </v>
      </c>
      <c r="E575" s="5">
        <f t="shared" si="17"/>
        <v>62</v>
      </c>
      <c r="F575" s="6" t="str">
        <f>IF(C575&lt;&gt;"",IF(COUNTIFS($C$2:C575,C575)=1,C575,""),"")</f>
        <v/>
      </c>
      <c r="H575" s="5">
        <v>574</v>
      </c>
      <c r="I575" s="6" t="str">
        <f t="shared" si="16"/>
        <v/>
      </c>
      <c r="J575" s="6" t="str">
        <f>IFERROR(MID(Tabela3[[#This Row],[Ordenado]], 1, SEARCH("_", Tabela3[[#This Row],[Ordenado]]) - 1),"")</f>
        <v/>
      </c>
      <c r="K575" s="6" t="str">
        <f>IFERROR(MID(Tabela3[[#This Row],[Ordenado]], SEARCH("_",Tabela3[[#This Row],[Ordenado]]) + 1, LEN(Tabela3[[#This Row],[Ordenado]])),"")</f>
        <v/>
      </c>
    </row>
    <row r="576" spans="1:11" x14ac:dyDescent="0.25">
      <c r="A576" t="str">
        <f>IFERROR(tbl_geral[[#This Row],[Máquina]],"")</f>
        <v>CYKL</v>
      </c>
      <c r="B576" t="str">
        <f>IFERROR(tbl_geral[[#This Row],[Status]],"")</f>
        <v>DESENVOLVIMENTO</v>
      </c>
      <c r="C576" t="str">
        <f>IF(Tabela2[[#This Row],[Status]]="","",CONCATENATE(Tabela2[[#This Row],[Máquina]],"_",Tabela2[[#This Row],[Status]]))</f>
        <v>CYKL_DESENVOLVIMENTO</v>
      </c>
      <c r="E576" s="5">
        <f t="shared" si="17"/>
        <v>63</v>
      </c>
      <c r="F576" s="6" t="str">
        <f>IF(C576&lt;&gt;"",IF(COUNTIFS($C$2:C576,C576)=1,C576,""),"")</f>
        <v>CYKL_DESENVOLVIMENTO</v>
      </c>
      <c r="H576" s="5">
        <v>575</v>
      </c>
      <c r="I576" s="6" t="str">
        <f t="shared" si="16"/>
        <v/>
      </c>
      <c r="J576" s="6" t="str">
        <f>IFERROR(MID(Tabela3[[#This Row],[Ordenado]], 1, SEARCH("_", Tabela3[[#This Row],[Ordenado]]) - 1),"")</f>
        <v/>
      </c>
      <c r="K576" s="6" t="str">
        <f>IFERROR(MID(Tabela3[[#This Row],[Ordenado]], SEARCH("_",Tabela3[[#This Row],[Ordenado]]) + 1, LEN(Tabela3[[#This Row],[Ordenado]])),"")</f>
        <v/>
      </c>
    </row>
    <row r="577" spans="1:11" x14ac:dyDescent="0.25">
      <c r="A577" t="str">
        <f>IFERROR(tbl_geral[[#This Row],[Máquina]],"")</f>
        <v>CYKL</v>
      </c>
      <c r="B577" t="str">
        <f>IFERROR(tbl_geral[[#This Row],[Status]],"")</f>
        <v>DESENVOLVIMENTO</v>
      </c>
      <c r="C577" t="str">
        <f>IF(Tabela2[[#This Row],[Status]]="","",CONCATENATE(Tabela2[[#This Row],[Máquina]],"_",Tabela2[[#This Row],[Status]]))</f>
        <v>CYKL_DESENVOLVIMENTO</v>
      </c>
      <c r="E577" s="5">
        <f t="shared" si="17"/>
        <v>63</v>
      </c>
      <c r="F577" s="6" t="str">
        <f>IF(C577&lt;&gt;"",IF(COUNTIFS($C$2:C577,C577)=1,C577,""),"")</f>
        <v/>
      </c>
      <c r="H577" s="5">
        <v>576</v>
      </c>
      <c r="I577" s="6" t="str">
        <f t="shared" si="16"/>
        <v/>
      </c>
      <c r="J577" s="6" t="str">
        <f>IFERROR(MID(Tabela3[[#This Row],[Ordenado]], 1, SEARCH("_", Tabela3[[#This Row],[Ordenado]]) - 1),"")</f>
        <v/>
      </c>
      <c r="K577" s="6" t="str">
        <f>IFERROR(MID(Tabela3[[#This Row],[Ordenado]], SEARCH("_",Tabela3[[#This Row],[Ordenado]]) + 1, LEN(Tabela3[[#This Row],[Ordenado]])),"")</f>
        <v/>
      </c>
    </row>
    <row r="578" spans="1:11" x14ac:dyDescent="0.25">
      <c r="A578" t="str">
        <f>IFERROR(tbl_geral[[#This Row],[Máquina]],"")</f>
        <v>CYKL</v>
      </c>
      <c r="B578" t="str">
        <f>IFERROR(tbl_geral[[#This Row],[Status]],"")</f>
        <v>PCP</v>
      </c>
      <c r="C578" t="str">
        <f>IF(Tabela2[[#This Row],[Status]]="","",CONCATENATE(Tabela2[[#This Row],[Máquina]],"_",Tabela2[[#This Row],[Status]]))</f>
        <v>CYKL_PCP</v>
      </c>
      <c r="E578" s="5">
        <f t="shared" si="17"/>
        <v>64</v>
      </c>
      <c r="F578" s="6" t="str">
        <f>IF(C578&lt;&gt;"",IF(COUNTIFS($C$2:C578,C578)=1,C578,""),"")</f>
        <v>CYKL_PCP</v>
      </c>
      <c r="H578" s="5">
        <v>577</v>
      </c>
      <c r="I578" s="6" t="str">
        <f t="shared" si="16"/>
        <v/>
      </c>
      <c r="J578" s="6" t="str">
        <f>IFERROR(MID(Tabela3[[#This Row],[Ordenado]], 1, SEARCH("_", Tabela3[[#This Row],[Ordenado]]) - 1),"")</f>
        <v/>
      </c>
      <c r="K578" s="6" t="str">
        <f>IFERROR(MID(Tabela3[[#This Row],[Ordenado]], SEARCH("_",Tabela3[[#This Row],[Ordenado]]) + 1, LEN(Tabela3[[#This Row],[Ordenado]])),"")</f>
        <v/>
      </c>
    </row>
    <row r="579" spans="1:11" x14ac:dyDescent="0.25">
      <c r="A579" t="str">
        <f>IFERROR(tbl_geral[[#This Row],[Máquina]],"")</f>
        <v>CYKL</v>
      </c>
      <c r="B579" t="str">
        <f>IFERROR(tbl_geral[[#This Row],[Status]],"")</f>
        <v>PCP</v>
      </c>
      <c r="C579" t="str">
        <f>IF(Tabela2[[#This Row],[Status]]="","",CONCATENATE(Tabela2[[#This Row],[Máquina]],"_",Tabela2[[#This Row],[Status]]))</f>
        <v>CYKL_PCP</v>
      </c>
      <c r="E579" s="5">
        <f t="shared" si="17"/>
        <v>64</v>
      </c>
      <c r="F579" s="6" t="str">
        <f>IF(C579&lt;&gt;"",IF(COUNTIFS($C$2:C579,C579)=1,C579,""),"")</f>
        <v/>
      </c>
      <c r="H579" s="5">
        <v>578</v>
      </c>
      <c r="I579" s="6" t="str">
        <f t="shared" ref="I579:I642" si="18">IFERROR(INDEX($F$2:$F$2000,MATCH(H579,$E$2:$E$2000,0)),"")</f>
        <v/>
      </c>
      <c r="J579" s="6" t="str">
        <f>IFERROR(MID(Tabela3[[#This Row],[Ordenado]], 1, SEARCH("_", Tabela3[[#This Row],[Ordenado]]) - 1),"")</f>
        <v/>
      </c>
      <c r="K579" s="6" t="str">
        <f>IFERROR(MID(Tabela3[[#This Row],[Ordenado]], SEARCH("_",Tabela3[[#This Row],[Ordenado]]) + 1, LEN(Tabela3[[#This Row],[Ordenado]])),"")</f>
        <v/>
      </c>
    </row>
    <row r="580" spans="1:11" x14ac:dyDescent="0.25">
      <c r="A580" t="str">
        <f>IFERROR(tbl_geral[[#This Row],[Máquina]],"")</f>
        <v>CYKL</v>
      </c>
      <c r="B580" t="str">
        <f>IFERROR(tbl_geral[[#This Row],[Status]],"")</f>
        <v>PCP</v>
      </c>
      <c r="C580" t="str">
        <f>IF(Tabela2[[#This Row],[Status]]="","",CONCATENATE(Tabela2[[#This Row],[Máquina]],"_",Tabela2[[#This Row],[Status]]))</f>
        <v>CYKL_PCP</v>
      </c>
      <c r="E580" s="5">
        <f t="shared" ref="E580:E643" si="19">IF(F580&lt;&gt;"",E579+1,E579)</f>
        <v>64</v>
      </c>
      <c r="F580" s="6" t="str">
        <f>IF(C580&lt;&gt;"",IF(COUNTIFS($C$2:C580,C580)=1,C580,""),"")</f>
        <v/>
      </c>
      <c r="H580" s="5">
        <v>579</v>
      </c>
      <c r="I580" s="6" t="str">
        <f t="shared" si="18"/>
        <v/>
      </c>
      <c r="J580" s="6" t="str">
        <f>IFERROR(MID(Tabela3[[#This Row],[Ordenado]], 1, SEARCH("_", Tabela3[[#This Row],[Ordenado]]) - 1),"")</f>
        <v/>
      </c>
      <c r="K580" s="6" t="str">
        <f>IFERROR(MID(Tabela3[[#This Row],[Ordenado]], SEARCH("_",Tabela3[[#This Row],[Ordenado]]) + 1, LEN(Tabela3[[#This Row],[Ordenado]])),"")</f>
        <v/>
      </c>
    </row>
    <row r="581" spans="1:11" x14ac:dyDescent="0.25">
      <c r="A581" t="str">
        <f>IFERROR(tbl_geral[[#This Row],[Máquina]],"")</f>
        <v>CYKL</v>
      </c>
      <c r="B581" t="str">
        <f>IFERROR(tbl_geral[[#This Row],[Status]],"")</f>
        <v>PCP</v>
      </c>
      <c r="C581" t="str">
        <f>IF(Tabela2[[#This Row],[Status]]="","",CONCATENATE(Tabela2[[#This Row],[Máquina]],"_",Tabela2[[#This Row],[Status]]))</f>
        <v>CYKL_PCP</v>
      </c>
      <c r="E581" s="5">
        <f t="shared" si="19"/>
        <v>64</v>
      </c>
      <c r="F581" s="6" t="str">
        <f>IF(C581&lt;&gt;"",IF(COUNTIFS($C$2:C581,C581)=1,C581,""),"")</f>
        <v/>
      </c>
      <c r="H581" s="5">
        <v>580</v>
      </c>
      <c r="I581" s="6" t="str">
        <f t="shared" si="18"/>
        <v/>
      </c>
      <c r="J581" s="6" t="str">
        <f>IFERROR(MID(Tabela3[[#This Row],[Ordenado]], 1, SEARCH("_", Tabela3[[#This Row],[Ordenado]]) - 1),"")</f>
        <v/>
      </c>
      <c r="K581" s="6" t="str">
        <f>IFERROR(MID(Tabela3[[#This Row],[Ordenado]], SEARCH("_",Tabela3[[#This Row],[Ordenado]]) + 1, LEN(Tabela3[[#This Row],[Ordenado]])),"")</f>
        <v/>
      </c>
    </row>
    <row r="582" spans="1:11" x14ac:dyDescent="0.25">
      <c r="A582" t="str">
        <f>IFERROR(tbl_geral[[#This Row],[Máquina]],"")</f>
        <v>CYKL</v>
      </c>
      <c r="B582" t="str">
        <f>IFERROR(tbl_geral[[#This Row],[Status]],"")</f>
        <v>PCP</v>
      </c>
      <c r="C582" t="str">
        <f>IF(Tabela2[[#This Row],[Status]]="","",CONCATENATE(Tabela2[[#This Row],[Máquina]],"_",Tabela2[[#This Row],[Status]]))</f>
        <v>CYKL_PCP</v>
      </c>
      <c r="E582" s="5">
        <f t="shared" si="19"/>
        <v>64</v>
      </c>
      <c r="F582" s="6" t="str">
        <f>IF(C582&lt;&gt;"",IF(COUNTIFS($C$2:C582,C582)=1,C582,""),"")</f>
        <v/>
      </c>
      <c r="H582" s="5">
        <v>581</v>
      </c>
      <c r="I582" s="6" t="str">
        <f t="shared" si="18"/>
        <v/>
      </c>
      <c r="J582" s="6" t="str">
        <f>IFERROR(MID(Tabela3[[#This Row],[Ordenado]], 1, SEARCH("_", Tabela3[[#This Row],[Ordenado]]) - 1),"")</f>
        <v/>
      </c>
      <c r="K582" s="6" t="str">
        <f>IFERROR(MID(Tabela3[[#This Row],[Ordenado]], SEARCH("_",Tabela3[[#This Row],[Ordenado]]) + 1, LEN(Tabela3[[#This Row],[Ordenado]])),"")</f>
        <v/>
      </c>
    </row>
    <row r="583" spans="1:11" x14ac:dyDescent="0.25">
      <c r="A583" t="str">
        <f>IFERROR(tbl_geral[[#This Row],[Máquina]],"")</f>
        <v>CYKL</v>
      </c>
      <c r="B583" t="str">
        <f>IFERROR(tbl_geral[[#This Row],[Status]],"")</f>
        <v>EMPILHADEIRA</v>
      </c>
      <c r="C583" t="str">
        <f>IF(Tabela2[[#This Row],[Status]]="","",CONCATENATE(Tabela2[[#This Row],[Máquina]],"_",Tabela2[[#This Row],[Status]]))</f>
        <v>CYKL_EMPILHADEIRA</v>
      </c>
      <c r="E583" s="5">
        <f t="shared" si="19"/>
        <v>65</v>
      </c>
      <c r="F583" s="6" t="str">
        <f>IF(C583&lt;&gt;"",IF(COUNTIFS($C$2:C583,C583)=1,C583,""),"")</f>
        <v>CYKL_EMPILHADEIRA</v>
      </c>
      <c r="H583" s="5">
        <v>582</v>
      </c>
      <c r="I583" s="6" t="str">
        <f t="shared" si="18"/>
        <v/>
      </c>
      <c r="J583" s="6" t="str">
        <f>IFERROR(MID(Tabela3[[#This Row],[Ordenado]], 1, SEARCH("_", Tabela3[[#This Row],[Ordenado]]) - 1),"")</f>
        <v/>
      </c>
      <c r="K583" s="6" t="str">
        <f>IFERROR(MID(Tabela3[[#This Row],[Ordenado]], SEARCH("_",Tabela3[[#This Row],[Ordenado]]) + 1, LEN(Tabela3[[#This Row],[Ordenado]])),"")</f>
        <v/>
      </c>
    </row>
    <row r="584" spans="1:11" x14ac:dyDescent="0.25">
      <c r="A584" t="str">
        <f>IFERROR(tbl_geral[[#This Row],[Máquina]],"")</f>
        <v>CYKL</v>
      </c>
      <c r="B584" t="str">
        <f>IFERROR(tbl_geral[[#This Row],[Status]],"")</f>
        <v>EMPILHADEIRA</v>
      </c>
      <c r="C584" t="str">
        <f>IF(Tabela2[[#This Row],[Status]]="","",CONCATENATE(Tabela2[[#This Row],[Máquina]],"_",Tabela2[[#This Row],[Status]]))</f>
        <v>CYKL_EMPILHADEIRA</v>
      </c>
      <c r="E584" s="5">
        <f t="shared" si="19"/>
        <v>65</v>
      </c>
      <c r="F584" s="6" t="str">
        <f>IF(C584&lt;&gt;"",IF(COUNTIFS($C$2:C584,C584)=1,C584,""),"")</f>
        <v/>
      </c>
      <c r="H584" s="5">
        <v>583</v>
      </c>
      <c r="I584" s="6" t="str">
        <f t="shared" si="18"/>
        <v/>
      </c>
      <c r="J584" s="6" t="str">
        <f>IFERROR(MID(Tabela3[[#This Row],[Ordenado]], 1, SEARCH("_", Tabela3[[#This Row],[Ordenado]]) - 1),"")</f>
        <v/>
      </c>
      <c r="K584" s="6" t="str">
        <f>IFERROR(MID(Tabela3[[#This Row],[Ordenado]], SEARCH("_",Tabela3[[#This Row],[Ordenado]]) + 1, LEN(Tabela3[[#This Row],[Ordenado]])),"")</f>
        <v/>
      </c>
    </row>
    <row r="585" spans="1:11" x14ac:dyDescent="0.25">
      <c r="A585" t="str">
        <f>IFERROR(tbl_geral[[#This Row],[Máquina]],"")</f>
        <v>CYKL</v>
      </c>
      <c r="B585" t="str">
        <f>IFERROR(tbl_geral[[#This Row],[Status]],"")</f>
        <v>EMPILHADEIRA</v>
      </c>
      <c r="C585" t="str">
        <f>IF(Tabela2[[#This Row],[Status]]="","",CONCATENATE(Tabela2[[#This Row],[Máquina]],"_",Tabela2[[#This Row],[Status]]))</f>
        <v>CYKL_EMPILHADEIRA</v>
      </c>
      <c r="E585" s="5">
        <f t="shared" si="19"/>
        <v>65</v>
      </c>
      <c r="F585" s="6" t="str">
        <f>IF(C585&lt;&gt;"",IF(COUNTIFS($C$2:C585,C585)=1,C585,""),"")</f>
        <v/>
      </c>
      <c r="H585" s="5">
        <v>584</v>
      </c>
      <c r="I585" s="6" t="str">
        <f t="shared" si="18"/>
        <v/>
      </c>
      <c r="J585" s="6" t="str">
        <f>IFERROR(MID(Tabela3[[#This Row],[Ordenado]], 1, SEARCH("_", Tabela3[[#This Row],[Ordenado]]) - 1),"")</f>
        <v/>
      </c>
      <c r="K585" s="6" t="str">
        <f>IFERROR(MID(Tabela3[[#This Row],[Ordenado]], SEARCH("_",Tabela3[[#This Row],[Ordenado]]) + 1, LEN(Tabela3[[#This Row],[Ordenado]])),"")</f>
        <v/>
      </c>
    </row>
    <row r="586" spans="1:11" x14ac:dyDescent="0.25">
      <c r="A586" t="str">
        <f>IFERROR(tbl_geral[[#This Row],[Máquina]],"")</f>
        <v>CYKL</v>
      </c>
      <c r="B586" t="str">
        <f>IFERROR(tbl_geral[[#This Row],[Status]],"")</f>
        <v>EMPILHADEIRA</v>
      </c>
      <c r="C586" t="str">
        <f>IF(Tabela2[[#This Row],[Status]]="","",CONCATENATE(Tabela2[[#This Row],[Máquina]],"_",Tabela2[[#This Row],[Status]]))</f>
        <v>CYKL_EMPILHADEIRA</v>
      </c>
      <c r="E586" s="5">
        <f t="shared" si="19"/>
        <v>65</v>
      </c>
      <c r="F586" s="6" t="str">
        <f>IF(C586&lt;&gt;"",IF(COUNTIFS($C$2:C586,C586)=1,C586,""),"")</f>
        <v/>
      </c>
      <c r="H586" s="5">
        <v>585</v>
      </c>
      <c r="I586" s="6" t="str">
        <f t="shared" si="18"/>
        <v/>
      </c>
      <c r="J586" s="6" t="str">
        <f>IFERROR(MID(Tabela3[[#This Row],[Ordenado]], 1, SEARCH("_", Tabela3[[#This Row],[Ordenado]]) - 1),"")</f>
        <v/>
      </c>
      <c r="K586" s="6" t="str">
        <f>IFERROR(MID(Tabela3[[#This Row],[Ordenado]], SEARCH("_",Tabela3[[#This Row],[Ordenado]]) + 1, LEN(Tabela3[[#This Row],[Ordenado]])),"")</f>
        <v/>
      </c>
    </row>
    <row r="587" spans="1:11" x14ac:dyDescent="0.25">
      <c r="A587" t="str">
        <f>IFERROR(tbl_geral[[#This Row],[Máquina]],"")</f>
        <v>CYKL</v>
      </c>
      <c r="B587" t="str">
        <f>IFERROR(tbl_geral[[#This Row],[Status]],"")</f>
        <v>EMPILHADEIRA</v>
      </c>
      <c r="C587" t="str">
        <f>IF(Tabela2[[#This Row],[Status]]="","",CONCATENATE(Tabela2[[#This Row],[Máquina]],"_",Tabela2[[#This Row],[Status]]))</f>
        <v>CYKL_EMPILHADEIRA</v>
      </c>
      <c r="E587" s="5">
        <f t="shared" si="19"/>
        <v>65</v>
      </c>
      <c r="F587" s="6" t="str">
        <f>IF(C587&lt;&gt;"",IF(COUNTIFS($C$2:C587,C587)=1,C587,""),"")</f>
        <v/>
      </c>
      <c r="H587" s="5">
        <v>586</v>
      </c>
      <c r="I587" s="6" t="str">
        <f t="shared" si="18"/>
        <v/>
      </c>
      <c r="J587" s="6" t="str">
        <f>IFERROR(MID(Tabela3[[#This Row],[Ordenado]], 1, SEARCH("_", Tabela3[[#This Row],[Ordenado]]) - 1),"")</f>
        <v/>
      </c>
      <c r="K587" s="6" t="str">
        <f>IFERROR(MID(Tabela3[[#This Row],[Ordenado]], SEARCH("_",Tabela3[[#This Row],[Ordenado]]) + 1, LEN(Tabela3[[#This Row],[Ordenado]])),"")</f>
        <v/>
      </c>
    </row>
    <row r="588" spans="1:11" x14ac:dyDescent="0.25">
      <c r="A588" t="str">
        <f>IFERROR(tbl_geral[[#This Row],[Máquina]],"")</f>
        <v>CYKL</v>
      </c>
      <c r="B588" t="str">
        <f>IFERROR(tbl_geral[[#This Row],[Status]],"")</f>
        <v>SENSOR PCF</v>
      </c>
      <c r="C588" t="str">
        <f>IF(Tabela2[[#This Row],[Status]]="","",CONCATENATE(Tabela2[[#This Row],[Máquina]],"_",Tabela2[[#This Row],[Status]]))</f>
        <v>CYKL_SENSOR PCF</v>
      </c>
      <c r="E588" s="5">
        <f t="shared" si="19"/>
        <v>66</v>
      </c>
      <c r="F588" s="6" t="str">
        <f>IF(C588&lt;&gt;"",IF(COUNTIFS($C$2:C588,C588)=1,C588,""),"")</f>
        <v>CYKL_SENSOR PCF</v>
      </c>
      <c r="H588" s="5">
        <v>587</v>
      </c>
      <c r="I588" s="6" t="str">
        <f t="shared" si="18"/>
        <v/>
      </c>
      <c r="J588" s="6" t="str">
        <f>IFERROR(MID(Tabela3[[#This Row],[Ordenado]], 1, SEARCH("_", Tabela3[[#This Row],[Ordenado]]) - 1),"")</f>
        <v/>
      </c>
      <c r="K588" s="6" t="str">
        <f>IFERROR(MID(Tabela3[[#This Row],[Ordenado]], SEARCH("_",Tabela3[[#This Row],[Ordenado]]) + 1, LEN(Tabela3[[#This Row],[Ordenado]])),"")</f>
        <v/>
      </c>
    </row>
    <row r="589" spans="1:11" x14ac:dyDescent="0.25">
      <c r="A589" t="str">
        <f>IFERROR(tbl_geral[[#This Row],[Máquina]],"")</f>
        <v>CYKL</v>
      </c>
      <c r="B589" t="str">
        <f>IFERROR(tbl_geral[[#This Row],[Status]],"")</f>
        <v>SISTEMA PCF</v>
      </c>
      <c r="C589" t="str">
        <f>IF(Tabela2[[#This Row],[Status]]="","",CONCATENATE(Tabela2[[#This Row],[Máquina]],"_",Tabela2[[#This Row],[Status]]))</f>
        <v>CYKL_SISTEMA PCF</v>
      </c>
      <c r="E589" s="5">
        <f t="shared" si="19"/>
        <v>67</v>
      </c>
      <c r="F589" s="6" t="str">
        <f>IF(C589&lt;&gt;"",IF(COUNTIFS($C$2:C589,C589)=1,C589,""),"")</f>
        <v>CYKL_SISTEMA PCF</v>
      </c>
      <c r="H589" s="5">
        <v>588</v>
      </c>
      <c r="I589" s="6" t="str">
        <f t="shared" si="18"/>
        <v/>
      </c>
      <c r="J589" s="6" t="str">
        <f>IFERROR(MID(Tabela3[[#This Row],[Ordenado]], 1, SEARCH("_", Tabela3[[#This Row],[Ordenado]]) - 1),"")</f>
        <v/>
      </c>
      <c r="K589" s="6" t="str">
        <f>IFERROR(MID(Tabela3[[#This Row],[Ordenado]], SEARCH("_",Tabela3[[#This Row],[Ordenado]]) + 1, LEN(Tabela3[[#This Row],[Ordenado]])),"")</f>
        <v/>
      </c>
    </row>
    <row r="590" spans="1:11" x14ac:dyDescent="0.25">
      <c r="A590" t="str">
        <f>IFERROR(tbl_geral[[#This Row],[Máquina]],"")</f>
        <v>CYKL</v>
      </c>
      <c r="B590" t="str">
        <f>IFERROR(tbl_geral[[#This Row],[Status]],"")</f>
        <v>SISTEMA PCF</v>
      </c>
      <c r="C590" t="str">
        <f>IF(Tabela2[[#This Row],[Status]]="","",CONCATENATE(Tabela2[[#This Row],[Máquina]],"_",Tabela2[[#This Row],[Status]]))</f>
        <v>CYKL_SISTEMA PCF</v>
      </c>
      <c r="E590" s="5">
        <f t="shared" si="19"/>
        <v>67</v>
      </c>
      <c r="F590" s="6" t="str">
        <f>IF(C590&lt;&gt;"",IF(COUNTIFS($C$2:C590,C590)=1,C590,""),"")</f>
        <v/>
      </c>
      <c r="H590" s="5">
        <v>589</v>
      </c>
      <c r="I590" s="6" t="str">
        <f t="shared" si="18"/>
        <v/>
      </c>
      <c r="J590" s="6" t="str">
        <f>IFERROR(MID(Tabela3[[#This Row],[Ordenado]], 1, SEARCH("_", Tabela3[[#This Row],[Ordenado]]) - 1),"")</f>
        <v/>
      </c>
      <c r="K590" s="6" t="str">
        <f>IFERROR(MID(Tabela3[[#This Row],[Ordenado]], SEARCH("_",Tabela3[[#This Row],[Ordenado]]) + 1, LEN(Tabela3[[#This Row],[Ordenado]])),"")</f>
        <v/>
      </c>
    </row>
    <row r="591" spans="1:11" x14ac:dyDescent="0.25">
      <c r="A591" t="str">
        <f>IFERROR(tbl_geral[[#This Row],[Máquina]],"")</f>
        <v>CYKL</v>
      </c>
      <c r="B591" t="str">
        <f>IFERROR(tbl_geral[[#This Row],[Status]],"")</f>
        <v>PARADA</v>
      </c>
      <c r="C591" t="str">
        <f>IF(Tabela2[[#This Row],[Status]]="","",CONCATENATE(Tabela2[[#This Row],[Máquina]],"_",Tabela2[[#This Row],[Status]]))</f>
        <v>CYKL_PARADA</v>
      </c>
      <c r="E591" s="5">
        <f t="shared" si="19"/>
        <v>68</v>
      </c>
      <c r="F591" s="6" t="str">
        <f>IF(C591&lt;&gt;"",IF(COUNTIFS($C$2:C591,C591)=1,C591,""),"")</f>
        <v>CYKL_PARADA</v>
      </c>
      <c r="H591" s="5">
        <v>590</v>
      </c>
      <c r="I591" s="6" t="str">
        <f t="shared" si="18"/>
        <v/>
      </c>
      <c r="J591" s="6" t="str">
        <f>IFERROR(MID(Tabela3[[#This Row],[Ordenado]], 1, SEARCH("_", Tabela3[[#This Row],[Ordenado]]) - 1),"")</f>
        <v/>
      </c>
      <c r="K591" s="6" t="str">
        <f>IFERROR(MID(Tabela3[[#This Row],[Ordenado]], SEARCH("_",Tabela3[[#This Row],[Ordenado]]) + 1, LEN(Tabela3[[#This Row],[Ordenado]])),"")</f>
        <v/>
      </c>
    </row>
    <row r="592" spans="1:11" x14ac:dyDescent="0.25">
      <c r="A592" t="str">
        <f>IFERROR(tbl_geral[[#This Row],[Máquina]],"")</f>
        <v>CYKL</v>
      </c>
      <c r="B592" t="str">
        <f>IFERROR(tbl_geral[[#This Row],[Status]],"")</f>
        <v>PARADA</v>
      </c>
      <c r="C592" t="str">
        <f>IF(Tabela2[[#This Row],[Status]]="","",CONCATENATE(Tabela2[[#This Row],[Máquina]],"_",Tabela2[[#This Row],[Status]]))</f>
        <v>CYKL_PARADA</v>
      </c>
      <c r="E592" s="5">
        <f t="shared" si="19"/>
        <v>68</v>
      </c>
      <c r="F592" s="6" t="str">
        <f>IF(C592&lt;&gt;"",IF(COUNTIFS($C$2:C592,C592)=1,C592,""),"")</f>
        <v/>
      </c>
      <c r="H592" s="5">
        <v>591</v>
      </c>
      <c r="I592" s="6" t="str">
        <f t="shared" si="18"/>
        <v/>
      </c>
      <c r="J592" s="6" t="str">
        <f>IFERROR(MID(Tabela3[[#This Row],[Ordenado]], 1, SEARCH("_", Tabela3[[#This Row],[Ordenado]]) - 1),"")</f>
        <v/>
      </c>
      <c r="K592" s="6" t="str">
        <f>IFERROR(MID(Tabela3[[#This Row],[Ordenado]], SEARCH("_",Tabela3[[#This Row],[Ordenado]]) + 1, LEN(Tabela3[[#This Row],[Ordenado]])),"")</f>
        <v/>
      </c>
    </row>
    <row r="593" spans="1:11" x14ac:dyDescent="0.25">
      <c r="A593" t="str">
        <f>IFERROR(tbl_geral[[#This Row],[Máquina]],"")</f>
        <v>CYKL</v>
      </c>
      <c r="B593" t="str">
        <f>IFERROR(tbl_geral[[#This Row],[Status]],"")</f>
        <v>ESTAÇÃO DE ALIMENTAÇÃO PACOTES</v>
      </c>
      <c r="C593" t="str">
        <f>IF(Tabela2[[#This Row],[Status]]="","",CONCATENATE(Tabela2[[#This Row],[Máquina]],"_",Tabela2[[#This Row],[Status]]))</f>
        <v>CYKL_ESTAÇÃO DE ALIMENTAÇÃO PACOTES</v>
      </c>
      <c r="E593" s="5">
        <f t="shared" si="19"/>
        <v>69</v>
      </c>
      <c r="F593" s="6" t="str">
        <f>IF(C593&lt;&gt;"",IF(COUNTIFS($C$2:C593,C593)=1,C593,""),"")</f>
        <v>CYKL_ESTAÇÃO DE ALIMENTAÇÃO PACOTES</v>
      </c>
      <c r="H593" s="5">
        <v>592</v>
      </c>
      <c r="I593" s="6" t="str">
        <f t="shared" si="18"/>
        <v/>
      </c>
      <c r="J593" s="6" t="str">
        <f>IFERROR(MID(Tabela3[[#This Row],[Ordenado]], 1, SEARCH("_", Tabela3[[#This Row],[Ordenado]]) - 1),"")</f>
        <v/>
      </c>
      <c r="K593" s="6" t="str">
        <f>IFERROR(MID(Tabela3[[#This Row],[Ordenado]], SEARCH("_",Tabela3[[#This Row],[Ordenado]]) + 1, LEN(Tabela3[[#This Row],[Ordenado]])),"")</f>
        <v/>
      </c>
    </row>
    <row r="594" spans="1:11" x14ac:dyDescent="0.25">
      <c r="A594" t="str">
        <f>IFERROR(tbl_geral[[#This Row],[Máquina]],"")</f>
        <v>CYKL</v>
      </c>
      <c r="B594" t="str">
        <f>IFERROR(tbl_geral[[#This Row],[Status]],"")</f>
        <v>ESTAÇÃO DE ALIMENTAÇÃO PACOTES</v>
      </c>
      <c r="C594" t="str">
        <f>IF(Tabela2[[#This Row],[Status]]="","",CONCATENATE(Tabela2[[#This Row],[Máquina]],"_",Tabela2[[#This Row],[Status]]))</f>
        <v>CYKL_ESTAÇÃO DE ALIMENTAÇÃO PACOTES</v>
      </c>
      <c r="E594" s="5">
        <f t="shared" si="19"/>
        <v>69</v>
      </c>
      <c r="F594" s="6" t="str">
        <f>IF(C594&lt;&gt;"",IF(COUNTIFS($C$2:C594,C594)=1,C594,""),"")</f>
        <v/>
      </c>
      <c r="H594" s="5">
        <v>593</v>
      </c>
      <c r="I594" s="6" t="str">
        <f t="shared" si="18"/>
        <v/>
      </c>
      <c r="J594" s="6" t="str">
        <f>IFERROR(MID(Tabela3[[#This Row],[Ordenado]], 1, SEARCH("_", Tabela3[[#This Row],[Ordenado]]) - 1),"")</f>
        <v/>
      </c>
      <c r="K594" s="6" t="str">
        <f>IFERROR(MID(Tabela3[[#This Row],[Ordenado]], SEARCH("_",Tabela3[[#This Row],[Ordenado]]) + 1, LEN(Tabela3[[#This Row],[Ordenado]])),"")</f>
        <v/>
      </c>
    </row>
    <row r="595" spans="1:11" x14ac:dyDescent="0.25">
      <c r="A595" t="str">
        <f>IFERROR(tbl_geral[[#This Row],[Máquina]],"")</f>
        <v>CYKL</v>
      </c>
      <c r="B595" t="str">
        <f>IFERROR(tbl_geral[[#This Row],[Status]],"")</f>
        <v>ESTAÇÃO DE ALIMENTAÇÃO PACOTES</v>
      </c>
      <c r="C595" t="str">
        <f>IF(Tabela2[[#This Row],[Status]]="","",CONCATENATE(Tabela2[[#This Row],[Máquina]],"_",Tabela2[[#This Row],[Status]]))</f>
        <v>CYKL_ESTAÇÃO DE ALIMENTAÇÃO PACOTES</v>
      </c>
      <c r="E595" s="5">
        <f t="shared" si="19"/>
        <v>69</v>
      </c>
      <c r="F595" s="6" t="str">
        <f>IF(C595&lt;&gt;"",IF(COUNTIFS($C$2:C595,C595)=1,C595,""),"")</f>
        <v/>
      </c>
      <c r="H595" s="5">
        <v>594</v>
      </c>
      <c r="I595" s="6" t="str">
        <f t="shared" si="18"/>
        <v/>
      </c>
      <c r="J595" s="6" t="str">
        <f>IFERROR(MID(Tabela3[[#This Row],[Ordenado]], 1, SEARCH("_", Tabela3[[#This Row],[Ordenado]]) - 1),"")</f>
        <v/>
      </c>
      <c r="K595" s="6" t="str">
        <f>IFERROR(MID(Tabela3[[#This Row],[Ordenado]], SEARCH("_",Tabela3[[#This Row],[Ordenado]]) + 1, LEN(Tabela3[[#This Row],[Ordenado]])),"")</f>
        <v/>
      </c>
    </row>
    <row r="596" spans="1:11" x14ac:dyDescent="0.25">
      <c r="A596" t="str">
        <f>IFERROR(tbl_geral[[#This Row],[Máquina]],"")</f>
        <v>CYKL</v>
      </c>
      <c r="B596" t="str">
        <f>IFERROR(tbl_geral[[#This Row],[Status]],"")</f>
        <v>ESTAÇÃO DE ALIMENTAÇÃO PACOTES</v>
      </c>
      <c r="C596" t="str">
        <f>IF(Tabela2[[#This Row],[Status]]="","",CONCATENATE(Tabela2[[#This Row],[Máquina]],"_",Tabela2[[#This Row],[Status]]))</f>
        <v>CYKL_ESTAÇÃO DE ALIMENTAÇÃO PACOTES</v>
      </c>
      <c r="E596" s="5">
        <f t="shared" si="19"/>
        <v>69</v>
      </c>
      <c r="F596" s="6" t="str">
        <f>IF(C596&lt;&gt;"",IF(COUNTIFS($C$2:C596,C596)=1,C596,""),"")</f>
        <v/>
      </c>
      <c r="H596" s="5">
        <v>595</v>
      </c>
      <c r="I596" s="6" t="str">
        <f t="shared" si="18"/>
        <v/>
      </c>
      <c r="J596" s="6" t="str">
        <f>IFERROR(MID(Tabela3[[#This Row],[Ordenado]], 1, SEARCH("_", Tabela3[[#This Row],[Ordenado]]) - 1),"")</f>
        <v/>
      </c>
      <c r="K596" s="6" t="str">
        <f>IFERROR(MID(Tabela3[[#This Row],[Ordenado]], SEARCH("_",Tabela3[[#This Row],[Ordenado]]) + 1, LEN(Tabela3[[#This Row],[Ordenado]])),"")</f>
        <v/>
      </c>
    </row>
    <row r="597" spans="1:11" x14ac:dyDescent="0.25">
      <c r="A597" t="str">
        <f>IFERROR(tbl_geral[[#This Row],[Máquina]],"")</f>
        <v>CYKL</v>
      </c>
      <c r="B597" t="str">
        <f>IFERROR(tbl_geral[[#This Row],[Status]],"")</f>
        <v>TRANSPORTE ENTRADA CYKLOP LONGITUDINAL</v>
      </c>
      <c r="C597" t="str">
        <f>IF(Tabela2[[#This Row],[Status]]="","",CONCATENATE(Tabela2[[#This Row],[Máquina]],"_",Tabela2[[#This Row],[Status]]))</f>
        <v>CYKL_TRANSPORTE ENTRADA CYKLOP LONGITUDINAL</v>
      </c>
      <c r="E597" s="5">
        <f t="shared" si="19"/>
        <v>70</v>
      </c>
      <c r="F597" s="6" t="str">
        <f>IF(C597&lt;&gt;"",IF(COUNTIFS($C$2:C597,C597)=1,C597,""),"")</f>
        <v>CYKL_TRANSPORTE ENTRADA CYKLOP LONGITUDINAL</v>
      </c>
      <c r="H597" s="5">
        <v>596</v>
      </c>
      <c r="I597" s="6" t="str">
        <f t="shared" si="18"/>
        <v/>
      </c>
      <c r="J597" s="6" t="str">
        <f>IFERROR(MID(Tabela3[[#This Row],[Ordenado]], 1, SEARCH("_", Tabela3[[#This Row],[Ordenado]]) - 1),"")</f>
        <v/>
      </c>
      <c r="K597" s="6" t="str">
        <f>IFERROR(MID(Tabela3[[#This Row],[Ordenado]], SEARCH("_",Tabela3[[#This Row],[Ordenado]]) + 1, LEN(Tabela3[[#This Row],[Ordenado]])),"")</f>
        <v/>
      </c>
    </row>
    <row r="598" spans="1:11" x14ac:dyDescent="0.25">
      <c r="A598" t="str">
        <f>IFERROR(tbl_geral[[#This Row],[Máquina]],"")</f>
        <v>CYKL</v>
      </c>
      <c r="B598" t="str">
        <f>IFERROR(tbl_geral[[#This Row],[Status]],"")</f>
        <v>TRANSPORTE ENTRADA CYKLOP LONGITUDINAL</v>
      </c>
      <c r="C598" t="str">
        <f>IF(Tabela2[[#This Row],[Status]]="","",CONCATENATE(Tabela2[[#This Row],[Máquina]],"_",Tabela2[[#This Row],[Status]]))</f>
        <v>CYKL_TRANSPORTE ENTRADA CYKLOP LONGITUDINAL</v>
      </c>
      <c r="E598" s="5">
        <f t="shared" si="19"/>
        <v>70</v>
      </c>
      <c r="F598" s="6" t="str">
        <f>IF(C598&lt;&gt;"",IF(COUNTIFS($C$2:C598,C598)=1,C598,""),"")</f>
        <v/>
      </c>
      <c r="H598" s="5">
        <v>597</v>
      </c>
      <c r="I598" s="6" t="str">
        <f t="shared" si="18"/>
        <v/>
      </c>
      <c r="J598" s="6" t="str">
        <f>IFERROR(MID(Tabela3[[#This Row],[Ordenado]], 1, SEARCH("_", Tabela3[[#This Row],[Ordenado]]) - 1),"")</f>
        <v/>
      </c>
      <c r="K598" s="6" t="str">
        <f>IFERROR(MID(Tabela3[[#This Row],[Ordenado]], SEARCH("_",Tabela3[[#This Row],[Ordenado]]) + 1, LEN(Tabela3[[#This Row],[Ordenado]])),"")</f>
        <v/>
      </c>
    </row>
    <row r="599" spans="1:11" x14ac:dyDescent="0.25">
      <c r="A599" t="str">
        <f>IFERROR(tbl_geral[[#This Row],[Máquina]],"")</f>
        <v>CYKL</v>
      </c>
      <c r="B599" t="str">
        <f>IFERROR(tbl_geral[[#This Row],[Status]],"")</f>
        <v>TRANSPORTE ENTRADA CYKLOP LONGITUDINAL</v>
      </c>
      <c r="C599" t="str">
        <f>IF(Tabela2[[#This Row],[Status]]="","",CONCATENATE(Tabela2[[#This Row],[Máquina]],"_",Tabela2[[#This Row],[Status]]))</f>
        <v>CYKL_TRANSPORTE ENTRADA CYKLOP LONGITUDINAL</v>
      </c>
      <c r="E599" s="5">
        <f t="shared" si="19"/>
        <v>70</v>
      </c>
      <c r="F599" s="6" t="str">
        <f>IF(C599&lt;&gt;"",IF(COUNTIFS($C$2:C599,C599)=1,C599,""),"")</f>
        <v/>
      </c>
      <c r="H599" s="5">
        <v>598</v>
      </c>
      <c r="I599" s="6" t="str">
        <f t="shared" si="18"/>
        <v/>
      </c>
      <c r="J599" s="6" t="str">
        <f>IFERROR(MID(Tabela3[[#This Row],[Ordenado]], 1, SEARCH("_", Tabela3[[#This Row],[Ordenado]]) - 1),"")</f>
        <v/>
      </c>
      <c r="K599" s="6" t="str">
        <f>IFERROR(MID(Tabela3[[#This Row],[Ordenado]], SEARCH("_",Tabela3[[#This Row],[Ordenado]]) + 1, LEN(Tabela3[[#This Row],[Ordenado]])),"")</f>
        <v/>
      </c>
    </row>
    <row r="600" spans="1:11" x14ac:dyDescent="0.25">
      <c r="A600" t="str">
        <f>IFERROR(tbl_geral[[#This Row],[Máquina]],"")</f>
        <v>CYKL</v>
      </c>
      <c r="B600" t="str">
        <f>IFERROR(tbl_geral[[#This Row],[Status]],"")</f>
        <v>TRANSPORTE ENTRADA CYKLOP LONGITUDINAL</v>
      </c>
      <c r="C600" t="str">
        <f>IF(Tabela2[[#This Row],[Status]]="","",CONCATENATE(Tabela2[[#This Row],[Máquina]],"_",Tabela2[[#This Row],[Status]]))</f>
        <v>CYKL_TRANSPORTE ENTRADA CYKLOP LONGITUDINAL</v>
      </c>
      <c r="E600" s="5">
        <f t="shared" si="19"/>
        <v>70</v>
      </c>
      <c r="F600" s="6" t="str">
        <f>IF(C600&lt;&gt;"",IF(COUNTIFS($C$2:C600,C600)=1,C600,""),"")</f>
        <v/>
      </c>
      <c r="H600" s="5">
        <v>599</v>
      </c>
      <c r="I600" s="6" t="str">
        <f t="shared" si="18"/>
        <v/>
      </c>
      <c r="J600" s="6" t="str">
        <f>IFERROR(MID(Tabela3[[#This Row],[Ordenado]], 1, SEARCH("_", Tabela3[[#This Row],[Ordenado]]) - 1),"")</f>
        <v/>
      </c>
      <c r="K600" s="6" t="str">
        <f>IFERROR(MID(Tabela3[[#This Row],[Ordenado]], SEARCH("_",Tabela3[[#This Row],[Ordenado]]) + 1, LEN(Tabela3[[#This Row],[Ordenado]])),"")</f>
        <v/>
      </c>
    </row>
    <row r="601" spans="1:11" x14ac:dyDescent="0.25">
      <c r="A601" t="str">
        <f>IFERROR(tbl_geral[[#This Row],[Máquina]],"")</f>
        <v>CYKL</v>
      </c>
      <c r="B601" t="str">
        <f>IFERROR(tbl_geral[[#This Row],[Status]],"")</f>
        <v>CYKLOP LONGITUDINAL</v>
      </c>
      <c r="C601" t="str">
        <f>IF(Tabela2[[#This Row],[Status]]="","",CONCATENATE(Tabela2[[#This Row],[Máquina]],"_",Tabela2[[#This Row],[Status]]))</f>
        <v>CYKL_CYKLOP LONGITUDINAL</v>
      </c>
      <c r="E601" s="5">
        <f t="shared" si="19"/>
        <v>71</v>
      </c>
      <c r="F601" s="6" t="str">
        <f>IF(C601&lt;&gt;"",IF(COUNTIFS($C$2:C601,C601)=1,C601,""),"")</f>
        <v>CYKL_CYKLOP LONGITUDINAL</v>
      </c>
      <c r="H601" s="5">
        <v>600</v>
      </c>
      <c r="I601" s="6" t="str">
        <f t="shared" si="18"/>
        <v/>
      </c>
      <c r="J601" s="6" t="str">
        <f>IFERROR(MID(Tabela3[[#This Row],[Ordenado]], 1, SEARCH("_", Tabela3[[#This Row],[Ordenado]]) - 1),"")</f>
        <v/>
      </c>
      <c r="K601" s="6" t="str">
        <f>IFERROR(MID(Tabela3[[#This Row],[Ordenado]], SEARCH("_",Tabela3[[#This Row],[Ordenado]]) + 1, LEN(Tabela3[[#This Row],[Ordenado]])),"")</f>
        <v/>
      </c>
    </row>
    <row r="602" spans="1:11" x14ac:dyDescent="0.25">
      <c r="A602" t="str">
        <f>IFERROR(tbl_geral[[#This Row],[Máquina]],"")</f>
        <v>CYKL</v>
      </c>
      <c r="B602" t="str">
        <f>IFERROR(tbl_geral[[#This Row],[Status]],"")</f>
        <v>CYKLOP LONGITUDINAL</v>
      </c>
      <c r="C602" t="str">
        <f>IF(Tabela2[[#This Row],[Status]]="","",CONCATENATE(Tabela2[[#This Row],[Máquina]],"_",Tabela2[[#This Row],[Status]]))</f>
        <v>CYKL_CYKLOP LONGITUDINAL</v>
      </c>
      <c r="E602" s="5">
        <f t="shared" si="19"/>
        <v>71</v>
      </c>
      <c r="F602" s="6" t="str">
        <f>IF(C602&lt;&gt;"",IF(COUNTIFS($C$2:C602,C602)=1,C602,""),"")</f>
        <v/>
      </c>
      <c r="H602" s="5">
        <v>601</v>
      </c>
      <c r="I602" s="6" t="str">
        <f t="shared" si="18"/>
        <v/>
      </c>
      <c r="J602" s="6" t="str">
        <f>IFERROR(MID(Tabela3[[#This Row],[Ordenado]], 1, SEARCH("_", Tabela3[[#This Row],[Ordenado]]) - 1),"")</f>
        <v/>
      </c>
      <c r="K602" s="6" t="str">
        <f>IFERROR(MID(Tabela3[[#This Row],[Ordenado]], SEARCH("_",Tabela3[[#This Row],[Ordenado]]) + 1, LEN(Tabela3[[#This Row],[Ordenado]])),"")</f>
        <v/>
      </c>
    </row>
    <row r="603" spans="1:11" x14ac:dyDescent="0.25">
      <c r="A603" t="str">
        <f>IFERROR(tbl_geral[[#This Row],[Máquina]],"")</f>
        <v>CYKL</v>
      </c>
      <c r="B603" t="str">
        <f>IFERROR(tbl_geral[[#This Row],[Status]],"")</f>
        <v>CYKLOP LONGITUDINAL</v>
      </c>
      <c r="C603" t="str">
        <f>IF(Tabela2[[#This Row],[Status]]="","",CONCATENATE(Tabela2[[#This Row],[Máquina]],"_",Tabela2[[#This Row],[Status]]))</f>
        <v>CYKL_CYKLOP LONGITUDINAL</v>
      </c>
      <c r="E603" s="5">
        <f t="shared" si="19"/>
        <v>71</v>
      </c>
      <c r="F603" s="6" t="str">
        <f>IF(C603&lt;&gt;"",IF(COUNTIFS($C$2:C603,C603)=1,C603,""),"")</f>
        <v/>
      </c>
      <c r="H603" s="5">
        <v>602</v>
      </c>
      <c r="I603" s="6" t="str">
        <f t="shared" si="18"/>
        <v/>
      </c>
      <c r="J603" s="6" t="str">
        <f>IFERROR(MID(Tabela3[[#This Row],[Ordenado]], 1, SEARCH("_", Tabela3[[#This Row],[Ordenado]]) - 1),"")</f>
        <v/>
      </c>
      <c r="K603" s="6" t="str">
        <f>IFERROR(MID(Tabela3[[#This Row],[Ordenado]], SEARCH("_",Tabela3[[#This Row],[Ordenado]]) + 1, LEN(Tabela3[[#This Row],[Ordenado]])),"")</f>
        <v/>
      </c>
    </row>
    <row r="604" spans="1:11" x14ac:dyDescent="0.25">
      <c r="A604" t="str">
        <f>IFERROR(tbl_geral[[#This Row],[Máquina]],"")</f>
        <v>CYKL</v>
      </c>
      <c r="B604" t="str">
        <f>IFERROR(tbl_geral[[#This Row],[Status]],"")</f>
        <v>CYKLOP LONGITUDINAL</v>
      </c>
      <c r="C604" t="str">
        <f>IF(Tabela2[[#This Row],[Status]]="","",CONCATENATE(Tabela2[[#This Row],[Máquina]],"_",Tabela2[[#This Row],[Status]]))</f>
        <v>CYKL_CYKLOP LONGITUDINAL</v>
      </c>
      <c r="E604" s="5">
        <f t="shared" si="19"/>
        <v>71</v>
      </c>
      <c r="F604" s="6" t="str">
        <f>IF(C604&lt;&gt;"",IF(COUNTIFS($C$2:C604,C604)=1,C604,""),"")</f>
        <v/>
      </c>
      <c r="H604" s="5">
        <v>603</v>
      </c>
      <c r="I604" s="6" t="str">
        <f t="shared" si="18"/>
        <v/>
      </c>
      <c r="J604" s="6" t="str">
        <f>IFERROR(MID(Tabela3[[#This Row],[Ordenado]], 1, SEARCH("_", Tabela3[[#This Row],[Ordenado]]) - 1),"")</f>
        <v/>
      </c>
      <c r="K604" s="6" t="str">
        <f>IFERROR(MID(Tabela3[[#This Row],[Ordenado]], SEARCH("_",Tabela3[[#This Row],[Ordenado]]) + 1, LEN(Tabela3[[#This Row],[Ordenado]])),"")</f>
        <v/>
      </c>
    </row>
    <row r="605" spans="1:11" x14ac:dyDescent="0.25">
      <c r="A605" t="str">
        <f>IFERROR(tbl_geral[[#This Row],[Máquina]],"")</f>
        <v>CYKL</v>
      </c>
      <c r="B605" t="str">
        <f>IFERROR(tbl_geral[[#This Row],[Status]],"")</f>
        <v>CYKLOP LONGITUDINAL</v>
      </c>
      <c r="C605" t="str">
        <f>IF(Tabela2[[#This Row],[Status]]="","",CONCATENATE(Tabela2[[#This Row],[Máquina]],"_",Tabela2[[#This Row],[Status]]))</f>
        <v>CYKL_CYKLOP LONGITUDINAL</v>
      </c>
      <c r="E605" s="5">
        <f t="shared" si="19"/>
        <v>71</v>
      </c>
      <c r="F605" s="6" t="str">
        <f>IF(C605&lt;&gt;"",IF(COUNTIFS($C$2:C605,C605)=1,C605,""),"")</f>
        <v/>
      </c>
      <c r="H605" s="5">
        <v>604</v>
      </c>
      <c r="I605" s="6" t="str">
        <f t="shared" si="18"/>
        <v/>
      </c>
      <c r="J605" s="6" t="str">
        <f>IFERROR(MID(Tabela3[[#This Row],[Ordenado]], 1, SEARCH("_", Tabela3[[#This Row],[Ordenado]]) - 1),"")</f>
        <v/>
      </c>
      <c r="K605" s="6" t="str">
        <f>IFERROR(MID(Tabela3[[#This Row],[Ordenado]], SEARCH("_",Tabela3[[#This Row],[Ordenado]]) + 1, LEN(Tabela3[[#This Row],[Ordenado]])),"")</f>
        <v/>
      </c>
    </row>
    <row r="606" spans="1:11" x14ac:dyDescent="0.25">
      <c r="A606" t="str">
        <f>IFERROR(tbl_geral[[#This Row],[Máquina]],"")</f>
        <v>CYKL</v>
      </c>
      <c r="B606" t="str">
        <f>IFERROR(tbl_geral[[#This Row],[Status]],"")</f>
        <v>CYKLOP LONGITUDINAL</v>
      </c>
      <c r="C606" t="str">
        <f>IF(Tabela2[[#This Row],[Status]]="","",CONCATENATE(Tabela2[[#This Row],[Máquina]],"_",Tabela2[[#This Row],[Status]]))</f>
        <v>CYKL_CYKLOP LONGITUDINAL</v>
      </c>
      <c r="E606" s="5">
        <f t="shared" si="19"/>
        <v>71</v>
      </c>
      <c r="F606" s="6" t="str">
        <f>IF(C606&lt;&gt;"",IF(COUNTIFS($C$2:C606,C606)=1,C606,""),"")</f>
        <v/>
      </c>
      <c r="H606" s="5">
        <v>605</v>
      </c>
      <c r="I606" s="6" t="str">
        <f t="shared" si="18"/>
        <v/>
      </c>
      <c r="J606" s="6" t="str">
        <f>IFERROR(MID(Tabela3[[#This Row],[Ordenado]], 1, SEARCH("_", Tabela3[[#This Row],[Ordenado]]) - 1),"")</f>
        <v/>
      </c>
      <c r="K606" s="6" t="str">
        <f>IFERROR(MID(Tabela3[[#This Row],[Ordenado]], SEARCH("_",Tabela3[[#This Row],[Ordenado]]) + 1, LEN(Tabela3[[#This Row],[Ordenado]])),"")</f>
        <v/>
      </c>
    </row>
    <row r="607" spans="1:11" x14ac:dyDescent="0.25">
      <c r="A607" t="str">
        <f>IFERROR(tbl_geral[[#This Row],[Máquina]],"")</f>
        <v>CYKL</v>
      </c>
      <c r="B607" t="str">
        <f>IFERROR(tbl_geral[[#This Row],[Status]],"")</f>
        <v>TRANSPORTE ENTRADA CYKLOP TRANSVERSAL</v>
      </c>
      <c r="C607" t="str">
        <f>IF(Tabela2[[#This Row],[Status]]="","",CONCATENATE(Tabela2[[#This Row],[Máquina]],"_",Tabela2[[#This Row],[Status]]))</f>
        <v>CYKL_TRANSPORTE ENTRADA CYKLOP TRANSVERSAL</v>
      </c>
      <c r="E607" s="5">
        <f t="shared" si="19"/>
        <v>72</v>
      </c>
      <c r="F607" s="6" t="str">
        <f>IF(C607&lt;&gt;"",IF(COUNTIFS($C$2:C607,C607)=1,C607,""),"")</f>
        <v>CYKL_TRANSPORTE ENTRADA CYKLOP TRANSVERSAL</v>
      </c>
      <c r="H607" s="5">
        <v>606</v>
      </c>
      <c r="I607" s="6" t="str">
        <f t="shared" si="18"/>
        <v/>
      </c>
      <c r="J607" s="6" t="str">
        <f>IFERROR(MID(Tabela3[[#This Row],[Ordenado]], 1, SEARCH("_", Tabela3[[#This Row],[Ordenado]]) - 1),"")</f>
        <v/>
      </c>
      <c r="K607" s="6" t="str">
        <f>IFERROR(MID(Tabela3[[#This Row],[Ordenado]], SEARCH("_",Tabela3[[#This Row],[Ordenado]]) + 1, LEN(Tabela3[[#This Row],[Ordenado]])),"")</f>
        <v/>
      </c>
    </row>
    <row r="608" spans="1:11" x14ac:dyDescent="0.25">
      <c r="A608" t="str">
        <f>IFERROR(tbl_geral[[#This Row],[Máquina]],"")</f>
        <v>CYKL</v>
      </c>
      <c r="B608" t="str">
        <f>IFERROR(tbl_geral[[#This Row],[Status]],"")</f>
        <v>TRANSPORTE ENTRADA CYKLOP TRANSVERSAL</v>
      </c>
      <c r="C608" t="str">
        <f>IF(Tabela2[[#This Row],[Status]]="","",CONCATENATE(Tabela2[[#This Row],[Máquina]],"_",Tabela2[[#This Row],[Status]]))</f>
        <v>CYKL_TRANSPORTE ENTRADA CYKLOP TRANSVERSAL</v>
      </c>
      <c r="E608" s="5">
        <f t="shared" si="19"/>
        <v>72</v>
      </c>
      <c r="F608" s="6" t="str">
        <f>IF(C608&lt;&gt;"",IF(COUNTIFS($C$2:C608,C608)=1,C608,""),"")</f>
        <v/>
      </c>
      <c r="H608" s="5">
        <v>607</v>
      </c>
      <c r="I608" s="6" t="str">
        <f t="shared" si="18"/>
        <v/>
      </c>
      <c r="J608" s="6" t="str">
        <f>IFERROR(MID(Tabela3[[#This Row],[Ordenado]], 1, SEARCH("_", Tabela3[[#This Row],[Ordenado]]) - 1),"")</f>
        <v/>
      </c>
      <c r="K608" s="6" t="str">
        <f>IFERROR(MID(Tabela3[[#This Row],[Ordenado]], SEARCH("_",Tabela3[[#This Row],[Ordenado]]) + 1, LEN(Tabela3[[#This Row],[Ordenado]])),"")</f>
        <v/>
      </c>
    </row>
    <row r="609" spans="1:11" x14ac:dyDescent="0.25">
      <c r="A609" t="str">
        <f>IFERROR(tbl_geral[[#This Row],[Máquina]],"")</f>
        <v>CYKL</v>
      </c>
      <c r="B609" t="str">
        <f>IFERROR(tbl_geral[[#This Row],[Status]],"")</f>
        <v>TRANSPORTE ENTRADA CYKLOP TRANSVERSAL</v>
      </c>
      <c r="C609" t="str">
        <f>IF(Tabela2[[#This Row],[Status]]="","",CONCATENATE(Tabela2[[#This Row],[Máquina]],"_",Tabela2[[#This Row],[Status]]))</f>
        <v>CYKL_TRANSPORTE ENTRADA CYKLOP TRANSVERSAL</v>
      </c>
      <c r="E609" s="5">
        <f t="shared" si="19"/>
        <v>72</v>
      </c>
      <c r="F609" s="6" t="str">
        <f>IF(C609&lt;&gt;"",IF(COUNTIFS($C$2:C609,C609)=1,C609,""),"")</f>
        <v/>
      </c>
      <c r="H609" s="5">
        <v>608</v>
      </c>
      <c r="I609" s="6" t="str">
        <f t="shared" si="18"/>
        <v/>
      </c>
      <c r="J609" s="6" t="str">
        <f>IFERROR(MID(Tabela3[[#This Row],[Ordenado]], 1, SEARCH("_", Tabela3[[#This Row],[Ordenado]]) - 1),"")</f>
        <v/>
      </c>
      <c r="K609" s="6" t="str">
        <f>IFERROR(MID(Tabela3[[#This Row],[Ordenado]], SEARCH("_",Tabela3[[#This Row],[Ordenado]]) + 1, LEN(Tabela3[[#This Row],[Ordenado]])),"")</f>
        <v/>
      </c>
    </row>
    <row r="610" spans="1:11" x14ac:dyDescent="0.25">
      <c r="A610" t="str">
        <f>IFERROR(tbl_geral[[#This Row],[Máquina]],"")</f>
        <v>CYKL</v>
      </c>
      <c r="B610" t="str">
        <f>IFERROR(tbl_geral[[#This Row],[Status]],"")</f>
        <v>TRANSPORTE ENTRADA CYKLOP TRANSVERSAL</v>
      </c>
      <c r="C610" t="str">
        <f>IF(Tabela2[[#This Row],[Status]]="","",CONCATENATE(Tabela2[[#This Row],[Máquina]],"_",Tabela2[[#This Row],[Status]]))</f>
        <v>CYKL_TRANSPORTE ENTRADA CYKLOP TRANSVERSAL</v>
      </c>
      <c r="E610" s="5">
        <f t="shared" si="19"/>
        <v>72</v>
      </c>
      <c r="F610" s="6" t="str">
        <f>IF(C610&lt;&gt;"",IF(COUNTIFS($C$2:C610,C610)=1,C610,""),"")</f>
        <v/>
      </c>
      <c r="H610" s="5">
        <v>609</v>
      </c>
      <c r="I610" s="6" t="str">
        <f t="shared" si="18"/>
        <v/>
      </c>
      <c r="J610" s="6" t="str">
        <f>IFERROR(MID(Tabela3[[#This Row],[Ordenado]], 1, SEARCH("_", Tabela3[[#This Row],[Ordenado]]) - 1),"")</f>
        <v/>
      </c>
      <c r="K610" s="6" t="str">
        <f>IFERROR(MID(Tabela3[[#This Row],[Ordenado]], SEARCH("_",Tabela3[[#This Row],[Ordenado]]) + 1, LEN(Tabela3[[#This Row],[Ordenado]])),"")</f>
        <v/>
      </c>
    </row>
    <row r="611" spans="1:11" x14ac:dyDescent="0.25">
      <c r="A611" t="str">
        <f>IFERROR(tbl_geral[[#This Row],[Máquina]],"")</f>
        <v>CYKL</v>
      </c>
      <c r="B611" t="str">
        <f>IFERROR(tbl_geral[[#This Row],[Status]],"")</f>
        <v>CYKLOP TRANSVERSAL</v>
      </c>
      <c r="C611" t="str">
        <f>IF(Tabela2[[#This Row],[Status]]="","",CONCATENATE(Tabela2[[#This Row],[Máquina]],"_",Tabela2[[#This Row],[Status]]))</f>
        <v>CYKL_CYKLOP TRANSVERSAL</v>
      </c>
      <c r="E611" s="5">
        <f t="shared" si="19"/>
        <v>73</v>
      </c>
      <c r="F611" s="6" t="str">
        <f>IF(C611&lt;&gt;"",IF(COUNTIFS($C$2:C611,C611)=1,C611,""),"")</f>
        <v>CYKL_CYKLOP TRANSVERSAL</v>
      </c>
      <c r="H611" s="5">
        <v>610</v>
      </c>
      <c r="I611" s="6" t="str">
        <f t="shared" si="18"/>
        <v/>
      </c>
      <c r="J611" s="6" t="str">
        <f>IFERROR(MID(Tabela3[[#This Row],[Ordenado]], 1, SEARCH("_", Tabela3[[#This Row],[Ordenado]]) - 1),"")</f>
        <v/>
      </c>
      <c r="K611" s="6" t="str">
        <f>IFERROR(MID(Tabela3[[#This Row],[Ordenado]], SEARCH("_",Tabela3[[#This Row],[Ordenado]]) + 1, LEN(Tabela3[[#This Row],[Ordenado]])),"")</f>
        <v/>
      </c>
    </row>
    <row r="612" spans="1:11" x14ac:dyDescent="0.25">
      <c r="A612" t="str">
        <f>IFERROR(tbl_geral[[#This Row],[Máquina]],"")</f>
        <v>CYKL</v>
      </c>
      <c r="B612" t="str">
        <f>IFERROR(tbl_geral[[#This Row],[Status]],"")</f>
        <v>CYKLOP TRANSVERSAL</v>
      </c>
      <c r="C612" t="str">
        <f>IF(Tabela2[[#This Row],[Status]]="","",CONCATENATE(Tabela2[[#This Row],[Máquina]],"_",Tabela2[[#This Row],[Status]]))</f>
        <v>CYKL_CYKLOP TRANSVERSAL</v>
      </c>
      <c r="E612" s="5">
        <f t="shared" si="19"/>
        <v>73</v>
      </c>
      <c r="F612" s="6" t="str">
        <f>IF(C612&lt;&gt;"",IF(COUNTIFS($C$2:C612,C612)=1,C612,""),"")</f>
        <v/>
      </c>
      <c r="H612" s="5">
        <v>611</v>
      </c>
      <c r="I612" s="6" t="str">
        <f t="shared" si="18"/>
        <v/>
      </c>
      <c r="J612" s="6" t="str">
        <f>IFERROR(MID(Tabela3[[#This Row],[Ordenado]], 1, SEARCH("_", Tabela3[[#This Row],[Ordenado]]) - 1),"")</f>
        <v/>
      </c>
      <c r="K612" s="6" t="str">
        <f>IFERROR(MID(Tabela3[[#This Row],[Ordenado]], SEARCH("_",Tabela3[[#This Row],[Ordenado]]) + 1, LEN(Tabela3[[#This Row],[Ordenado]])),"")</f>
        <v/>
      </c>
    </row>
    <row r="613" spans="1:11" x14ac:dyDescent="0.25">
      <c r="A613" t="str">
        <f>IFERROR(tbl_geral[[#This Row],[Máquina]],"")</f>
        <v>CYKL</v>
      </c>
      <c r="B613" t="str">
        <f>IFERROR(tbl_geral[[#This Row],[Status]],"")</f>
        <v>CYKLOP TRANSVERSAL</v>
      </c>
      <c r="C613" t="str">
        <f>IF(Tabela2[[#This Row],[Status]]="","",CONCATENATE(Tabela2[[#This Row],[Máquina]],"_",Tabela2[[#This Row],[Status]]))</f>
        <v>CYKL_CYKLOP TRANSVERSAL</v>
      </c>
      <c r="E613" s="5">
        <f t="shared" si="19"/>
        <v>73</v>
      </c>
      <c r="F613" s="6" t="str">
        <f>IF(C613&lt;&gt;"",IF(COUNTIFS($C$2:C613,C613)=1,C613,""),"")</f>
        <v/>
      </c>
      <c r="H613" s="5">
        <v>612</v>
      </c>
      <c r="I613" s="6" t="str">
        <f t="shared" si="18"/>
        <v/>
      </c>
      <c r="J613" s="6" t="str">
        <f>IFERROR(MID(Tabela3[[#This Row],[Ordenado]], 1, SEARCH("_", Tabela3[[#This Row],[Ordenado]]) - 1),"")</f>
        <v/>
      </c>
      <c r="K613" s="6" t="str">
        <f>IFERROR(MID(Tabela3[[#This Row],[Ordenado]], SEARCH("_",Tabela3[[#This Row],[Ordenado]]) + 1, LEN(Tabela3[[#This Row],[Ordenado]])),"")</f>
        <v/>
      </c>
    </row>
    <row r="614" spans="1:11" x14ac:dyDescent="0.25">
      <c r="A614" t="str">
        <f>IFERROR(tbl_geral[[#This Row],[Máquina]],"")</f>
        <v>CYKL</v>
      </c>
      <c r="B614" t="str">
        <f>IFERROR(tbl_geral[[#This Row],[Status]],"")</f>
        <v>CYKLOP TRANSVERSAL</v>
      </c>
      <c r="C614" t="str">
        <f>IF(Tabela2[[#This Row],[Status]]="","",CONCATENATE(Tabela2[[#This Row],[Máquina]],"_",Tabela2[[#This Row],[Status]]))</f>
        <v>CYKL_CYKLOP TRANSVERSAL</v>
      </c>
      <c r="E614" s="5">
        <f t="shared" si="19"/>
        <v>73</v>
      </c>
      <c r="F614" s="6" t="str">
        <f>IF(C614&lt;&gt;"",IF(COUNTIFS($C$2:C614,C614)=1,C614,""),"")</f>
        <v/>
      </c>
      <c r="H614" s="5">
        <v>613</v>
      </c>
      <c r="I614" s="6" t="str">
        <f t="shared" si="18"/>
        <v/>
      </c>
      <c r="J614" s="6" t="str">
        <f>IFERROR(MID(Tabela3[[#This Row],[Ordenado]], 1, SEARCH("_", Tabela3[[#This Row],[Ordenado]]) - 1),"")</f>
        <v/>
      </c>
      <c r="K614" s="6" t="str">
        <f>IFERROR(MID(Tabela3[[#This Row],[Ordenado]], SEARCH("_",Tabela3[[#This Row],[Ordenado]]) + 1, LEN(Tabela3[[#This Row],[Ordenado]])),"")</f>
        <v/>
      </c>
    </row>
    <row r="615" spans="1:11" x14ac:dyDescent="0.25">
      <c r="A615" t="str">
        <f>IFERROR(tbl_geral[[#This Row],[Máquina]],"")</f>
        <v>CYKL</v>
      </c>
      <c r="B615" t="str">
        <f>IFERROR(tbl_geral[[#This Row],[Status]],"")</f>
        <v>CYKLOP TRANSVERSAL</v>
      </c>
      <c r="C615" t="str">
        <f>IF(Tabela2[[#This Row],[Status]]="","",CONCATENATE(Tabela2[[#This Row],[Máquina]],"_",Tabela2[[#This Row],[Status]]))</f>
        <v>CYKL_CYKLOP TRANSVERSAL</v>
      </c>
      <c r="E615" s="5">
        <f t="shared" si="19"/>
        <v>73</v>
      </c>
      <c r="F615" s="6" t="str">
        <f>IF(C615&lt;&gt;"",IF(COUNTIFS($C$2:C615,C615)=1,C615,""),"")</f>
        <v/>
      </c>
      <c r="H615" s="5">
        <v>614</v>
      </c>
      <c r="I615" s="6" t="str">
        <f t="shared" si="18"/>
        <v/>
      </c>
      <c r="J615" s="6" t="str">
        <f>IFERROR(MID(Tabela3[[#This Row],[Ordenado]], 1, SEARCH("_", Tabela3[[#This Row],[Ordenado]]) - 1),"")</f>
        <v/>
      </c>
      <c r="K615" s="6" t="str">
        <f>IFERROR(MID(Tabela3[[#This Row],[Ordenado]], SEARCH("_",Tabela3[[#This Row],[Ordenado]]) + 1, LEN(Tabela3[[#This Row],[Ordenado]])),"")</f>
        <v/>
      </c>
    </row>
    <row r="616" spans="1:11" x14ac:dyDescent="0.25">
      <c r="A616" t="str">
        <f>IFERROR(tbl_geral[[#This Row],[Máquina]],"")</f>
        <v>CYKL</v>
      </c>
      <c r="B616" t="str">
        <f>IFERROR(tbl_geral[[#This Row],[Status]],"")</f>
        <v>CYKLOP TRANSVERSAL</v>
      </c>
      <c r="C616" t="str">
        <f>IF(Tabela2[[#This Row],[Status]]="","",CONCATENATE(Tabela2[[#This Row],[Máquina]],"_",Tabela2[[#This Row],[Status]]))</f>
        <v>CYKL_CYKLOP TRANSVERSAL</v>
      </c>
      <c r="E616" s="5">
        <f t="shared" si="19"/>
        <v>73</v>
      </c>
      <c r="F616" s="6" t="str">
        <f>IF(C616&lt;&gt;"",IF(COUNTIFS($C$2:C616,C616)=1,C616,""),"")</f>
        <v/>
      </c>
      <c r="H616" s="5">
        <v>615</v>
      </c>
      <c r="I616" s="6" t="str">
        <f t="shared" si="18"/>
        <v/>
      </c>
      <c r="J616" s="6" t="str">
        <f>IFERROR(MID(Tabela3[[#This Row],[Ordenado]], 1, SEARCH("_", Tabela3[[#This Row],[Ordenado]]) - 1),"")</f>
        <v/>
      </c>
      <c r="K616" s="6" t="str">
        <f>IFERROR(MID(Tabela3[[#This Row],[Ordenado]], SEARCH("_",Tabela3[[#This Row],[Ordenado]]) + 1, LEN(Tabela3[[#This Row],[Ordenado]])),"")</f>
        <v/>
      </c>
    </row>
    <row r="617" spans="1:11" x14ac:dyDescent="0.25">
      <c r="A617" t="str">
        <f>IFERROR(tbl_geral[[#This Row],[Máquina]],"")</f>
        <v>CYKL</v>
      </c>
      <c r="B617" t="str">
        <f>IFERROR(tbl_geral[[#This Row],[Status]],"")</f>
        <v>TRANSPORTE SAÍDA</v>
      </c>
      <c r="C617" t="str">
        <f>IF(Tabela2[[#This Row],[Status]]="","",CONCATENATE(Tabela2[[#This Row],[Máquina]],"_",Tabela2[[#This Row],[Status]]))</f>
        <v>CYKL_TRANSPORTE SAÍDA</v>
      </c>
      <c r="E617" s="5">
        <f t="shared" si="19"/>
        <v>74</v>
      </c>
      <c r="F617" s="6" t="str">
        <f>IF(C617&lt;&gt;"",IF(COUNTIFS($C$2:C617,C617)=1,C617,""),"")</f>
        <v>CYKL_TRANSPORTE SAÍDA</v>
      </c>
      <c r="H617" s="5">
        <v>616</v>
      </c>
      <c r="I617" s="6" t="str">
        <f t="shared" si="18"/>
        <v/>
      </c>
      <c r="J617" s="6" t="str">
        <f>IFERROR(MID(Tabela3[[#This Row],[Ordenado]], 1, SEARCH("_", Tabela3[[#This Row],[Ordenado]]) - 1),"")</f>
        <v/>
      </c>
      <c r="K617" s="6" t="str">
        <f>IFERROR(MID(Tabela3[[#This Row],[Ordenado]], SEARCH("_",Tabela3[[#This Row],[Ordenado]]) + 1, LEN(Tabela3[[#This Row],[Ordenado]])),"")</f>
        <v/>
      </c>
    </row>
    <row r="618" spans="1:11" x14ac:dyDescent="0.25">
      <c r="A618" t="str">
        <f>IFERROR(tbl_geral[[#This Row],[Máquina]],"")</f>
        <v>CYKL</v>
      </c>
      <c r="B618" t="str">
        <f>IFERROR(tbl_geral[[#This Row],[Status]],"")</f>
        <v>TRANSPORTE SAÍDA</v>
      </c>
      <c r="C618" t="str">
        <f>IF(Tabela2[[#This Row],[Status]]="","",CONCATENATE(Tabela2[[#This Row],[Máquina]],"_",Tabela2[[#This Row],[Status]]))</f>
        <v>CYKL_TRANSPORTE SAÍDA</v>
      </c>
      <c r="E618" s="5">
        <f t="shared" si="19"/>
        <v>74</v>
      </c>
      <c r="F618" s="6" t="str">
        <f>IF(C618&lt;&gt;"",IF(COUNTIFS($C$2:C618,C618)=1,C618,""),"")</f>
        <v/>
      </c>
      <c r="H618" s="5">
        <v>617</v>
      </c>
      <c r="I618" s="6" t="str">
        <f t="shared" si="18"/>
        <v/>
      </c>
      <c r="J618" s="6" t="str">
        <f>IFERROR(MID(Tabela3[[#This Row],[Ordenado]], 1, SEARCH("_", Tabela3[[#This Row],[Ordenado]]) - 1),"")</f>
        <v/>
      </c>
      <c r="K618" s="6" t="str">
        <f>IFERROR(MID(Tabela3[[#This Row],[Ordenado]], SEARCH("_",Tabela3[[#This Row],[Ordenado]]) + 1, LEN(Tabela3[[#This Row],[Ordenado]])),"")</f>
        <v/>
      </c>
    </row>
    <row r="619" spans="1:11" x14ac:dyDescent="0.25">
      <c r="A619" t="str">
        <f>IFERROR(tbl_geral[[#This Row],[Máquina]],"")</f>
        <v>CYKL</v>
      </c>
      <c r="B619" t="str">
        <f>IFERROR(tbl_geral[[#This Row],[Status]],"")</f>
        <v>TRANSPORTE SAÍDA</v>
      </c>
      <c r="C619" t="str">
        <f>IF(Tabela2[[#This Row],[Status]]="","",CONCATENATE(Tabela2[[#This Row],[Máquina]],"_",Tabela2[[#This Row],[Status]]))</f>
        <v>CYKL_TRANSPORTE SAÍDA</v>
      </c>
      <c r="E619" s="5">
        <f t="shared" si="19"/>
        <v>74</v>
      </c>
      <c r="F619" s="6" t="str">
        <f>IF(C619&lt;&gt;"",IF(COUNTIFS($C$2:C619,C619)=1,C619,""),"")</f>
        <v/>
      </c>
      <c r="H619" s="5">
        <v>618</v>
      </c>
      <c r="I619" s="6" t="str">
        <f t="shared" si="18"/>
        <v/>
      </c>
      <c r="J619" s="6" t="str">
        <f>IFERROR(MID(Tabela3[[#This Row],[Ordenado]], 1, SEARCH("_", Tabela3[[#This Row],[Ordenado]]) - 1),"")</f>
        <v/>
      </c>
      <c r="K619" s="6" t="str">
        <f>IFERROR(MID(Tabela3[[#This Row],[Ordenado]], SEARCH("_",Tabela3[[#This Row],[Ordenado]]) + 1, LEN(Tabela3[[#This Row],[Ordenado]])),"")</f>
        <v/>
      </c>
    </row>
    <row r="620" spans="1:11" x14ac:dyDescent="0.25">
      <c r="A620" t="str">
        <f>IFERROR(tbl_geral[[#This Row],[Máquina]],"")</f>
        <v>CYKL</v>
      </c>
      <c r="B620" t="str">
        <f>IFERROR(tbl_geral[[#This Row],[Status]],"")</f>
        <v>TRANSPORTE SAÍDA</v>
      </c>
      <c r="C620" t="str">
        <f>IF(Tabela2[[#This Row],[Status]]="","",CONCATENATE(Tabela2[[#This Row],[Máquina]],"_",Tabela2[[#This Row],[Status]]))</f>
        <v>CYKL_TRANSPORTE SAÍDA</v>
      </c>
      <c r="E620" s="5">
        <f t="shared" si="19"/>
        <v>74</v>
      </c>
      <c r="F620" s="6" t="str">
        <f>IF(C620&lt;&gt;"",IF(COUNTIFS($C$2:C620,C620)=1,C620,""),"")</f>
        <v/>
      </c>
      <c r="H620" s="5">
        <v>619</v>
      </c>
      <c r="I620" s="6" t="str">
        <f t="shared" si="18"/>
        <v/>
      </c>
      <c r="J620" s="6" t="str">
        <f>IFERROR(MID(Tabela3[[#This Row],[Ordenado]], 1, SEARCH("_", Tabela3[[#This Row],[Ordenado]]) - 1),"")</f>
        <v/>
      </c>
      <c r="K620" s="6" t="str">
        <f>IFERROR(MID(Tabela3[[#This Row],[Ordenado]], SEARCH("_",Tabela3[[#This Row],[Ordenado]]) + 1, LEN(Tabela3[[#This Row],[Ordenado]])),"")</f>
        <v/>
      </c>
    </row>
    <row r="621" spans="1:11" x14ac:dyDescent="0.25">
      <c r="A621" t="str">
        <f>IFERROR(tbl_geral[[#This Row],[Máquina]],"")</f>
        <v>CYKL</v>
      </c>
      <c r="B621" t="str">
        <f>IFERROR(tbl_geral[[#This Row],[Status]],"")</f>
        <v>TRANSPORTE SAÍDA</v>
      </c>
      <c r="C621" t="str">
        <f>IF(Tabela2[[#This Row],[Status]]="","",CONCATENATE(Tabela2[[#This Row],[Máquina]],"_",Tabela2[[#This Row],[Status]]))</f>
        <v>CYKL_TRANSPORTE SAÍDA</v>
      </c>
      <c r="E621" s="5">
        <f t="shared" si="19"/>
        <v>74</v>
      </c>
      <c r="F621" s="6" t="str">
        <f>IF(C621&lt;&gt;"",IF(COUNTIFS($C$2:C621,C621)=1,C621,""),"")</f>
        <v/>
      </c>
      <c r="H621" s="5">
        <v>620</v>
      </c>
      <c r="I621" s="6" t="str">
        <f t="shared" si="18"/>
        <v/>
      </c>
      <c r="J621" s="6" t="str">
        <f>IFERROR(MID(Tabela3[[#This Row],[Ordenado]], 1, SEARCH("_", Tabela3[[#This Row],[Ordenado]]) - 1),"")</f>
        <v/>
      </c>
      <c r="K621" s="6" t="str">
        <f>IFERROR(MID(Tabela3[[#This Row],[Ordenado]], SEARCH("_",Tabela3[[#This Row],[Ordenado]]) + 1, LEN(Tabela3[[#This Row],[Ordenado]])),"")</f>
        <v/>
      </c>
    </row>
    <row r="622" spans="1:11" x14ac:dyDescent="0.25">
      <c r="A622" t="str">
        <f>IFERROR(tbl_geral[[#This Row],[Máquina]],"")</f>
        <v>EXTRUS</v>
      </c>
      <c r="B622" t="str">
        <f>IFERROR(tbl_geral[[#This Row],[Status]],"")</f>
        <v>START/STOP</v>
      </c>
      <c r="C622" t="str">
        <f>IF(Tabela2[[#This Row],[Status]]="","",CONCATENATE(Tabela2[[#This Row],[Máquina]],"_",Tabela2[[#This Row],[Status]]))</f>
        <v>EXTRUS_START/STOP</v>
      </c>
      <c r="E622" s="5">
        <f t="shared" si="19"/>
        <v>75</v>
      </c>
      <c r="F622" s="6" t="str">
        <f>IF(C622&lt;&gt;"",IF(COUNTIFS($C$2:C622,C622)=1,C622,""),"")</f>
        <v>EXTRUS_START/STOP</v>
      </c>
      <c r="H622" s="5">
        <v>621</v>
      </c>
      <c r="I622" s="6" t="str">
        <f t="shared" si="18"/>
        <v/>
      </c>
      <c r="J622" s="6" t="str">
        <f>IFERROR(MID(Tabela3[[#This Row],[Ordenado]], 1, SEARCH("_", Tabela3[[#This Row],[Ordenado]]) - 1),"")</f>
        <v/>
      </c>
      <c r="K622" s="6" t="str">
        <f>IFERROR(MID(Tabela3[[#This Row],[Ordenado]], SEARCH("_",Tabela3[[#This Row],[Ordenado]]) + 1, LEN(Tabela3[[#This Row],[Ordenado]])),"")</f>
        <v/>
      </c>
    </row>
    <row r="623" spans="1:11" x14ac:dyDescent="0.25">
      <c r="A623" t="str">
        <f>IFERROR(tbl_geral[[#This Row],[Máquina]],"")</f>
        <v>EXTRUS</v>
      </c>
      <c r="B623" t="str">
        <f>IFERROR(tbl_geral[[#This Row],[Status]],"")</f>
        <v>START/STOP</v>
      </c>
      <c r="C623" t="str">
        <f>IF(Tabela2[[#This Row],[Status]]="","",CONCATENATE(Tabela2[[#This Row],[Máquina]],"_",Tabela2[[#This Row],[Status]]))</f>
        <v>EXTRUS_START/STOP</v>
      </c>
      <c r="E623" s="5">
        <f t="shared" si="19"/>
        <v>75</v>
      </c>
      <c r="F623" s="6" t="str">
        <f>IF(C623&lt;&gt;"",IF(COUNTIFS($C$2:C623,C623)=1,C623,""),"")</f>
        <v/>
      </c>
      <c r="H623" s="5">
        <v>622</v>
      </c>
      <c r="I623" s="6" t="str">
        <f t="shared" si="18"/>
        <v/>
      </c>
      <c r="J623" s="6" t="str">
        <f>IFERROR(MID(Tabela3[[#This Row],[Ordenado]], 1, SEARCH("_", Tabela3[[#This Row],[Ordenado]]) - 1),"")</f>
        <v/>
      </c>
      <c r="K623" s="6" t="str">
        <f>IFERROR(MID(Tabela3[[#This Row],[Ordenado]], SEARCH("_",Tabela3[[#This Row],[Ordenado]]) + 1, LEN(Tabela3[[#This Row],[Ordenado]])),"")</f>
        <v/>
      </c>
    </row>
    <row r="624" spans="1:11" x14ac:dyDescent="0.25">
      <c r="A624" t="str">
        <f>IFERROR(tbl_geral[[#This Row],[Máquina]],"")</f>
        <v>EXTRUS</v>
      </c>
      <c r="B624" t="str">
        <f>IFERROR(tbl_geral[[#This Row],[Status]],"")</f>
        <v>START/STOP</v>
      </c>
      <c r="C624" t="str">
        <f>IF(Tabela2[[#This Row],[Status]]="","",CONCATENATE(Tabela2[[#This Row],[Máquina]],"_",Tabela2[[#This Row],[Status]]))</f>
        <v>EXTRUS_START/STOP</v>
      </c>
      <c r="E624" s="5">
        <f t="shared" si="19"/>
        <v>75</v>
      </c>
      <c r="F624" s="6" t="str">
        <f>IF(C624&lt;&gt;"",IF(COUNTIFS($C$2:C624,C624)=1,C624,""),"")</f>
        <v/>
      </c>
      <c r="H624" s="5">
        <v>623</v>
      </c>
      <c r="I624" s="6" t="str">
        <f t="shared" si="18"/>
        <v/>
      </c>
      <c r="J624" s="6" t="str">
        <f>IFERROR(MID(Tabela3[[#This Row],[Ordenado]], 1, SEARCH("_", Tabela3[[#This Row],[Ordenado]]) - 1),"")</f>
        <v/>
      </c>
      <c r="K624" s="6" t="str">
        <f>IFERROR(MID(Tabela3[[#This Row],[Ordenado]], SEARCH("_",Tabela3[[#This Row],[Ordenado]]) + 1, LEN(Tabela3[[#This Row],[Ordenado]])),"")</f>
        <v/>
      </c>
    </row>
    <row r="625" spans="1:11" x14ac:dyDescent="0.25">
      <c r="A625" t="str">
        <f>IFERROR(tbl_geral[[#This Row],[Máquina]],"")</f>
        <v>EXTRUS</v>
      </c>
      <c r="B625" t="str">
        <f>IFERROR(tbl_geral[[#This Row],[Status]],"")</f>
        <v>START/STOP</v>
      </c>
      <c r="C625" t="str">
        <f>IF(Tabela2[[#This Row],[Status]]="","",CONCATENATE(Tabela2[[#This Row],[Máquina]],"_",Tabela2[[#This Row],[Status]]))</f>
        <v>EXTRUS_START/STOP</v>
      </c>
      <c r="E625" s="5">
        <f t="shared" si="19"/>
        <v>75</v>
      </c>
      <c r="F625" s="6" t="str">
        <f>IF(C625&lt;&gt;"",IF(COUNTIFS($C$2:C625,C625)=1,C625,""),"")</f>
        <v/>
      </c>
      <c r="H625" s="5">
        <v>624</v>
      </c>
      <c r="I625" s="6" t="str">
        <f t="shared" si="18"/>
        <v/>
      </c>
      <c r="J625" s="6" t="str">
        <f>IFERROR(MID(Tabela3[[#This Row],[Ordenado]], 1, SEARCH("_", Tabela3[[#This Row],[Ordenado]]) - 1),"")</f>
        <v/>
      </c>
      <c r="K625" s="6" t="str">
        <f>IFERROR(MID(Tabela3[[#This Row],[Ordenado]], SEARCH("_",Tabela3[[#This Row],[Ordenado]]) + 1, LEN(Tabela3[[#This Row],[Ordenado]])),"")</f>
        <v/>
      </c>
    </row>
    <row r="626" spans="1:11" x14ac:dyDescent="0.25">
      <c r="A626" t="str">
        <f>IFERROR(tbl_geral[[#This Row],[Máquina]],"")</f>
        <v>EXTRUS</v>
      </c>
      <c r="B626" t="str">
        <f>IFERROR(tbl_geral[[#This Row],[Status]],"")</f>
        <v xml:space="preserve">SETUP </v>
      </c>
      <c r="C626" t="str">
        <f>IF(Tabela2[[#This Row],[Status]]="","",CONCATENATE(Tabela2[[#This Row],[Máquina]],"_",Tabela2[[#This Row],[Status]]))</f>
        <v xml:space="preserve">EXTRUS_SETUP </v>
      </c>
      <c r="E626" s="5">
        <f t="shared" si="19"/>
        <v>76</v>
      </c>
      <c r="F626" s="6" t="str">
        <f>IF(C626&lt;&gt;"",IF(COUNTIFS($C$2:C626,C626)=1,C626,""),"")</f>
        <v xml:space="preserve">EXTRUS_SETUP </v>
      </c>
      <c r="H626" s="5">
        <v>625</v>
      </c>
      <c r="I626" s="6" t="str">
        <f t="shared" si="18"/>
        <v/>
      </c>
      <c r="J626" s="6" t="str">
        <f>IFERROR(MID(Tabela3[[#This Row],[Ordenado]], 1, SEARCH("_", Tabela3[[#This Row],[Ordenado]]) - 1),"")</f>
        <v/>
      </c>
      <c r="K626" s="6" t="str">
        <f>IFERROR(MID(Tabela3[[#This Row],[Ordenado]], SEARCH("_",Tabela3[[#This Row],[Ordenado]]) + 1, LEN(Tabela3[[#This Row],[Ordenado]])),"")</f>
        <v/>
      </c>
    </row>
    <row r="627" spans="1:11" x14ac:dyDescent="0.25">
      <c r="A627" t="str">
        <f>IFERROR(tbl_geral[[#This Row],[Máquina]],"")</f>
        <v>EXTRUS</v>
      </c>
      <c r="B627" t="str">
        <f>IFERROR(tbl_geral[[#This Row],[Status]],"")</f>
        <v xml:space="preserve">SETUP </v>
      </c>
      <c r="C627" t="str">
        <f>IF(Tabela2[[#This Row],[Status]]="","",CONCATENATE(Tabela2[[#This Row],[Máquina]],"_",Tabela2[[#This Row],[Status]]))</f>
        <v xml:space="preserve">EXTRUS_SETUP </v>
      </c>
      <c r="E627" s="5">
        <f t="shared" si="19"/>
        <v>76</v>
      </c>
      <c r="F627" s="6" t="str">
        <f>IF(C627&lt;&gt;"",IF(COUNTIFS($C$2:C627,C627)=1,C627,""),"")</f>
        <v/>
      </c>
      <c r="H627" s="5">
        <v>626</v>
      </c>
      <c r="I627" s="6" t="str">
        <f t="shared" si="18"/>
        <v/>
      </c>
      <c r="J627" s="6" t="str">
        <f>IFERROR(MID(Tabela3[[#This Row],[Ordenado]], 1, SEARCH("_", Tabela3[[#This Row],[Ordenado]]) - 1),"")</f>
        <v/>
      </c>
      <c r="K627" s="6" t="str">
        <f>IFERROR(MID(Tabela3[[#This Row],[Ordenado]], SEARCH("_",Tabela3[[#This Row],[Ordenado]]) + 1, LEN(Tabela3[[#This Row],[Ordenado]])),"")</f>
        <v/>
      </c>
    </row>
    <row r="628" spans="1:11" x14ac:dyDescent="0.25">
      <c r="A628" t="str">
        <f>IFERROR(tbl_geral[[#This Row],[Máquina]],"")</f>
        <v>EXTRUS</v>
      </c>
      <c r="B628" t="str">
        <f>IFERROR(tbl_geral[[#This Row],[Status]],"")</f>
        <v xml:space="preserve">SETUP </v>
      </c>
      <c r="C628" t="str">
        <f>IF(Tabela2[[#This Row],[Status]]="","",CONCATENATE(Tabela2[[#This Row],[Máquina]],"_",Tabela2[[#This Row],[Status]]))</f>
        <v xml:space="preserve">EXTRUS_SETUP </v>
      </c>
      <c r="E628" s="5">
        <f t="shared" si="19"/>
        <v>76</v>
      </c>
      <c r="F628" s="6" t="str">
        <f>IF(C628&lt;&gt;"",IF(COUNTIFS($C$2:C628,C628)=1,C628,""),"")</f>
        <v/>
      </c>
      <c r="H628" s="5">
        <v>627</v>
      </c>
      <c r="I628" s="6" t="str">
        <f t="shared" si="18"/>
        <v/>
      </c>
      <c r="J628" s="6" t="str">
        <f>IFERROR(MID(Tabela3[[#This Row],[Ordenado]], 1, SEARCH("_", Tabela3[[#This Row],[Ordenado]]) - 1),"")</f>
        <v/>
      </c>
      <c r="K628" s="6" t="str">
        <f>IFERROR(MID(Tabela3[[#This Row],[Ordenado]], SEARCH("_",Tabela3[[#This Row],[Ordenado]]) + 1, LEN(Tabela3[[#This Row],[Ordenado]])),"")</f>
        <v/>
      </c>
    </row>
    <row r="629" spans="1:11" x14ac:dyDescent="0.25">
      <c r="A629" t="str">
        <f>IFERROR(tbl_geral[[#This Row],[Máquina]],"")</f>
        <v>EXTRUS</v>
      </c>
      <c r="B629" t="str">
        <f>IFERROR(tbl_geral[[#This Row],[Status]],"")</f>
        <v xml:space="preserve">SETUP </v>
      </c>
      <c r="C629" t="str">
        <f>IF(Tabela2[[#This Row],[Status]]="","",CONCATENATE(Tabela2[[#This Row],[Máquina]],"_",Tabela2[[#This Row],[Status]]))</f>
        <v xml:space="preserve">EXTRUS_SETUP </v>
      </c>
      <c r="E629" s="5">
        <f t="shared" si="19"/>
        <v>76</v>
      </c>
      <c r="F629" s="6" t="str">
        <f>IF(C629&lt;&gt;"",IF(COUNTIFS($C$2:C629,C629)=1,C629,""),"")</f>
        <v/>
      </c>
      <c r="H629" s="5">
        <v>628</v>
      </c>
      <c r="I629" s="6" t="str">
        <f t="shared" si="18"/>
        <v/>
      </c>
      <c r="J629" s="6" t="str">
        <f>IFERROR(MID(Tabela3[[#This Row],[Ordenado]], 1, SEARCH("_", Tabela3[[#This Row],[Ordenado]]) - 1),"")</f>
        <v/>
      </c>
      <c r="K629" s="6" t="str">
        <f>IFERROR(MID(Tabela3[[#This Row],[Ordenado]], SEARCH("_",Tabela3[[#This Row],[Ordenado]]) + 1, LEN(Tabela3[[#This Row],[Ordenado]])),"")</f>
        <v/>
      </c>
    </row>
    <row r="630" spans="1:11" x14ac:dyDescent="0.25">
      <c r="A630" t="str">
        <f>IFERROR(tbl_geral[[#This Row],[Máquina]],"")</f>
        <v>EXTRUS</v>
      </c>
      <c r="B630" t="str">
        <f>IFERROR(tbl_geral[[#This Row],[Status]],"")</f>
        <v xml:space="preserve">SETUP </v>
      </c>
      <c r="C630" t="str">
        <f>IF(Tabela2[[#This Row],[Status]]="","",CONCATENATE(Tabela2[[#This Row],[Máquina]],"_",Tabela2[[#This Row],[Status]]))</f>
        <v xml:space="preserve">EXTRUS_SETUP </v>
      </c>
      <c r="E630" s="5">
        <f t="shared" si="19"/>
        <v>76</v>
      </c>
      <c r="F630" s="6" t="str">
        <f>IF(C630&lt;&gt;"",IF(COUNTIFS($C$2:C630,C630)=1,C630,""),"")</f>
        <v/>
      </c>
      <c r="H630" s="5">
        <v>629</v>
      </c>
      <c r="I630" s="6" t="str">
        <f t="shared" si="18"/>
        <v/>
      </c>
      <c r="J630" s="6" t="str">
        <f>IFERROR(MID(Tabela3[[#This Row],[Ordenado]], 1, SEARCH("_", Tabela3[[#This Row],[Ordenado]]) - 1),"")</f>
        <v/>
      </c>
      <c r="K630" s="6" t="str">
        <f>IFERROR(MID(Tabela3[[#This Row],[Ordenado]], SEARCH("_",Tabela3[[#This Row],[Ordenado]]) + 1, LEN(Tabela3[[#This Row],[Ordenado]])),"")</f>
        <v/>
      </c>
    </row>
    <row r="631" spans="1:11" x14ac:dyDescent="0.25">
      <c r="A631" t="str">
        <f>IFERROR(tbl_geral[[#This Row],[Máquina]],"")</f>
        <v>EXTRUS</v>
      </c>
      <c r="B631" t="str">
        <f>IFERROR(tbl_geral[[#This Row],[Status]],"")</f>
        <v xml:space="preserve">SETUP </v>
      </c>
      <c r="C631" t="str">
        <f>IF(Tabela2[[#This Row],[Status]]="","",CONCATENATE(Tabela2[[#This Row],[Máquina]],"_",Tabela2[[#This Row],[Status]]))</f>
        <v xml:space="preserve">EXTRUS_SETUP </v>
      </c>
      <c r="E631" s="5">
        <f t="shared" si="19"/>
        <v>76</v>
      </c>
      <c r="F631" s="6" t="str">
        <f>IF(C631&lt;&gt;"",IF(COUNTIFS($C$2:C631,C631)=1,C631,""),"")</f>
        <v/>
      </c>
      <c r="H631" s="5">
        <v>630</v>
      </c>
      <c r="I631" s="6" t="str">
        <f t="shared" si="18"/>
        <v/>
      </c>
      <c r="J631" s="6" t="str">
        <f>IFERROR(MID(Tabela3[[#This Row],[Ordenado]], 1, SEARCH("_", Tabela3[[#This Row],[Ordenado]]) - 1),"")</f>
        <v/>
      </c>
      <c r="K631" s="6" t="str">
        <f>IFERROR(MID(Tabela3[[#This Row],[Ordenado]], SEARCH("_",Tabela3[[#This Row],[Ordenado]]) + 1, LEN(Tabela3[[#This Row],[Ordenado]])),"")</f>
        <v/>
      </c>
    </row>
    <row r="632" spans="1:11" x14ac:dyDescent="0.25">
      <c r="A632" t="str">
        <f>IFERROR(tbl_geral[[#This Row],[Máquina]],"")</f>
        <v>EXTRUS</v>
      </c>
      <c r="B632" t="str">
        <f>IFERROR(tbl_geral[[#This Row],[Status]],"")</f>
        <v xml:space="preserve">SETUP </v>
      </c>
      <c r="C632" t="str">
        <f>IF(Tabela2[[#This Row],[Status]]="","",CONCATENATE(Tabela2[[#This Row],[Máquina]],"_",Tabela2[[#This Row],[Status]]))</f>
        <v xml:space="preserve">EXTRUS_SETUP </v>
      </c>
      <c r="E632" s="5">
        <f t="shared" si="19"/>
        <v>76</v>
      </c>
      <c r="F632" s="6" t="str">
        <f>IF(C632&lt;&gt;"",IF(COUNTIFS($C$2:C632,C632)=1,C632,""),"")</f>
        <v/>
      </c>
      <c r="H632" s="5">
        <v>631</v>
      </c>
      <c r="I632" s="6" t="str">
        <f t="shared" si="18"/>
        <v/>
      </c>
      <c r="J632" s="6" t="str">
        <f>IFERROR(MID(Tabela3[[#This Row],[Ordenado]], 1, SEARCH("_", Tabela3[[#This Row],[Ordenado]]) - 1),"")</f>
        <v/>
      </c>
      <c r="K632" s="6" t="str">
        <f>IFERROR(MID(Tabela3[[#This Row],[Ordenado]], SEARCH("_",Tabela3[[#This Row],[Ordenado]]) + 1, LEN(Tabela3[[#This Row],[Ordenado]])),"")</f>
        <v/>
      </c>
    </row>
    <row r="633" spans="1:11" x14ac:dyDescent="0.25">
      <c r="A633" t="str">
        <f>IFERROR(tbl_geral[[#This Row],[Máquina]],"")</f>
        <v>EXTRUS</v>
      </c>
      <c r="B633" t="str">
        <f>IFERROR(tbl_geral[[#This Row],[Status]],"")</f>
        <v xml:space="preserve">SETUP </v>
      </c>
      <c r="C633" t="str">
        <f>IF(Tabela2[[#This Row],[Status]]="","",CONCATENATE(Tabela2[[#This Row],[Máquina]],"_",Tabela2[[#This Row],[Status]]))</f>
        <v xml:space="preserve">EXTRUS_SETUP </v>
      </c>
      <c r="E633" s="5">
        <f t="shared" si="19"/>
        <v>76</v>
      </c>
      <c r="F633" s="6" t="str">
        <f>IF(C633&lt;&gt;"",IF(COUNTIFS($C$2:C633,C633)=1,C633,""),"")</f>
        <v/>
      </c>
      <c r="H633" s="5">
        <v>632</v>
      </c>
      <c r="I633" s="6" t="str">
        <f t="shared" si="18"/>
        <v/>
      </c>
      <c r="J633" s="6" t="str">
        <f>IFERROR(MID(Tabela3[[#This Row],[Ordenado]], 1, SEARCH("_", Tabela3[[#This Row],[Ordenado]]) - 1),"")</f>
        <v/>
      </c>
      <c r="K633" s="6" t="str">
        <f>IFERROR(MID(Tabela3[[#This Row],[Ordenado]], SEARCH("_",Tabela3[[#This Row],[Ordenado]]) + 1, LEN(Tabela3[[#This Row],[Ordenado]])),"")</f>
        <v/>
      </c>
    </row>
    <row r="634" spans="1:11" x14ac:dyDescent="0.25">
      <c r="A634" t="str">
        <f>IFERROR(tbl_geral[[#This Row],[Máquina]],"")</f>
        <v>EXTRUS</v>
      </c>
      <c r="B634" t="str">
        <f>IFERROR(tbl_geral[[#This Row],[Status]],"")</f>
        <v xml:space="preserve">SETUP </v>
      </c>
      <c r="C634" t="str">
        <f>IF(Tabela2[[#This Row],[Status]]="","",CONCATENATE(Tabela2[[#This Row],[Máquina]],"_",Tabela2[[#This Row],[Status]]))</f>
        <v xml:space="preserve">EXTRUS_SETUP </v>
      </c>
      <c r="E634" s="5">
        <f t="shared" si="19"/>
        <v>76</v>
      </c>
      <c r="F634" s="6" t="str">
        <f>IF(C634&lt;&gt;"",IF(COUNTIFS($C$2:C634,C634)=1,C634,""),"")</f>
        <v/>
      </c>
      <c r="H634" s="5">
        <v>633</v>
      </c>
      <c r="I634" s="6" t="str">
        <f t="shared" si="18"/>
        <v/>
      </c>
      <c r="J634" s="6" t="str">
        <f>IFERROR(MID(Tabela3[[#This Row],[Ordenado]], 1, SEARCH("_", Tabela3[[#This Row],[Ordenado]]) - 1),"")</f>
        <v/>
      </c>
      <c r="K634" s="6" t="str">
        <f>IFERROR(MID(Tabela3[[#This Row],[Ordenado]], SEARCH("_",Tabela3[[#This Row],[Ordenado]]) + 1, LEN(Tabela3[[#This Row],[Ordenado]])),"")</f>
        <v/>
      </c>
    </row>
    <row r="635" spans="1:11" x14ac:dyDescent="0.25">
      <c r="A635" t="str">
        <f>IFERROR(tbl_geral[[#This Row],[Máquina]],"")</f>
        <v>EXTRUS</v>
      </c>
      <c r="B635" t="str">
        <f>IFERROR(tbl_geral[[#This Row],[Status]],"")</f>
        <v xml:space="preserve">SETUP </v>
      </c>
      <c r="C635" t="str">
        <f>IF(Tabela2[[#This Row],[Status]]="","",CONCATENATE(Tabela2[[#This Row],[Máquina]],"_",Tabela2[[#This Row],[Status]]))</f>
        <v xml:space="preserve">EXTRUS_SETUP </v>
      </c>
      <c r="E635" s="5">
        <f t="shared" si="19"/>
        <v>76</v>
      </c>
      <c r="F635" s="6" t="str">
        <f>IF(C635&lt;&gt;"",IF(COUNTIFS($C$2:C635,C635)=1,C635,""),"")</f>
        <v/>
      </c>
      <c r="H635" s="5">
        <v>634</v>
      </c>
      <c r="I635" s="6" t="str">
        <f t="shared" si="18"/>
        <v/>
      </c>
      <c r="J635" s="6" t="str">
        <f>IFERROR(MID(Tabela3[[#This Row],[Ordenado]], 1, SEARCH("_", Tabela3[[#This Row],[Ordenado]]) - 1),"")</f>
        <v/>
      </c>
      <c r="K635" s="6" t="str">
        <f>IFERROR(MID(Tabela3[[#This Row],[Ordenado]], SEARCH("_",Tabela3[[#This Row],[Ordenado]]) + 1, LEN(Tabela3[[#This Row],[Ordenado]])),"")</f>
        <v/>
      </c>
    </row>
    <row r="636" spans="1:11" x14ac:dyDescent="0.25">
      <c r="A636" t="str">
        <f>IFERROR(tbl_geral[[#This Row],[Máquina]],"")</f>
        <v>EXTRUS</v>
      </c>
      <c r="B636" t="str">
        <f>IFERROR(tbl_geral[[#This Row],[Status]],"")</f>
        <v xml:space="preserve">SETUP </v>
      </c>
      <c r="C636" t="str">
        <f>IF(Tabela2[[#This Row],[Status]]="","",CONCATENATE(Tabela2[[#This Row],[Máquina]],"_",Tabela2[[#This Row],[Status]]))</f>
        <v xml:space="preserve">EXTRUS_SETUP </v>
      </c>
      <c r="E636" s="5">
        <f t="shared" si="19"/>
        <v>76</v>
      </c>
      <c r="F636" s="6" t="str">
        <f>IF(C636&lt;&gt;"",IF(COUNTIFS($C$2:C636,C636)=1,C636,""),"")</f>
        <v/>
      </c>
      <c r="H636" s="5">
        <v>635</v>
      </c>
      <c r="I636" s="6" t="str">
        <f t="shared" si="18"/>
        <v/>
      </c>
      <c r="J636" s="6" t="str">
        <f>IFERROR(MID(Tabela3[[#This Row],[Ordenado]], 1, SEARCH("_", Tabela3[[#This Row],[Ordenado]]) - 1),"")</f>
        <v/>
      </c>
      <c r="K636" s="6" t="str">
        <f>IFERROR(MID(Tabela3[[#This Row],[Ordenado]], SEARCH("_",Tabela3[[#This Row],[Ordenado]]) + 1, LEN(Tabela3[[#This Row],[Ordenado]])),"")</f>
        <v/>
      </c>
    </row>
    <row r="637" spans="1:11" x14ac:dyDescent="0.25">
      <c r="A637" t="str">
        <f>IFERROR(tbl_geral[[#This Row],[Máquina]],"")</f>
        <v>EXTRUS</v>
      </c>
      <c r="B637" t="str">
        <f>IFERROR(tbl_geral[[#This Row],[Status]],"")</f>
        <v xml:space="preserve">SETUP </v>
      </c>
      <c r="C637" t="str">
        <f>IF(Tabela2[[#This Row],[Status]]="","",CONCATENATE(Tabela2[[#This Row],[Máquina]],"_",Tabela2[[#This Row],[Status]]))</f>
        <v xml:space="preserve">EXTRUS_SETUP </v>
      </c>
      <c r="E637" s="5">
        <f t="shared" si="19"/>
        <v>76</v>
      </c>
      <c r="F637" s="6" t="str">
        <f>IF(C637&lt;&gt;"",IF(COUNTIFS($C$2:C637,C637)=1,C637,""),"")</f>
        <v/>
      </c>
      <c r="H637" s="5">
        <v>636</v>
      </c>
      <c r="I637" s="6" t="str">
        <f t="shared" si="18"/>
        <v/>
      </c>
      <c r="J637" s="6" t="str">
        <f>IFERROR(MID(Tabela3[[#This Row],[Ordenado]], 1, SEARCH("_", Tabela3[[#This Row],[Ordenado]]) - 1),"")</f>
        <v/>
      </c>
      <c r="K637" s="6" t="str">
        <f>IFERROR(MID(Tabela3[[#This Row],[Ordenado]], SEARCH("_",Tabela3[[#This Row],[Ordenado]]) + 1, LEN(Tabela3[[#This Row],[Ordenado]])),"")</f>
        <v/>
      </c>
    </row>
    <row r="638" spans="1:11" x14ac:dyDescent="0.25">
      <c r="A638" t="str">
        <f>IFERROR(tbl_geral[[#This Row],[Máquina]],"")</f>
        <v>EXTRUS</v>
      </c>
      <c r="B638" t="str">
        <f>IFERROR(tbl_geral[[#This Row],[Status]],"")</f>
        <v>DESENVOLVIMENTO</v>
      </c>
      <c r="C638" t="str">
        <f>IF(Tabela2[[#This Row],[Status]]="","",CONCATENATE(Tabela2[[#This Row],[Máquina]],"_",Tabela2[[#This Row],[Status]]))</f>
        <v>EXTRUS_DESENVOLVIMENTO</v>
      </c>
      <c r="E638" s="5">
        <f t="shared" si="19"/>
        <v>77</v>
      </c>
      <c r="F638" s="6" t="str">
        <f>IF(C638&lt;&gt;"",IF(COUNTIFS($C$2:C638,C638)=1,C638,""),"")</f>
        <v>EXTRUS_DESENVOLVIMENTO</v>
      </c>
      <c r="H638" s="5">
        <v>637</v>
      </c>
      <c r="I638" s="6" t="str">
        <f t="shared" si="18"/>
        <v/>
      </c>
      <c r="J638" s="6" t="str">
        <f>IFERROR(MID(Tabela3[[#This Row],[Ordenado]], 1, SEARCH("_", Tabela3[[#This Row],[Ordenado]]) - 1),"")</f>
        <v/>
      </c>
      <c r="K638" s="6" t="str">
        <f>IFERROR(MID(Tabela3[[#This Row],[Ordenado]], SEARCH("_",Tabela3[[#This Row],[Ordenado]]) + 1, LEN(Tabela3[[#This Row],[Ordenado]])),"")</f>
        <v/>
      </c>
    </row>
    <row r="639" spans="1:11" x14ac:dyDescent="0.25">
      <c r="A639" t="str">
        <f>IFERROR(tbl_geral[[#This Row],[Máquina]],"")</f>
        <v>EXTRUS</v>
      </c>
      <c r="B639" t="str">
        <f>IFERROR(tbl_geral[[#This Row],[Status]],"")</f>
        <v>DESENVOLVIMENTO</v>
      </c>
      <c r="C639" t="str">
        <f>IF(Tabela2[[#This Row],[Status]]="","",CONCATENATE(Tabela2[[#This Row],[Máquina]],"_",Tabela2[[#This Row],[Status]]))</f>
        <v>EXTRUS_DESENVOLVIMENTO</v>
      </c>
      <c r="E639" s="5">
        <f t="shared" si="19"/>
        <v>77</v>
      </c>
      <c r="F639" s="6" t="str">
        <f>IF(C639&lt;&gt;"",IF(COUNTIFS($C$2:C639,C639)=1,C639,""),"")</f>
        <v/>
      </c>
      <c r="H639" s="5">
        <v>638</v>
      </c>
      <c r="I639" s="6" t="str">
        <f t="shared" si="18"/>
        <v/>
      </c>
      <c r="J639" s="6" t="str">
        <f>IFERROR(MID(Tabela3[[#This Row],[Ordenado]], 1, SEARCH("_", Tabela3[[#This Row],[Ordenado]]) - 1),"")</f>
        <v/>
      </c>
      <c r="K639" s="6" t="str">
        <f>IFERROR(MID(Tabela3[[#This Row],[Ordenado]], SEARCH("_",Tabela3[[#This Row],[Ordenado]]) + 1, LEN(Tabela3[[#This Row],[Ordenado]])),"")</f>
        <v/>
      </c>
    </row>
    <row r="640" spans="1:11" x14ac:dyDescent="0.25">
      <c r="A640" t="str">
        <f>IFERROR(tbl_geral[[#This Row],[Máquina]],"")</f>
        <v>EXTRUS</v>
      </c>
      <c r="B640" t="str">
        <f>IFERROR(tbl_geral[[#This Row],[Status]],"")</f>
        <v>PCP</v>
      </c>
      <c r="C640" t="str">
        <f>IF(Tabela2[[#This Row],[Status]]="","",CONCATENATE(Tabela2[[#This Row],[Máquina]],"_",Tabela2[[#This Row],[Status]]))</f>
        <v>EXTRUS_PCP</v>
      </c>
      <c r="E640" s="5">
        <f t="shared" si="19"/>
        <v>78</v>
      </c>
      <c r="F640" s="6" t="str">
        <f>IF(C640&lt;&gt;"",IF(COUNTIFS($C$2:C640,C640)=1,C640,""),"")</f>
        <v>EXTRUS_PCP</v>
      </c>
      <c r="H640" s="5">
        <v>639</v>
      </c>
      <c r="I640" s="6" t="str">
        <f t="shared" si="18"/>
        <v/>
      </c>
      <c r="J640" s="6" t="str">
        <f>IFERROR(MID(Tabela3[[#This Row],[Ordenado]], 1, SEARCH("_", Tabela3[[#This Row],[Ordenado]]) - 1),"")</f>
        <v/>
      </c>
      <c r="K640" s="6" t="str">
        <f>IFERROR(MID(Tabela3[[#This Row],[Ordenado]], SEARCH("_",Tabela3[[#This Row],[Ordenado]]) + 1, LEN(Tabela3[[#This Row],[Ordenado]])),"")</f>
        <v/>
      </c>
    </row>
    <row r="641" spans="1:11" x14ac:dyDescent="0.25">
      <c r="A641" t="str">
        <f>IFERROR(tbl_geral[[#This Row],[Máquina]],"")</f>
        <v>EXTRUS</v>
      </c>
      <c r="B641" t="str">
        <f>IFERROR(tbl_geral[[#This Row],[Status]],"")</f>
        <v>PCP</v>
      </c>
      <c r="C641" t="str">
        <f>IF(Tabela2[[#This Row],[Status]]="","",CONCATENATE(Tabela2[[#This Row],[Máquina]],"_",Tabela2[[#This Row],[Status]]))</f>
        <v>EXTRUS_PCP</v>
      </c>
      <c r="E641" s="5">
        <f t="shared" si="19"/>
        <v>78</v>
      </c>
      <c r="F641" s="6" t="str">
        <f>IF(C641&lt;&gt;"",IF(COUNTIFS($C$2:C641,C641)=1,C641,""),"")</f>
        <v/>
      </c>
      <c r="H641" s="5">
        <v>640</v>
      </c>
      <c r="I641" s="6" t="str">
        <f t="shared" si="18"/>
        <v/>
      </c>
      <c r="J641" s="6" t="str">
        <f>IFERROR(MID(Tabela3[[#This Row],[Ordenado]], 1, SEARCH("_", Tabela3[[#This Row],[Ordenado]]) - 1),"")</f>
        <v/>
      </c>
      <c r="K641" s="6" t="str">
        <f>IFERROR(MID(Tabela3[[#This Row],[Ordenado]], SEARCH("_",Tabela3[[#This Row],[Ordenado]]) + 1, LEN(Tabela3[[#This Row],[Ordenado]])),"")</f>
        <v/>
      </c>
    </row>
    <row r="642" spans="1:11" x14ac:dyDescent="0.25">
      <c r="A642" t="str">
        <f>IFERROR(tbl_geral[[#This Row],[Máquina]],"")</f>
        <v>EXTRUS</v>
      </c>
      <c r="B642" t="str">
        <f>IFERROR(tbl_geral[[#This Row],[Status]],"")</f>
        <v>PCP</v>
      </c>
      <c r="C642" t="str">
        <f>IF(Tabela2[[#This Row],[Status]]="","",CONCATENATE(Tabela2[[#This Row],[Máquina]],"_",Tabela2[[#This Row],[Status]]))</f>
        <v>EXTRUS_PCP</v>
      </c>
      <c r="E642" s="5">
        <f t="shared" si="19"/>
        <v>78</v>
      </c>
      <c r="F642" s="6" t="str">
        <f>IF(C642&lt;&gt;"",IF(COUNTIFS($C$2:C642,C642)=1,C642,""),"")</f>
        <v/>
      </c>
      <c r="H642" s="5">
        <v>641</v>
      </c>
      <c r="I642" s="6" t="str">
        <f t="shared" si="18"/>
        <v/>
      </c>
      <c r="J642" s="6" t="str">
        <f>IFERROR(MID(Tabela3[[#This Row],[Ordenado]], 1, SEARCH("_", Tabela3[[#This Row],[Ordenado]]) - 1),"")</f>
        <v/>
      </c>
      <c r="K642" s="6" t="str">
        <f>IFERROR(MID(Tabela3[[#This Row],[Ordenado]], SEARCH("_",Tabela3[[#This Row],[Ordenado]]) + 1, LEN(Tabela3[[#This Row],[Ordenado]])),"")</f>
        <v/>
      </c>
    </row>
    <row r="643" spans="1:11" x14ac:dyDescent="0.25">
      <c r="A643" t="str">
        <f>IFERROR(tbl_geral[[#This Row],[Máquina]],"")</f>
        <v>EXTRUS</v>
      </c>
      <c r="B643" t="str">
        <f>IFERROR(tbl_geral[[#This Row],[Status]],"")</f>
        <v>PCP</v>
      </c>
      <c r="C643" t="str">
        <f>IF(Tabela2[[#This Row],[Status]]="","",CONCATENATE(Tabela2[[#This Row],[Máquina]],"_",Tabela2[[#This Row],[Status]]))</f>
        <v>EXTRUS_PCP</v>
      </c>
      <c r="E643" s="5">
        <f t="shared" si="19"/>
        <v>78</v>
      </c>
      <c r="F643" s="6" t="str">
        <f>IF(C643&lt;&gt;"",IF(COUNTIFS($C$2:C643,C643)=1,C643,""),"")</f>
        <v/>
      </c>
      <c r="H643" s="5">
        <v>642</v>
      </c>
      <c r="I643" s="6" t="str">
        <f t="shared" ref="I643:I706" si="20">IFERROR(INDEX($F$2:$F$2000,MATCH(H643,$E$2:$E$2000,0)),"")</f>
        <v/>
      </c>
      <c r="J643" s="6" t="str">
        <f>IFERROR(MID(Tabela3[[#This Row],[Ordenado]], 1, SEARCH("_", Tabela3[[#This Row],[Ordenado]]) - 1),"")</f>
        <v/>
      </c>
      <c r="K643" s="6" t="str">
        <f>IFERROR(MID(Tabela3[[#This Row],[Ordenado]], SEARCH("_",Tabela3[[#This Row],[Ordenado]]) + 1, LEN(Tabela3[[#This Row],[Ordenado]])),"")</f>
        <v/>
      </c>
    </row>
    <row r="644" spans="1:11" x14ac:dyDescent="0.25">
      <c r="A644" t="str">
        <f>IFERROR(tbl_geral[[#This Row],[Máquina]],"")</f>
        <v>EXTRUS</v>
      </c>
      <c r="B644" t="str">
        <f>IFERROR(tbl_geral[[#This Row],[Status]],"")</f>
        <v>PCP</v>
      </c>
      <c r="C644" t="str">
        <f>IF(Tabela2[[#This Row],[Status]]="","",CONCATENATE(Tabela2[[#This Row],[Máquina]],"_",Tabela2[[#This Row],[Status]]))</f>
        <v>EXTRUS_PCP</v>
      </c>
      <c r="E644" s="5">
        <f t="shared" ref="E644:E707" si="21">IF(F644&lt;&gt;"",E643+1,E643)</f>
        <v>78</v>
      </c>
      <c r="F644" s="6" t="str">
        <f>IF(C644&lt;&gt;"",IF(COUNTIFS($C$2:C644,C644)=1,C644,""),"")</f>
        <v/>
      </c>
      <c r="H644" s="5">
        <v>643</v>
      </c>
      <c r="I644" s="6" t="str">
        <f t="shared" si="20"/>
        <v/>
      </c>
      <c r="J644" s="6" t="str">
        <f>IFERROR(MID(Tabela3[[#This Row],[Ordenado]], 1, SEARCH("_", Tabela3[[#This Row],[Ordenado]]) - 1),"")</f>
        <v/>
      </c>
      <c r="K644" s="6" t="str">
        <f>IFERROR(MID(Tabela3[[#This Row],[Ordenado]], SEARCH("_",Tabela3[[#This Row],[Ordenado]]) + 1, LEN(Tabela3[[#This Row],[Ordenado]])),"")</f>
        <v/>
      </c>
    </row>
    <row r="645" spans="1:11" x14ac:dyDescent="0.25">
      <c r="A645" t="str">
        <f>IFERROR(tbl_geral[[#This Row],[Máquina]],"")</f>
        <v>EXTRUS</v>
      </c>
      <c r="B645" t="str">
        <f>IFERROR(tbl_geral[[#This Row],[Status]],"")</f>
        <v>EMPILHADEIRA</v>
      </c>
      <c r="C645" t="str">
        <f>IF(Tabela2[[#This Row],[Status]]="","",CONCATENATE(Tabela2[[#This Row],[Máquina]],"_",Tabela2[[#This Row],[Status]]))</f>
        <v>EXTRUS_EMPILHADEIRA</v>
      </c>
      <c r="E645" s="5">
        <f t="shared" si="21"/>
        <v>79</v>
      </c>
      <c r="F645" s="6" t="str">
        <f>IF(C645&lt;&gt;"",IF(COUNTIFS($C$2:C645,C645)=1,C645,""),"")</f>
        <v>EXTRUS_EMPILHADEIRA</v>
      </c>
      <c r="H645" s="5">
        <v>644</v>
      </c>
      <c r="I645" s="6" t="str">
        <f t="shared" si="20"/>
        <v/>
      </c>
      <c r="J645" s="6" t="str">
        <f>IFERROR(MID(Tabela3[[#This Row],[Ordenado]], 1, SEARCH("_", Tabela3[[#This Row],[Ordenado]]) - 1),"")</f>
        <v/>
      </c>
      <c r="K645" s="6" t="str">
        <f>IFERROR(MID(Tabela3[[#This Row],[Ordenado]], SEARCH("_",Tabela3[[#This Row],[Ordenado]]) + 1, LEN(Tabela3[[#This Row],[Ordenado]])),"")</f>
        <v/>
      </c>
    </row>
    <row r="646" spans="1:11" x14ac:dyDescent="0.25">
      <c r="A646" t="str">
        <f>IFERROR(tbl_geral[[#This Row],[Máquina]],"")</f>
        <v>EXTRUS</v>
      </c>
      <c r="B646" t="str">
        <f>IFERROR(tbl_geral[[#This Row],[Status]],"")</f>
        <v>EMPILHADEIRA</v>
      </c>
      <c r="C646" t="str">
        <f>IF(Tabela2[[#This Row],[Status]]="","",CONCATENATE(Tabela2[[#This Row],[Máquina]],"_",Tabela2[[#This Row],[Status]]))</f>
        <v>EXTRUS_EMPILHADEIRA</v>
      </c>
      <c r="E646" s="5">
        <f t="shared" si="21"/>
        <v>79</v>
      </c>
      <c r="F646" s="6" t="str">
        <f>IF(C646&lt;&gt;"",IF(COUNTIFS($C$2:C646,C646)=1,C646,""),"")</f>
        <v/>
      </c>
      <c r="H646" s="5">
        <v>645</v>
      </c>
      <c r="I646" s="6" t="str">
        <f t="shared" si="20"/>
        <v/>
      </c>
      <c r="J646" s="6" t="str">
        <f>IFERROR(MID(Tabela3[[#This Row],[Ordenado]], 1, SEARCH("_", Tabela3[[#This Row],[Ordenado]]) - 1),"")</f>
        <v/>
      </c>
      <c r="K646" s="6" t="str">
        <f>IFERROR(MID(Tabela3[[#This Row],[Ordenado]], SEARCH("_",Tabela3[[#This Row],[Ordenado]]) + 1, LEN(Tabela3[[#This Row],[Ordenado]])),"")</f>
        <v/>
      </c>
    </row>
    <row r="647" spans="1:11" x14ac:dyDescent="0.25">
      <c r="A647" t="str">
        <f>IFERROR(tbl_geral[[#This Row],[Máquina]],"")</f>
        <v>EXTRUS</v>
      </c>
      <c r="B647" t="str">
        <f>IFERROR(tbl_geral[[#This Row],[Status]],"")</f>
        <v>SENSOR PCF</v>
      </c>
      <c r="C647" t="str">
        <f>IF(Tabela2[[#This Row],[Status]]="","",CONCATENATE(Tabela2[[#This Row],[Máquina]],"_",Tabela2[[#This Row],[Status]]))</f>
        <v>EXTRUS_SENSOR PCF</v>
      </c>
      <c r="E647" s="5">
        <f t="shared" si="21"/>
        <v>80</v>
      </c>
      <c r="F647" s="6" t="str">
        <f>IF(C647&lt;&gt;"",IF(COUNTIFS($C$2:C647,C647)=1,C647,""),"")</f>
        <v>EXTRUS_SENSOR PCF</v>
      </c>
      <c r="H647" s="5">
        <v>646</v>
      </c>
      <c r="I647" s="6" t="str">
        <f t="shared" si="20"/>
        <v/>
      </c>
      <c r="J647" s="6" t="str">
        <f>IFERROR(MID(Tabela3[[#This Row],[Ordenado]], 1, SEARCH("_", Tabela3[[#This Row],[Ordenado]]) - 1),"")</f>
        <v/>
      </c>
      <c r="K647" s="6" t="str">
        <f>IFERROR(MID(Tabela3[[#This Row],[Ordenado]], SEARCH("_",Tabela3[[#This Row],[Ordenado]]) + 1, LEN(Tabela3[[#This Row],[Ordenado]])),"")</f>
        <v/>
      </c>
    </row>
    <row r="648" spans="1:11" x14ac:dyDescent="0.25">
      <c r="A648" t="str">
        <f>IFERROR(tbl_geral[[#This Row],[Máquina]],"")</f>
        <v>EXTRUS</v>
      </c>
      <c r="B648" t="str">
        <f>IFERROR(tbl_geral[[#This Row],[Status]],"")</f>
        <v>SENSOR PCF</v>
      </c>
      <c r="C648" t="str">
        <f>IF(Tabela2[[#This Row],[Status]]="","",CONCATENATE(Tabela2[[#This Row],[Máquina]],"_",Tabela2[[#This Row],[Status]]))</f>
        <v>EXTRUS_SENSOR PCF</v>
      </c>
      <c r="E648" s="5">
        <f t="shared" si="21"/>
        <v>80</v>
      </c>
      <c r="F648" s="6" t="str">
        <f>IF(C648&lt;&gt;"",IF(COUNTIFS($C$2:C648,C648)=1,C648,""),"")</f>
        <v/>
      </c>
      <c r="H648" s="5">
        <v>647</v>
      </c>
      <c r="I648" s="6" t="str">
        <f t="shared" si="20"/>
        <v/>
      </c>
      <c r="J648" s="6" t="str">
        <f>IFERROR(MID(Tabela3[[#This Row],[Ordenado]], 1, SEARCH("_", Tabela3[[#This Row],[Ordenado]]) - 1),"")</f>
        <v/>
      </c>
      <c r="K648" s="6" t="str">
        <f>IFERROR(MID(Tabela3[[#This Row],[Ordenado]], SEARCH("_",Tabela3[[#This Row],[Ordenado]]) + 1, LEN(Tabela3[[#This Row],[Ordenado]])),"")</f>
        <v/>
      </c>
    </row>
    <row r="649" spans="1:11" x14ac:dyDescent="0.25">
      <c r="A649" t="str">
        <f>IFERROR(tbl_geral[[#This Row],[Máquina]],"")</f>
        <v>EXTRUS</v>
      </c>
      <c r="B649" t="str">
        <f>IFERROR(tbl_geral[[#This Row],[Status]],"")</f>
        <v>SENSOR PCF</v>
      </c>
      <c r="C649" t="str">
        <f>IF(Tabela2[[#This Row],[Status]]="","",CONCATENATE(Tabela2[[#This Row],[Máquina]],"_",Tabela2[[#This Row],[Status]]))</f>
        <v>EXTRUS_SENSOR PCF</v>
      </c>
      <c r="E649" s="5">
        <f t="shared" si="21"/>
        <v>80</v>
      </c>
      <c r="F649" s="6" t="str">
        <f>IF(C649&lt;&gt;"",IF(COUNTIFS($C$2:C649,C649)=1,C649,""),"")</f>
        <v/>
      </c>
      <c r="H649" s="5">
        <v>648</v>
      </c>
      <c r="I649" s="6" t="str">
        <f t="shared" si="20"/>
        <v/>
      </c>
      <c r="J649" s="6" t="str">
        <f>IFERROR(MID(Tabela3[[#This Row],[Ordenado]], 1, SEARCH("_", Tabela3[[#This Row],[Ordenado]]) - 1),"")</f>
        <v/>
      </c>
      <c r="K649" s="6" t="str">
        <f>IFERROR(MID(Tabela3[[#This Row],[Ordenado]], SEARCH("_",Tabela3[[#This Row],[Ordenado]]) + 1, LEN(Tabela3[[#This Row],[Ordenado]])),"")</f>
        <v/>
      </c>
    </row>
    <row r="650" spans="1:11" x14ac:dyDescent="0.25">
      <c r="A650" t="str">
        <f>IFERROR(tbl_geral[[#This Row],[Máquina]],"")</f>
        <v>EXTRUS</v>
      </c>
      <c r="B650" t="str">
        <f>IFERROR(tbl_geral[[#This Row],[Status]],"")</f>
        <v>SISTEMA PCF</v>
      </c>
      <c r="C650" t="str">
        <f>IF(Tabela2[[#This Row],[Status]]="","",CONCATENATE(Tabela2[[#This Row],[Máquina]],"_",Tabela2[[#This Row],[Status]]))</f>
        <v>EXTRUS_SISTEMA PCF</v>
      </c>
      <c r="E650" s="5">
        <f t="shared" si="21"/>
        <v>81</v>
      </c>
      <c r="F650" s="6" t="str">
        <f>IF(C650&lt;&gt;"",IF(COUNTIFS($C$2:C650,C650)=1,C650,""),"")</f>
        <v>EXTRUS_SISTEMA PCF</v>
      </c>
      <c r="H650" s="5">
        <v>649</v>
      </c>
      <c r="I650" s="6" t="str">
        <f t="shared" si="20"/>
        <v/>
      </c>
      <c r="J650" s="6" t="str">
        <f>IFERROR(MID(Tabela3[[#This Row],[Ordenado]], 1, SEARCH("_", Tabela3[[#This Row],[Ordenado]]) - 1),"")</f>
        <v/>
      </c>
      <c r="K650" s="6" t="str">
        <f>IFERROR(MID(Tabela3[[#This Row],[Ordenado]], SEARCH("_",Tabela3[[#This Row],[Ordenado]]) + 1, LEN(Tabela3[[#This Row],[Ordenado]])),"")</f>
        <v/>
      </c>
    </row>
    <row r="651" spans="1:11" x14ac:dyDescent="0.25">
      <c r="A651" t="str">
        <f>IFERROR(tbl_geral[[#This Row],[Máquina]],"")</f>
        <v>EXTRUS</v>
      </c>
      <c r="B651" t="str">
        <f>IFERROR(tbl_geral[[#This Row],[Status]],"")</f>
        <v>SISTEMA PCF</v>
      </c>
      <c r="C651" t="str">
        <f>IF(Tabela2[[#This Row],[Status]]="","",CONCATENATE(Tabela2[[#This Row],[Máquina]],"_",Tabela2[[#This Row],[Status]]))</f>
        <v>EXTRUS_SISTEMA PCF</v>
      </c>
      <c r="E651" s="5">
        <f t="shared" si="21"/>
        <v>81</v>
      </c>
      <c r="F651" s="6" t="str">
        <f>IF(C651&lt;&gt;"",IF(COUNTIFS($C$2:C651,C651)=1,C651,""),"")</f>
        <v/>
      </c>
      <c r="H651" s="5">
        <v>650</v>
      </c>
      <c r="I651" s="6" t="str">
        <f t="shared" si="20"/>
        <v/>
      </c>
      <c r="J651" s="6" t="str">
        <f>IFERROR(MID(Tabela3[[#This Row],[Ordenado]], 1, SEARCH("_", Tabela3[[#This Row],[Ordenado]]) - 1),"")</f>
        <v/>
      </c>
      <c r="K651" s="6" t="str">
        <f>IFERROR(MID(Tabela3[[#This Row],[Ordenado]], SEARCH("_",Tabela3[[#This Row],[Ordenado]]) + 1, LEN(Tabela3[[#This Row],[Ordenado]])),"")</f>
        <v/>
      </c>
    </row>
    <row r="652" spans="1:11" x14ac:dyDescent="0.25">
      <c r="A652" t="str">
        <f>IFERROR(tbl_geral[[#This Row],[Máquina]],"")</f>
        <v>EXTRUS</v>
      </c>
      <c r="B652" t="str">
        <f>IFERROR(tbl_geral[[#This Row],[Status]],"")</f>
        <v>PARADA</v>
      </c>
      <c r="C652" t="str">
        <f>IF(Tabela2[[#This Row],[Status]]="","",CONCATENATE(Tabela2[[#This Row],[Máquina]],"_",Tabela2[[#This Row],[Status]]))</f>
        <v>EXTRUS_PARADA</v>
      </c>
      <c r="E652" s="5">
        <f t="shared" si="21"/>
        <v>82</v>
      </c>
      <c r="F652" s="6" t="str">
        <f>IF(C652&lt;&gt;"",IF(COUNTIFS($C$2:C652,C652)=1,C652,""),"")</f>
        <v>EXTRUS_PARADA</v>
      </c>
      <c r="H652" s="5">
        <v>651</v>
      </c>
      <c r="I652" s="6" t="str">
        <f t="shared" si="20"/>
        <v/>
      </c>
      <c r="J652" s="6" t="str">
        <f>IFERROR(MID(Tabela3[[#This Row],[Ordenado]], 1, SEARCH("_", Tabela3[[#This Row],[Ordenado]]) - 1),"")</f>
        <v/>
      </c>
      <c r="K652" s="6" t="str">
        <f>IFERROR(MID(Tabela3[[#This Row],[Ordenado]], SEARCH("_",Tabela3[[#This Row],[Ordenado]]) + 1, LEN(Tabela3[[#This Row],[Ordenado]])),"")</f>
        <v/>
      </c>
    </row>
    <row r="653" spans="1:11" x14ac:dyDescent="0.25">
      <c r="A653" t="str">
        <f>IFERROR(tbl_geral[[#This Row],[Máquina]],"")</f>
        <v>EXTRUS</v>
      </c>
      <c r="B653" t="str">
        <f>IFERROR(tbl_geral[[#This Row],[Status]],"")</f>
        <v>PARADA</v>
      </c>
      <c r="C653" t="str">
        <f>IF(Tabela2[[#This Row],[Status]]="","",CONCATENATE(Tabela2[[#This Row],[Máquina]],"_",Tabela2[[#This Row],[Status]]))</f>
        <v>EXTRUS_PARADA</v>
      </c>
      <c r="E653" s="5">
        <f t="shared" si="21"/>
        <v>82</v>
      </c>
      <c r="F653" s="6" t="str">
        <f>IF(C653&lt;&gt;"",IF(COUNTIFS($C$2:C653,C653)=1,C653,""),"")</f>
        <v/>
      </c>
      <c r="H653" s="5">
        <v>652</v>
      </c>
      <c r="I653" s="6" t="str">
        <f t="shared" si="20"/>
        <v/>
      </c>
      <c r="J653" s="6" t="str">
        <f>IFERROR(MID(Tabela3[[#This Row],[Ordenado]], 1, SEARCH("_", Tabela3[[#This Row],[Ordenado]]) - 1),"")</f>
        <v/>
      </c>
      <c r="K653" s="6" t="str">
        <f>IFERROR(MID(Tabela3[[#This Row],[Ordenado]], SEARCH("_",Tabela3[[#This Row],[Ordenado]]) + 1, LEN(Tabela3[[#This Row],[Ordenado]])),"")</f>
        <v/>
      </c>
    </row>
    <row r="654" spans="1:11" x14ac:dyDescent="0.25">
      <c r="A654" t="str">
        <f>IFERROR(tbl_geral[[#This Row],[Máquina]],"")</f>
        <v>EXTRUS</v>
      </c>
      <c r="B654" t="str">
        <f>IFERROR(tbl_geral[[#This Row],[Status]],"")</f>
        <v>EXTRUSORA</v>
      </c>
      <c r="C654" t="str">
        <f>IF(Tabela2[[#This Row],[Status]]="","",CONCATENATE(Tabela2[[#This Row],[Máquina]],"_",Tabela2[[#This Row],[Status]]))</f>
        <v>EXTRUS_EXTRUSORA</v>
      </c>
      <c r="E654" s="5">
        <f t="shared" si="21"/>
        <v>83</v>
      </c>
      <c r="F654" s="6" t="str">
        <f>IF(C654&lt;&gt;"",IF(COUNTIFS($C$2:C654,C654)=1,C654,""),"")</f>
        <v>EXTRUS_EXTRUSORA</v>
      </c>
      <c r="H654" s="5">
        <v>653</v>
      </c>
      <c r="I654" s="6" t="str">
        <f t="shared" si="20"/>
        <v/>
      </c>
      <c r="J654" s="6" t="str">
        <f>IFERROR(MID(Tabela3[[#This Row],[Ordenado]], 1, SEARCH("_", Tabela3[[#This Row],[Ordenado]]) - 1),"")</f>
        <v/>
      </c>
      <c r="K654" s="6" t="str">
        <f>IFERROR(MID(Tabela3[[#This Row],[Ordenado]], SEARCH("_",Tabela3[[#This Row],[Ordenado]]) + 1, LEN(Tabela3[[#This Row],[Ordenado]])),"")</f>
        <v/>
      </c>
    </row>
    <row r="655" spans="1:11" x14ac:dyDescent="0.25">
      <c r="A655" t="str">
        <f>IFERROR(tbl_geral[[#This Row],[Máquina]],"")</f>
        <v>EXTRUS</v>
      </c>
      <c r="B655" t="str">
        <f>IFERROR(tbl_geral[[#This Row],[Status]],"")</f>
        <v>EXTRUSORA</v>
      </c>
      <c r="C655" t="str">
        <f>IF(Tabela2[[#This Row],[Status]]="","",CONCATENATE(Tabela2[[#This Row],[Máquina]],"_",Tabela2[[#This Row],[Status]]))</f>
        <v>EXTRUS_EXTRUSORA</v>
      </c>
      <c r="E655" s="5">
        <f t="shared" si="21"/>
        <v>83</v>
      </c>
      <c r="F655" s="6" t="str">
        <f>IF(C655&lt;&gt;"",IF(COUNTIFS($C$2:C655,C655)=1,C655,""),"")</f>
        <v/>
      </c>
      <c r="H655" s="5">
        <v>654</v>
      </c>
      <c r="I655" s="6" t="str">
        <f t="shared" si="20"/>
        <v/>
      </c>
      <c r="J655" s="6" t="str">
        <f>IFERROR(MID(Tabela3[[#This Row],[Ordenado]], 1, SEARCH("_", Tabela3[[#This Row],[Ordenado]]) - 1),"")</f>
        <v/>
      </c>
      <c r="K655" s="6" t="str">
        <f>IFERROR(MID(Tabela3[[#This Row],[Ordenado]], SEARCH("_",Tabela3[[#This Row],[Ordenado]]) + 1, LEN(Tabela3[[#This Row],[Ordenado]])),"")</f>
        <v/>
      </c>
    </row>
    <row r="656" spans="1:11" x14ac:dyDescent="0.25">
      <c r="A656" t="str">
        <f>IFERROR(tbl_geral[[#This Row],[Máquina]],"")</f>
        <v>EXTRUS</v>
      </c>
      <c r="B656" t="str">
        <f>IFERROR(tbl_geral[[#This Row],[Status]],"")</f>
        <v>EXTRUSORA</v>
      </c>
      <c r="C656" t="str">
        <f>IF(Tabela2[[#This Row],[Status]]="","",CONCATENATE(Tabela2[[#This Row],[Máquina]],"_",Tabela2[[#This Row],[Status]]))</f>
        <v>EXTRUS_EXTRUSORA</v>
      </c>
      <c r="E656" s="5">
        <f t="shared" si="21"/>
        <v>83</v>
      </c>
      <c r="F656" s="6" t="str">
        <f>IF(C656&lt;&gt;"",IF(COUNTIFS($C$2:C656,C656)=1,C656,""),"")</f>
        <v/>
      </c>
      <c r="H656" s="5">
        <v>655</v>
      </c>
      <c r="I656" s="6" t="str">
        <f t="shared" si="20"/>
        <v/>
      </c>
      <c r="J656" s="6" t="str">
        <f>IFERROR(MID(Tabela3[[#This Row],[Ordenado]], 1, SEARCH("_", Tabela3[[#This Row],[Ordenado]]) - 1),"")</f>
        <v/>
      </c>
      <c r="K656" s="6" t="str">
        <f>IFERROR(MID(Tabela3[[#This Row],[Ordenado]], SEARCH("_",Tabela3[[#This Row],[Ordenado]]) + 1, LEN(Tabela3[[#This Row],[Ordenado]])),"")</f>
        <v/>
      </c>
    </row>
    <row r="657" spans="1:11" x14ac:dyDescent="0.25">
      <c r="A657" t="str">
        <f>IFERROR(tbl_geral[[#This Row],[Máquina]],"")</f>
        <v>EXTRUS</v>
      </c>
      <c r="B657" t="str">
        <f>IFERROR(tbl_geral[[#This Row],[Status]],"")</f>
        <v>EXTRUSORA</v>
      </c>
      <c r="C657" t="str">
        <f>IF(Tabela2[[#This Row],[Status]]="","",CONCATENATE(Tabela2[[#This Row],[Máquina]],"_",Tabela2[[#This Row],[Status]]))</f>
        <v>EXTRUS_EXTRUSORA</v>
      </c>
      <c r="E657" s="5">
        <f t="shared" si="21"/>
        <v>83</v>
      </c>
      <c r="F657" s="6" t="str">
        <f>IF(C657&lt;&gt;"",IF(COUNTIFS($C$2:C657,C657)=1,C657,""),"")</f>
        <v/>
      </c>
      <c r="H657" s="5">
        <v>656</v>
      </c>
      <c r="I657" s="6" t="str">
        <f t="shared" si="20"/>
        <v/>
      </c>
      <c r="J657" s="6" t="str">
        <f>IFERROR(MID(Tabela3[[#This Row],[Ordenado]], 1, SEARCH("_", Tabela3[[#This Row],[Ordenado]]) - 1),"")</f>
        <v/>
      </c>
      <c r="K657" s="6" t="str">
        <f>IFERROR(MID(Tabela3[[#This Row],[Ordenado]], SEARCH("_",Tabela3[[#This Row],[Ordenado]]) + 1, LEN(Tabela3[[#This Row],[Ordenado]])),"")</f>
        <v/>
      </c>
    </row>
    <row r="658" spans="1:11" x14ac:dyDescent="0.25">
      <c r="A658" t="str">
        <f>IFERROR(tbl_geral[[#This Row],[Máquina]],"")</f>
        <v>EXTRUS</v>
      </c>
      <c r="B658" t="str">
        <f>IFERROR(tbl_geral[[#This Row],[Status]],"")</f>
        <v>EXTRUSORA</v>
      </c>
      <c r="C658" t="str">
        <f>IF(Tabela2[[#This Row],[Status]]="","",CONCATENATE(Tabela2[[#This Row],[Máquina]],"_",Tabela2[[#This Row],[Status]]))</f>
        <v>EXTRUS_EXTRUSORA</v>
      </c>
      <c r="E658" s="5">
        <f t="shared" si="21"/>
        <v>83</v>
      </c>
      <c r="F658" s="6" t="str">
        <f>IF(C658&lt;&gt;"",IF(COUNTIFS($C$2:C658,C658)=1,C658,""),"")</f>
        <v/>
      </c>
      <c r="H658" s="5">
        <v>657</v>
      </c>
      <c r="I658" s="6" t="str">
        <f t="shared" si="20"/>
        <v/>
      </c>
      <c r="J658" s="6" t="str">
        <f>IFERROR(MID(Tabela3[[#This Row],[Ordenado]], 1, SEARCH("_", Tabela3[[#This Row],[Ordenado]]) - 1),"")</f>
        <v/>
      </c>
      <c r="K658" s="6" t="str">
        <f>IFERROR(MID(Tabela3[[#This Row],[Ordenado]], SEARCH("_",Tabela3[[#This Row],[Ordenado]]) + 1, LEN(Tabela3[[#This Row],[Ordenado]])),"")</f>
        <v/>
      </c>
    </row>
    <row r="659" spans="1:11" x14ac:dyDescent="0.25">
      <c r="A659" t="str">
        <f>IFERROR(tbl_geral[[#This Row],[Máquina]],"")</f>
        <v>EXTRUS</v>
      </c>
      <c r="B659" t="str">
        <f>IFERROR(tbl_geral[[#This Row],[Status]],"")</f>
        <v>EXTRUSORA</v>
      </c>
      <c r="C659" t="str">
        <f>IF(Tabela2[[#This Row],[Status]]="","",CONCATENATE(Tabela2[[#This Row],[Máquina]],"_",Tabela2[[#This Row],[Status]]))</f>
        <v>EXTRUS_EXTRUSORA</v>
      </c>
      <c r="E659" s="5">
        <f t="shared" si="21"/>
        <v>83</v>
      </c>
      <c r="F659" s="6" t="str">
        <f>IF(C659&lt;&gt;"",IF(COUNTIFS($C$2:C659,C659)=1,C659,""),"")</f>
        <v/>
      </c>
      <c r="H659" s="5">
        <v>658</v>
      </c>
      <c r="I659" s="6" t="str">
        <f t="shared" si="20"/>
        <v/>
      </c>
      <c r="J659" s="6" t="str">
        <f>IFERROR(MID(Tabela3[[#This Row],[Ordenado]], 1, SEARCH("_", Tabela3[[#This Row],[Ordenado]]) - 1),"")</f>
        <v/>
      </c>
      <c r="K659" s="6" t="str">
        <f>IFERROR(MID(Tabela3[[#This Row],[Ordenado]], SEARCH("_",Tabela3[[#This Row],[Ordenado]]) + 1, LEN(Tabela3[[#This Row],[Ordenado]])),"")</f>
        <v/>
      </c>
    </row>
    <row r="660" spans="1:11" x14ac:dyDescent="0.25">
      <c r="A660" t="str">
        <f>IFERROR(tbl_geral[[#This Row],[Máquina]],"")</f>
        <v>EXTRUS</v>
      </c>
      <c r="B660" t="str">
        <f>IFERROR(tbl_geral[[#This Row],[Status]],"")</f>
        <v>BANHEIRA</v>
      </c>
      <c r="C660" t="str">
        <f>IF(Tabela2[[#This Row],[Status]]="","",CONCATENATE(Tabela2[[#This Row],[Máquina]],"_",Tabela2[[#This Row],[Status]]))</f>
        <v>EXTRUS_BANHEIRA</v>
      </c>
      <c r="E660" s="5">
        <f t="shared" si="21"/>
        <v>84</v>
      </c>
      <c r="F660" s="6" t="str">
        <f>IF(C660&lt;&gt;"",IF(COUNTIFS($C$2:C660,C660)=1,C660,""),"")</f>
        <v>EXTRUS_BANHEIRA</v>
      </c>
      <c r="H660" s="5">
        <v>659</v>
      </c>
      <c r="I660" s="6" t="str">
        <f t="shared" si="20"/>
        <v/>
      </c>
      <c r="J660" s="6" t="str">
        <f>IFERROR(MID(Tabela3[[#This Row],[Ordenado]], 1, SEARCH("_", Tabela3[[#This Row],[Ordenado]]) - 1),"")</f>
        <v/>
      </c>
      <c r="K660" s="6" t="str">
        <f>IFERROR(MID(Tabela3[[#This Row],[Ordenado]], SEARCH("_",Tabela3[[#This Row],[Ordenado]]) + 1, LEN(Tabela3[[#This Row],[Ordenado]])),"")</f>
        <v/>
      </c>
    </row>
    <row r="661" spans="1:11" x14ac:dyDescent="0.25">
      <c r="A661" t="str">
        <f>IFERROR(tbl_geral[[#This Row],[Máquina]],"")</f>
        <v>EXTRUS</v>
      </c>
      <c r="B661" t="str">
        <f>IFERROR(tbl_geral[[#This Row],[Status]],"")</f>
        <v>BANHEIRA</v>
      </c>
      <c r="C661" t="str">
        <f>IF(Tabela2[[#This Row],[Status]]="","",CONCATENATE(Tabela2[[#This Row],[Máquina]],"_",Tabela2[[#This Row],[Status]]))</f>
        <v>EXTRUS_BANHEIRA</v>
      </c>
      <c r="E661" s="5">
        <f t="shared" si="21"/>
        <v>84</v>
      </c>
      <c r="F661" s="6" t="str">
        <f>IF(C661&lt;&gt;"",IF(COUNTIFS($C$2:C661,C661)=1,C661,""),"")</f>
        <v/>
      </c>
      <c r="H661" s="5">
        <v>660</v>
      </c>
      <c r="I661" s="6" t="str">
        <f t="shared" si="20"/>
        <v/>
      </c>
      <c r="J661" s="6" t="str">
        <f>IFERROR(MID(Tabela3[[#This Row],[Ordenado]], 1, SEARCH("_", Tabela3[[#This Row],[Ordenado]]) - 1),"")</f>
        <v/>
      </c>
      <c r="K661" s="6" t="str">
        <f>IFERROR(MID(Tabela3[[#This Row],[Ordenado]], SEARCH("_",Tabela3[[#This Row],[Ordenado]]) + 1, LEN(Tabela3[[#This Row],[Ordenado]])),"")</f>
        <v/>
      </c>
    </row>
    <row r="662" spans="1:11" x14ac:dyDescent="0.25">
      <c r="A662" t="str">
        <f>IFERROR(tbl_geral[[#This Row],[Máquina]],"")</f>
        <v>EXTRUS</v>
      </c>
      <c r="B662" t="str">
        <f>IFERROR(tbl_geral[[#This Row],[Status]],"")</f>
        <v>BANHEIRA</v>
      </c>
      <c r="C662" t="str">
        <f>IF(Tabela2[[#This Row],[Status]]="","",CONCATENATE(Tabela2[[#This Row],[Máquina]],"_",Tabela2[[#This Row],[Status]]))</f>
        <v>EXTRUS_BANHEIRA</v>
      </c>
      <c r="E662" s="5">
        <f t="shared" si="21"/>
        <v>84</v>
      </c>
      <c r="F662" s="6" t="str">
        <f>IF(C662&lt;&gt;"",IF(COUNTIFS($C$2:C662,C662)=1,C662,""),"")</f>
        <v/>
      </c>
      <c r="H662" s="5">
        <v>661</v>
      </c>
      <c r="I662" s="6" t="str">
        <f t="shared" si="20"/>
        <v/>
      </c>
      <c r="J662" s="6" t="str">
        <f>IFERROR(MID(Tabela3[[#This Row],[Ordenado]], 1, SEARCH("_", Tabela3[[#This Row],[Ordenado]]) - 1),"")</f>
        <v/>
      </c>
      <c r="K662" s="6" t="str">
        <f>IFERROR(MID(Tabela3[[#This Row],[Ordenado]], SEARCH("_",Tabela3[[#This Row],[Ordenado]]) + 1, LEN(Tabela3[[#This Row],[Ordenado]])),"")</f>
        <v/>
      </c>
    </row>
    <row r="663" spans="1:11" x14ac:dyDescent="0.25">
      <c r="A663" t="str">
        <f>IFERROR(tbl_geral[[#This Row],[Máquina]],"")</f>
        <v>EXTRUS</v>
      </c>
      <c r="B663" t="str">
        <f>IFERROR(tbl_geral[[#This Row],[Status]],"")</f>
        <v>PUXADOR</v>
      </c>
      <c r="C663" t="str">
        <f>IF(Tabela2[[#This Row],[Status]]="","",CONCATENATE(Tabela2[[#This Row],[Máquina]],"_",Tabela2[[#This Row],[Status]]))</f>
        <v>EXTRUS_PUXADOR</v>
      </c>
      <c r="E663" s="5">
        <f t="shared" si="21"/>
        <v>85</v>
      </c>
      <c r="F663" s="6" t="str">
        <f>IF(C663&lt;&gt;"",IF(COUNTIFS($C$2:C663,C663)=1,C663,""),"")</f>
        <v>EXTRUS_PUXADOR</v>
      </c>
      <c r="H663" s="5">
        <v>662</v>
      </c>
      <c r="I663" s="6" t="str">
        <f t="shared" si="20"/>
        <v/>
      </c>
      <c r="J663" s="6" t="str">
        <f>IFERROR(MID(Tabela3[[#This Row],[Ordenado]], 1, SEARCH("_", Tabela3[[#This Row],[Ordenado]]) - 1),"")</f>
        <v/>
      </c>
      <c r="K663" s="6" t="str">
        <f>IFERROR(MID(Tabela3[[#This Row],[Ordenado]], SEARCH("_",Tabela3[[#This Row],[Ordenado]]) + 1, LEN(Tabela3[[#This Row],[Ordenado]])),"")</f>
        <v/>
      </c>
    </row>
    <row r="664" spans="1:11" x14ac:dyDescent="0.25">
      <c r="A664" t="str">
        <f>IFERROR(tbl_geral[[#This Row],[Máquina]],"")</f>
        <v>EXTRUS</v>
      </c>
      <c r="B664" t="str">
        <f>IFERROR(tbl_geral[[#This Row],[Status]],"")</f>
        <v>PUXADOR</v>
      </c>
      <c r="C664" t="str">
        <f>IF(Tabela2[[#This Row],[Status]]="","",CONCATENATE(Tabela2[[#This Row],[Máquina]],"_",Tabela2[[#This Row],[Status]]))</f>
        <v>EXTRUS_PUXADOR</v>
      </c>
      <c r="E664" s="5">
        <f t="shared" si="21"/>
        <v>85</v>
      </c>
      <c r="F664" s="6" t="str">
        <f>IF(C664&lt;&gt;"",IF(COUNTIFS($C$2:C664,C664)=1,C664,""),"")</f>
        <v/>
      </c>
      <c r="H664" s="5">
        <v>663</v>
      </c>
      <c r="I664" s="6" t="str">
        <f t="shared" si="20"/>
        <v/>
      </c>
      <c r="J664" s="6" t="str">
        <f>IFERROR(MID(Tabela3[[#This Row],[Ordenado]], 1, SEARCH("_", Tabela3[[#This Row],[Ordenado]]) - 1),"")</f>
        <v/>
      </c>
      <c r="K664" s="6" t="str">
        <f>IFERROR(MID(Tabela3[[#This Row],[Ordenado]], SEARCH("_",Tabela3[[#This Row],[Ordenado]]) + 1, LEN(Tabela3[[#This Row],[Ordenado]])),"")</f>
        <v/>
      </c>
    </row>
    <row r="665" spans="1:11" x14ac:dyDescent="0.25">
      <c r="A665" t="str">
        <f>IFERROR(tbl_geral[[#This Row],[Máquina]],"")</f>
        <v>EXTRUS</v>
      </c>
      <c r="B665" t="str">
        <f>IFERROR(tbl_geral[[#This Row],[Status]],"")</f>
        <v>PUXADOR</v>
      </c>
      <c r="C665" t="str">
        <f>IF(Tabela2[[#This Row],[Status]]="","",CONCATENATE(Tabela2[[#This Row],[Máquina]],"_",Tabela2[[#This Row],[Status]]))</f>
        <v>EXTRUS_PUXADOR</v>
      </c>
      <c r="E665" s="5">
        <f t="shared" si="21"/>
        <v>85</v>
      </c>
      <c r="F665" s="6" t="str">
        <f>IF(C665&lt;&gt;"",IF(COUNTIFS($C$2:C665,C665)=1,C665,""),"")</f>
        <v/>
      </c>
      <c r="H665" s="5">
        <v>664</v>
      </c>
      <c r="I665" s="6" t="str">
        <f t="shared" si="20"/>
        <v/>
      </c>
      <c r="J665" s="6" t="str">
        <f>IFERROR(MID(Tabela3[[#This Row],[Ordenado]], 1, SEARCH("_", Tabela3[[#This Row],[Ordenado]]) - 1),"")</f>
        <v/>
      </c>
      <c r="K665" s="6" t="str">
        <f>IFERROR(MID(Tabela3[[#This Row],[Ordenado]], SEARCH("_",Tabela3[[#This Row],[Ordenado]]) + 1, LEN(Tabela3[[#This Row],[Ordenado]])),"")</f>
        <v/>
      </c>
    </row>
    <row r="666" spans="1:11" x14ac:dyDescent="0.25">
      <c r="A666" t="str">
        <f>IFERROR(tbl_geral[[#This Row],[Máquina]],"")</f>
        <v>EXTRUS</v>
      </c>
      <c r="B666" t="str">
        <f>IFERROR(tbl_geral[[#This Row],[Status]],"")</f>
        <v>CORTADOR</v>
      </c>
      <c r="C666" t="str">
        <f>IF(Tabela2[[#This Row],[Status]]="","",CONCATENATE(Tabela2[[#This Row],[Máquina]],"_",Tabela2[[#This Row],[Status]]))</f>
        <v>EXTRUS_CORTADOR</v>
      </c>
      <c r="E666" s="5">
        <f t="shared" si="21"/>
        <v>86</v>
      </c>
      <c r="F666" s="6" t="str">
        <f>IF(C666&lt;&gt;"",IF(COUNTIFS($C$2:C666,C666)=1,C666,""),"")</f>
        <v>EXTRUS_CORTADOR</v>
      </c>
      <c r="H666" s="5">
        <v>665</v>
      </c>
      <c r="I666" s="6" t="str">
        <f t="shared" si="20"/>
        <v/>
      </c>
      <c r="J666" s="6" t="str">
        <f>IFERROR(MID(Tabela3[[#This Row],[Ordenado]], 1, SEARCH("_", Tabela3[[#This Row],[Ordenado]]) - 1),"")</f>
        <v/>
      </c>
      <c r="K666" s="6" t="str">
        <f>IFERROR(MID(Tabela3[[#This Row],[Ordenado]], SEARCH("_",Tabela3[[#This Row],[Ordenado]]) + 1, LEN(Tabela3[[#This Row],[Ordenado]])),"")</f>
        <v/>
      </c>
    </row>
    <row r="667" spans="1:11" x14ac:dyDescent="0.25">
      <c r="A667" t="str">
        <f>IFERROR(tbl_geral[[#This Row],[Máquina]],"")</f>
        <v>EXTRUS</v>
      </c>
      <c r="B667" t="str">
        <f>IFERROR(tbl_geral[[#This Row],[Status]],"")</f>
        <v>CORTADOR</v>
      </c>
      <c r="C667" t="str">
        <f>IF(Tabela2[[#This Row],[Status]]="","",CONCATENATE(Tabela2[[#This Row],[Máquina]],"_",Tabela2[[#This Row],[Status]]))</f>
        <v>EXTRUS_CORTADOR</v>
      </c>
      <c r="E667" s="5">
        <f t="shared" si="21"/>
        <v>86</v>
      </c>
      <c r="F667" s="6" t="str">
        <f>IF(C667&lt;&gt;"",IF(COUNTIFS($C$2:C667,C667)=1,C667,""),"")</f>
        <v/>
      </c>
      <c r="H667" s="5">
        <v>666</v>
      </c>
      <c r="I667" s="6" t="str">
        <f t="shared" si="20"/>
        <v/>
      </c>
      <c r="J667" s="6" t="str">
        <f>IFERROR(MID(Tabela3[[#This Row],[Ordenado]], 1, SEARCH("_", Tabela3[[#This Row],[Ordenado]]) - 1),"")</f>
        <v/>
      </c>
      <c r="K667" s="6" t="str">
        <f>IFERROR(MID(Tabela3[[#This Row],[Ordenado]], SEARCH("_",Tabela3[[#This Row],[Ordenado]]) + 1, LEN(Tabela3[[#This Row],[Ordenado]])),"")</f>
        <v/>
      </c>
    </row>
    <row r="668" spans="1:11" x14ac:dyDescent="0.25">
      <c r="A668" t="str">
        <f>IFERROR(tbl_geral[[#This Row],[Máquina]],"")</f>
        <v>EXTRUS</v>
      </c>
      <c r="B668" t="str">
        <f>IFERROR(tbl_geral[[#This Row],[Status]],"")</f>
        <v>CORTADOR</v>
      </c>
      <c r="C668" t="str">
        <f>IF(Tabela2[[#This Row],[Status]]="","",CONCATENATE(Tabela2[[#This Row],[Máquina]],"_",Tabela2[[#This Row],[Status]]))</f>
        <v>EXTRUS_CORTADOR</v>
      </c>
      <c r="E668" s="5">
        <f t="shared" si="21"/>
        <v>86</v>
      </c>
      <c r="F668" s="6" t="str">
        <f>IF(C668&lt;&gt;"",IF(COUNTIFS($C$2:C668,C668)=1,C668,""),"")</f>
        <v/>
      </c>
      <c r="H668" s="5">
        <v>667</v>
      </c>
      <c r="I668" s="6" t="str">
        <f t="shared" si="20"/>
        <v/>
      </c>
      <c r="J668" s="6" t="str">
        <f>IFERROR(MID(Tabela3[[#This Row],[Ordenado]], 1, SEARCH("_", Tabela3[[#This Row],[Ordenado]]) - 1),"")</f>
        <v/>
      </c>
      <c r="K668" s="6" t="str">
        <f>IFERROR(MID(Tabela3[[#This Row],[Ordenado]], SEARCH("_",Tabela3[[#This Row],[Ordenado]]) + 1, LEN(Tabela3[[#This Row],[Ordenado]])),"")</f>
        <v/>
      </c>
    </row>
    <row r="669" spans="1:11" x14ac:dyDescent="0.25">
      <c r="A669" t="str">
        <f>IFERROR(tbl_geral[[#This Row],[Máquina]],"")</f>
        <v>EXTRUS</v>
      </c>
      <c r="B669" t="str">
        <f>IFERROR(tbl_geral[[#This Row],[Status]],"")</f>
        <v>CORTADOR</v>
      </c>
      <c r="C669" t="str">
        <f>IF(Tabela2[[#This Row],[Status]]="","",CONCATENATE(Tabela2[[#This Row],[Máquina]],"_",Tabela2[[#This Row],[Status]]))</f>
        <v>EXTRUS_CORTADOR</v>
      </c>
      <c r="E669" s="5">
        <f t="shared" si="21"/>
        <v>86</v>
      </c>
      <c r="F669" s="6" t="str">
        <f>IF(C669&lt;&gt;"",IF(COUNTIFS($C$2:C669,C669)=1,C669,""),"")</f>
        <v/>
      </c>
      <c r="H669" s="5">
        <v>668</v>
      </c>
      <c r="I669" s="6" t="str">
        <f t="shared" si="20"/>
        <v/>
      </c>
      <c r="J669" s="6" t="str">
        <f>IFERROR(MID(Tabela3[[#This Row],[Ordenado]], 1, SEARCH("_", Tabela3[[#This Row],[Ordenado]]) - 1),"")</f>
        <v/>
      </c>
      <c r="K669" s="6" t="str">
        <f>IFERROR(MID(Tabela3[[#This Row],[Ordenado]], SEARCH("_",Tabela3[[#This Row],[Ordenado]]) + 1, LEN(Tabela3[[#This Row],[Ordenado]])),"")</f>
        <v/>
      </c>
    </row>
    <row r="670" spans="1:11" x14ac:dyDescent="0.25">
      <c r="A670" t="str">
        <f>IFERROR(tbl_geral[[#This Row],[Máquina]],"")</f>
        <v>EXTRUS</v>
      </c>
      <c r="B670" t="str">
        <f>IFERROR(tbl_geral[[#This Row],[Status]],"")</f>
        <v>TRANSP. ANGULAR CLASSIFICAÇÃO</v>
      </c>
      <c r="C670" t="str">
        <f>IF(Tabela2[[#This Row],[Status]]="","",CONCATENATE(Tabela2[[#This Row],[Máquina]],"_",Tabela2[[#This Row],[Status]]))</f>
        <v>EXTRUS_TRANSP. ANGULAR CLASSIFICAÇÃO</v>
      </c>
      <c r="E670" s="5">
        <f t="shared" si="21"/>
        <v>87</v>
      </c>
      <c r="F670" s="6" t="str">
        <f>IF(C670&lt;&gt;"",IF(COUNTIFS($C$2:C670,C670)=1,C670,""),"")</f>
        <v>EXTRUS_TRANSP. ANGULAR CLASSIFICAÇÃO</v>
      </c>
      <c r="H670" s="5">
        <v>669</v>
      </c>
      <c r="I670" s="6" t="str">
        <f t="shared" si="20"/>
        <v/>
      </c>
      <c r="J670" s="6" t="str">
        <f>IFERROR(MID(Tabela3[[#This Row],[Ordenado]], 1, SEARCH("_", Tabela3[[#This Row],[Ordenado]]) - 1),"")</f>
        <v/>
      </c>
      <c r="K670" s="6" t="str">
        <f>IFERROR(MID(Tabela3[[#This Row],[Ordenado]], SEARCH("_",Tabela3[[#This Row],[Ordenado]]) + 1, LEN(Tabela3[[#This Row],[Ordenado]])),"")</f>
        <v/>
      </c>
    </row>
    <row r="671" spans="1:11" x14ac:dyDescent="0.25">
      <c r="A671" t="str">
        <f>IFERROR(tbl_geral[[#This Row],[Máquina]],"")</f>
        <v>EXTRUS</v>
      </c>
      <c r="B671" t="str">
        <f>IFERROR(tbl_geral[[#This Row],[Status]],"")</f>
        <v>TRANSP. ANGULAR CLASSIFICAÇÃO</v>
      </c>
      <c r="C671" t="str">
        <f>IF(Tabela2[[#This Row],[Status]]="","",CONCATENATE(Tabela2[[#This Row],[Máquina]],"_",Tabela2[[#This Row],[Status]]))</f>
        <v>EXTRUS_TRANSP. ANGULAR CLASSIFICAÇÃO</v>
      </c>
      <c r="E671" s="5">
        <f t="shared" si="21"/>
        <v>87</v>
      </c>
      <c r="F671" s="6" t="str">
        <f>IF(C671&lt;&gt;"",IF(COUNTIFS($C$2:C671,C671)=1,C671,""),"")</f>
        <v/>
      </c>
      <c r="H671" s="5">
        <v>670</v>
      </c>
      <c r="I671" s="6" t="str">
        <f t="shared" si="20"/>
        <v/>
      </c>
      <c r="J671" s="6" t="str">
        <f>IFERROR(MID(Tabela3[[#This Row],[Ordenado]], 1, SEARCH("_", Tabela3[[#This Row],[Ordenado]]) - 1),"")</f>
        <v/>
      </c>
      <c r="K671" s="6" t="str">
        <f>IFERROR(MID(Tabela3[[#This Row],[Ordenado]], SEARCH("_",Tabela3[[#This Row],[Ordenado]]) + 1, LEN(Tabela3[[#This Row],[Ordenado]])),"")</f>
        <v/>
      </c>
    </row>
    <row r="672" spans="1:11" x14ac:dyDescent="0.25">
      <c r="A672" t="str">
        <f>IFERROR(tbl_geral[[#This Row],[Máquina]],"")</f>
        <v>EXTRUS</v>
      </c>
      <c r="B672" t="str">
        <f>IFERROR(tbl_geral[[#This Row],[Status]],"")</f>
        <v>TRANSP. ANGULAR CLASSIFICAÇÃO</v>
      </c>
      <c r="C672" t="str">
        <f>IF(Tabela2[[#This Row],[Status]]="","",CONCATENATE(Tabela2[[#This Row],[Máquina]],"_",Tabela2[[#This Row],[Status]]))</f>
        <v>EXTRUS_TRANSP. ANGULAR CLASSIFICAÇÃO</v>
      </c>
      <c r="E672" s="5">
        <f t="shared" si="21"/>
        <v>87</v>
      </c>
      <c r="F672" s="6" t="str">
        <f>IF(C672&lt;&gt;"",IF(COUNTIFS($C$2:C672,C672)=1,C672,""),"")</f>
        <v/>
      </c>
      <c r="H672" s="5">
        <v>671</v>
      </c>
      <c r="I672" s="6" t="str">
        <f t="shared" si="20"/>
        <v/>
      </c>
      <c r="J672" s="6" t="str">
        <f>IFERROR(MID(Tabela3[[#This Row],[Ordenado]], 1, SEARCH("_", Tabela3[[#This Row],[Ordenado]]) - 1),"")</f>
        <v/>
      </c>
      <c r="K672" s="6" t="str">
        <f>IFERROR(MID(Tabela3[[#This Row],[Ordenado]], SEARCH("_",Tabela3[[#This Row],[Ordenado]]) + 1, LEN(Tabela3[[#This Row],[Ordenado]])),"")</f>
        <v/>
      </c>
    </row>
    <row r="673" spans="1:11" x14ac:dyDescent="0.25">
      <c r="A673" t="str">
        <f>IFERROR(tbl_geral[[#This Row],[Máquina]],"")</f>
        <v>EXTRUS</v>
      </c>
      <c r="B673" t="str">
        <f>IFERROR(tbl_geral[[#This Row],[Status]],"")</f>
        <v>TRANSP. ANGULAR CLASSIFICAÇÃO</v>
      </c>
      <c r="C673" t="str">
        <f>IF(Tabela2[[#This Row],[Status]]="","",CONCATENATE(Tabela2[[#This Row],[Máquina]],"_",Tabela2[[#This Row],[Status]]))</f>
        <v>EXTRUS_TRANSP. ANGULAR CLASSIFICAÇÃO</v>
      </c>
      <c r="E673" s="5">
        <f t="shared" si="21"/>
        <v>87</v>
      </c>
      <c r="F673" s="6" t="str">
        <f>IF(C673&lt;&gt;"",IF(COUNTIFS($C$2:C673,C673)=1,C673,""),"")</f>
        <v/>
      </c>
      <c r="H673" s="5">
        <v>672</v>
      </c>
      <c r="I673" s="6" t="str">
        <f t="shared" si="20"/>
        <v/>
      </c>
      <c r="J673" s="6" t="str">
        <f>IFERROR(MID(Tabela3[[#This Row],[Ordenado]], 1, SEARCH("_", Tabela3[[#This Row],[Ordenado]]) - 1),"")</f>
        <v/>
      </c>
      <c r="K673" s="6" t="str">
        <f>IFERROR(MID(Tabela3[[#This Row],[Ordenado]], SEARCH("_",Tabela3[[#This Row],[Ordenado]]) + 1, LEN(Tabela3[[#This Row],[Ordenado]])),"")</f>
        <v/>
      </c>
    </row>
    <row r="674" spans="1:11" x14ac:dyDescent="0.25">
      <c r="A674" t="str">
        <f>IFERROR(tbl_geral[[#This Row],[Máquina]],"")</f>
        <v>EXTRUS</v>
      </c>
      <c r="B674" t="str">
        <f>IFERROR(tbl_geral[[#This Row],[Status]],"")</f>
        <v>TRANSP. ANGULAR CLASSIFICAÇÃO</v>
      </c>
      <c r="C674" t="str">
        <f>IF(Tabela2[[#This Row],[Status]]="","",CONCATENATE(Tabela2[[#This Row],[Máquina]],"_",Tabela2[[#This Row],[Status]]))</f>
        <v>EXTRUS_TRANSP. ANGULAR CLASSIFICAÇÃO</v>
      </c>
      <c r="E674" s="5">
        <f t="shared" si="21"/>
        <v>87</v>
      </c>
      <c r="F674" s="6" t="str">
        <f>IF(C674&lt;&gt;"",IF(COUNTIFS($C$2:C674,C674)=1,C674,""),"")</f>
        <v/>
      </c>
      <c r="H674" s="5">
        <v>673</v>
      </c>
      <c r="I674" s="6" t="str">
        <f t="shared" si="20"/>
        <v/>
      </c>
      <c r="J674" s="6" t="str">
        <f>IFERROR(MID(Tabela3[[#This Row],[Ordenado]], 1, SEARCH("_", Tabela3[[#This Row],[Ordenado]]) - 1),"")</f>
        <v/>
      </c>
      <c r="K674" s="6" t="str">
        <f>IFERROR(MID(Tabela3[[#This Row],[Ordenado]], SEARCH("_",Tabela3[[#This Row],[Ordenado]]) + 1, LEN(Tabela3[[#This Row],[Ordenado]])),"")</f>
        <v/>
      </c>
    </row>
    <row r="675" spans="1:11" x14ac:dyDescent="0.25">
      <c r="A675" t="str">
        <f>IFERROR(tbl_geral[[#This Row],[Máquina]],"")</f>
        <v>EXTRUS</v>
      </c>
      <c r="B675" t="str">
        <f>IFERROR(tbl_geral[[#This Row],[Status]],"")</f>
        <v>TRANSP. ANGULAR CLASSIFICAÇÃO</v>
      </c>
      <c r="C675" t="str">
        <f>IF(Tabela2[[#This Row],[Status]]="","",CONCATENATE(Tabela2[[#This Row],[Máquina]],"_",Tabela2[[#This Row],[Status]]))</f>
        <v>EXTRUS_TRANSP. ANGULAR CLASSIFICAÇÃO</v>
      </c>
      <c r="E675" s="5">
        <f t="shared" si="21"/>
        <v>87</v>
      </c>
      <c r="F675" s="6" t="str">
        <f>IF(C675&lt;&gt;"",IF(COUNTIFS($C$2:C675,C675)=1,C675,""),"")</f>
        <v/>
      </c>
      <c r="H675" s="5">
        <v>674</v>
      </c>
      <c r="I675" s="6" t="str">
        <f t="shared" si="20"/>
        <v/>
      </c>
      <c r="J675" s="6" t="str">
        <f>IFERROR(MID(Tabela3[[#This Row],[Ordenado]], 1, SEARCH("_", Tabela3[[#This Row],[Ordenado]]) - 1),"")</f>
        <v/>
      </c>
      <c r="K675" s="6" t="str">
        <f>IFERROR(MID(Tabela3[[#This Row],[Ordenado]], SEARCH("_",Tabela3[[#This Row],[Ordenado]]) + 1, LEN(Tabela3[[#This Row],[Ordenado]])),"")</f>
        <v/>
      </c>
    </row>
    <row r="676" spans="1:11" x14ac:dyDescent="0.25">
      <c r="A676" t="str">
        <f>IFERROR(tbl_geral[[#This Row],[Máquina]],"")</f>
        <v>EXTRUS</v>
      </c>
      <c r="B676" t="str">
        <f>IFERROR(tbl_geral[[#This Row],[Status]],"")</f>
        <v>TRANSP. ANGULAR CLASSIFICAÇÃO</v>
      </c>
      <c r="C676" t="str">
        <f>IF(Tabela2[[#This Row],[Status]]="","",CONCATENATE(Tabela2[[#This Row],[Máquina]],"_",Tabela2[[#This Row],[Status]]))</f>
        <v>EXTRUS_TRANSP. ANGULAR CLASSIFICAÇÃO</v>
      </c>
      <c r="E676" s="5">
        <f t="shared" si="21"/>
        <v>87</v>
      </c>
      <c r="F676" s="6" t="str">
        <f>IF(C676&lt;&gt;"",IF(COUNTIFS($C$2:C676,C676)=1,C676,""),"")</f>
        <v/>
      </c>
      <c r="H676" s="5">
        <v>675</v>
      </c>
      <c r="I676" s="6" t="str">
        <f t="shared" si="20"/>
        <v/>
      </c>
      <c r="J676" s="6" t="str">
        <f>IFERROR(MID(Tabela3[[#This Row],[Ordenado]], 1, SEARCH("_", Tabela3[[#This Row],[Ordenado]]) - 1),"")</f>
        <v/>
      </c>
      <c r="K676" s="6" t="str">
        <f>IFERROR(MID(Tabela3[[#This Row],[Ordenado]], SEARCH("_",Tabela3[[#This Row],[Ordenado]]) + 1, LEN(Tabela3[[#This Row],[Ordenado]])),"")</f>
        <v/>
      </c>
    </row>
    <row r="677" spans="1:11" x14ac:dyDescent="0.25">
      <c r="A677" t="str">
        <f>IFERROR(tbl_geral[[#This Row],[Máquina]],"")</f>
        <v>EXTRUS</v>
      </c>
      <c r="B677" t="str">
        <f>IFERROR(tbl_geral[[#This Row],[Status]],"")</f>
        <v>TRANSP. ANGULAR CLASSIFICAÇÃO</v>
      </c>
      <c r="C677" t="str">
        <f>IF(Tabela2[[#This Row],[Status]]="","",CONCATENATE(Tabela2[[#This Row],[Máquina]],"_",Tabela2[[#This Row],[Status]]))</f>
        <v>EXTRUS_TRANSP. ANGULAR CLASSIFICAÇÃO</v>
      </c>
      <c r="E677" s="5">
        <f t="shared" si="21"/>
        <v>87</v>
      </c>
      <c r="F677" s="6" t="str">
        <f>IF(C677&lt;&gt;"",IF(COUNTIFS($C$2:C677,C677)=1,C677,""),"")</f>
        <v/>
      </c>
      <c r="H677" s="5">
        <v>676</v>
      </c>
      <c r="I677" s="6" t="str">
        <f t="shared" si="20"/>
        <v/>
      </c>
      <c r="J677" s="6" t="str">
        <f>IFERROR(MID(Tabela3[[#This Row],[Ordenado]], 1, SEARCH("_", Tabela3[[#This Row],[Ordenado]]) - 1),"")</f>
        <v/>
      </c>
      <c r="K677" s="6" t="str">
        <f>IFERROR(MID(Tabela3[[#This Row],[Ordenado]], SEARCH("_",Tabela3[[#This Row],[Ordenado]]) + 1, LEN(Tabela3[[#This Row],[Ordenado]])),"")</f>
        <v/>
      </c>
    </row>
    <row r="678" spans="1:11" x14ac:dyDescent="0.25">
      <c r="A678" t="str">
        <f>IFERROR(tbl_geral[[#This Row],[Máquina]],"")</f>
        <v>EXTRUS</v>
      </c>
      <c r="B678" t="str">
        <f>IFERROR(tbl_geral[[#This Row],[Status]],"")</f>
        <v>ALIMENTAÇÃO HOMAG</v>
      </c>
      <c r="C678" t="str">
        <f>IF(Tabela2[[#This Row],[Status]]="","",CONCATENATE(Tabela2[[#This Row],[Máquina]],"_",Tabela2[[#This Row],[Status]]))</f>
        <v>EXTRUS_ALIMENTAÇÃO HOMAG</v>
      </c>
      <c r="E678" s="5">
        <f t="shared" si="21"/>
        <v>88</v>
      </c>
      <c r="F678" s="6" t="str">
        <f>IF(C678&lt;&gt;"",IF(COUNTIFS($C$2:C678,C678)=1,C678,""),"")</f>
        <v>EXTRUS_ALIMENTAÇÃO HOMAG</v>
      </c>
      <c r="H678" s="5">
        <v>677</v>
      </c>
      <c r="I678" s="6" t="str">
        <f t="shared" si="20"/>
        <v/>
      </c>
      <c r="J678" s="6" t="str">
        <f>IFERROR(MID(Tabela3[[#This Row],[Ordenado]], 1, SEARCH("_", Tabela3[[#This Row],[Ordenado]]) - 1),"")</f>
        <v/>
      </c>
      <c r="K678" s="6" t="str">
        <f>IFERROR(MID(Tabela3[[#This Row],[Ordenado]], SEARCH("_",Tabela3[[#This Row],[Ordenado]]) + 1, LEN(Tabela3[[#This Row],[Ordenado]])),"")</f>
        <v/>
      </c>
    </row>
    <row r="679" spans="1:11" x14ac:dyDescent="0.25">
      <c r="A679" t="str">
        <f>IFERROR(tbl_geral[[#This Row],[Máquina]],"")</f>
        <v>EXTRUS</v>
      </c>
      <c r="B679" t="str">
        <f>IFERROR(tbl_geral[[#This Row],[Status]],"")</f>
        <v>ALIMENTAÇÃO HOMAG</v>
      </c>
      <c r="C679" t="str">
        <f>IF(Tabela2[[#This Row],[Status]]="","",CONCATENATE(Tabela2[[#This Row],[Máquina]],"_",Tabela2[[#This Row],[Status]]))</f>
        <v>EXTRUS_ALIMENTAÇÃO HOMAG</v>
      </c>
      <c r="E679" s="5">
        <f t="shared" si="21"/>
        <v>88</v>
      </c>
      <c r="F679" s="6" t="str">
        <f>IF(C679&lt;&gt;"",IF(COUNTIFS($C$2:C679,C679)=1,C679,""),"")</f>
        <v/>
      </c>
      <c r="H679" s="5">
        <v>678</v>
      </c>
      <c r="I679" s="6" t="str">
        <f t="shared" si="20"/>
        <v/>
      </c>
      <c r="J679" s="6" t="str">
        <f>IFERROR(MID(Tabela3[[#This Row],[Ordenado]], 1, SEARCH("_", Tabela3[[#This Row],[Ordenado]]) - 1),"")</f>
        <v/>
      </c>
      <c r="K679" s="6" t="str">
        <f>IFERROR(MID(Tabela3[[#This Row],[Ordenado]], SEARCH("_",Tabela3[[#This Row],[Ordenado]]) + 1, LEN(Tabela3[[#This Row],[Ordenado]])),"")</f>
        <v/>
      </c>
    </row>
    <row r="680" spans="1:11" x14ac:dyDescent="0.25">
      <c r="A680" t="str">
        <f>IFERROR(tbl_geral[[#This Row],[Máquina]],"")</f>
        <v>EXTRUS</v>
      </c>
      <c r="B680" t="str">
        <f>IFERROR(tbl_geral[[#This Row],[Status]],"")</f>
        <v>ALIMENTAÇÃO HOMAG</v>
      </c>
      <c r="C680" t="str">
        <f>IF(Tabela2[[#This Row],[Status]]="","",CONCATENATE(Tabela2[[#This Row],[Máquina]],"_",Tabela2[[#This Row],[Status]]))</f>
        <v>EXTRUS_ALIMENTAÇÃO HOMAG</v>
      </c>
      <c r="E680" s="5">
        <f t="shared" si="21"/>
        <v>88</v>
      </c>
      <c r="F680" s="6" t="str">
        <f>IF(C680&lt;&gt;"",IF(COUNTIFS($C$2:C680,C680)=1,C680,""),"")</f>
        <v/>
      </c>
      <c r="H680" s="5">
        <v>679</v>
      </c>
      <c r="I680" s="6" t="str">
        <f t="shared" si="20"/>
        <v/>
      </c>
      <c r="J680" s="6" t="str">
        <f>IFERROR(MID(Tabela3[[#This Row],[Ordenado]], 1, SEARCH("_", Tabela3[[#This Row],[Ordenado]]) - 1),"")</f>
        <v/>
      </c>
      <c r="K680" s="6" t="str">
        <f>IFERROR(MID(Tabela3[[#This Row],[Ordenado]], SEARCH("_",Tabela3[[#This Row],[Ordenado]]) + 1, LEN(Tabela3[[#This Row],[Ordenado]])),"")</f>
        <v/>
      </c>
    </row>
    <row r="681" spans="1:11" x14ac:dyDescent="0.25">
      <c r="A681" t="str">
        <f>IFERROR(tbl_geral[[#This Row],[Máquina]],"")</f>
        <v>EXTRUS</v>
      </c>
      <c r="B681" t="str">
        <f>IFERROR(tbl_geral[[#This Row],[Status]],"")</f>
        <v>ALIMENTAÇÃO HOMAG</v>
      </c>
      <c r="C681" t="str">
        <f>IF(Tabela2[[#This Row],[Status]]="","",CONCATENATE(Tabela2[[#This Row],[Máquina]],"_",Tabela2[[#This Row],[Status]]))</f>
        <v>EXTRUS_ALIMENTAÇÃO HOMAG</v>
      </c>
      <c r="E681" s="5">
        <f t="shared" si="21"/>
        <v>88</v>
      </c>
      <c r="F681" s="6" t="str">
        <f>IF(C681&lt;&gt;"",IF(COUNTIFS($C$2:C681,C681)=1,C681,""),"")</f>
        <v/>
      </c>
      <c r="H681" s="5">
        <v>680</v>
      </c>
      <c r="I681" s="6" t="str">
        <f t="shared" si="20"/>
        <v/>
      </c>
      <c r="J681" s="6" t="str">
        <f>IFERROR(MID(Tabela3[[#This Row],[Ordenado]], 1, SEARCH("_", Tabela3[[#This Row],[Ordenado]]) - 1),"")</f>
        <v/>
      </c>
      <c r="K681" s="6" t="str">
        <f>IFERROR(MID(Tabela3[[#This Row],[Ordenado]], SEARCH("_",Tabela3[[#This Row],[Ordenado]]) + 1, LEN(Tabela3[[#This Row],[Ordenado]])),"")</f>
        <v/>
      </c>
    </row>
    <row r="682" spans="1:11" x14ac:dyDescent="0.25">
      <c r="A682" t="str">
        <f>IFERROR(tbl_geral[[#This Row],[Máquina]],"")</f>
        <v>EXTRUS</v>
      </c>
      <c r="B682" t="str">
        <f>IFERROR(tbl_geral[[#This Row],[Status]],"")</f>
        <v>ALIMENTAÇÃO HOMAG</v>
      </c>
      <c r="C682" t="str">
        <f>IF(Tabela2[[#This Row],[Status]]="","",CONCATENATE(Tabela2[[#This Row],[Máquina]],"_",Tabela2[[#This Row],[Status]]))</f>
        <v>EXTRUS_ALIMENTAÇÃO HOMAG</v>
      </c>
      <c r="E682" s="5">
        <f t="shared" si="21"/>
        <v>88</v>
      </c>
      <c r="F682" s="6" t="str">
        <f>IF(C682&lt;&gt;"",IF(COUNTIFS($C$2:C682,C682)=1,C682,""),"")</f>
        <v/>
      </c>
      <c r="H682" s="5">
        <v>681</v>
      </c>
      <c r="I682" s="6" t="str">
        <f t="shared" si="20"/>
        <v/>
      </c>
      <c r="J682" s="6" t="str">
        <f>IFERROR(MID(Tabela3[[#This Row],[Ordenado]], 1, SEARCH("_", Tabela3[[#This Row],[Ordenado]]) - 1),"")</f>
        <v/>
      </c>
      <c r="K682" s="6" t="str">
        <f>IFERROR(MID(Tabela3[[#This Row],[Ordenado]], SEARCH("_",Tabela3[[#This Row],[Ordenado]]) + 1, LEN(Tabela3[[#This Row],[Ordenado]])),"")</f>
        <v/>
      </c>
    </row>
    <row r="683" spans="1:11" x14ac:dyDescent="0.25">
      <c r="A683" t="str">
        <f>IFERROR(tbl_geral[[#This Row],[Máquina]],"")</f>
        <v>EXTRUS</v>
      </c>
      <c r="B683" t="str">
        <f>IFERROR(tbl_geral[[#This Row],[Status]],"")</f>
        <v>ALIMENTAÇÃO HOMAG</v>
      </c>
      <c r="C683" t="str">
        <f>IF(Tabela2[[#This Row],[Status]]="","",CONCATENATE(Tabela2[[#This Row],[Máquina]],"_",Tabela2[[#This Row],[Status]]))</f>
        <v>EXTRUS_ALIMENTAÇÃO HOMAG</v>
      </c>
      <c r="E683" s="5">
        <f t="shared" si="21"/>
        <v>88</v>
      </c>
      <c r="F683" s="6" t="str">
        <f>IF(C683&lt;&gt;"",IF(COUNTIFS($C$2:C683,C683)=1,C683,""),"")</f>
        <v/>
      </c>
      <c r="H683" s="5">
        <v>682</v>
      </c>
      <c r="I683" s="6" t="str">
        <f t="shared" si="20"/>
        <v/>
      </c>
      <c r="J683" s="6" t="str">
        <f>IFERROR(MID(Tabela3[[#This Row],[Ordenado]], 1, SEARCH("_", Tabela3[[#This Row],[Ordenado]]) - 1),"")</f>
        <v/>
      </c>
      <c r="K683" s="6" t="str">
        <f>IFERROR(MID(Tabela3[[#This Row],[Ordenado]], SEARCH("_",Tabela3[[#This Row],[Ordenado]]) + 1, LEN(Tabela3[[#This Row],[Ordenado]])),"")</f>
        <v/>
      </c>
    </row>
    <row r="684" spans="1:11" x14ac:dyDescent="0.25">
      <c r="A684" t="str">
        <f>IFERROR(tbl_geral[[#This Row],[Máquina]],"")</f>
        <v>EXTRUS</v>
      </c>
      <c r="B684" t="str">
        <f>IFERROR(tbl_geral[[#This Row],[Status]],"")</f>
        <v>IMPRESSORA</v>
      </c>
      <c r="C684" t="str">
        <f>IF(Tabela2[[#This Row],[Status]]="","",CONCATENATE(Tabela2[[#This Row],[Máquina]],"_",Tabela2[[#This Row],[Status]]))</f>
        <v>EXTRUS_IMPRESSORA</v>
      </c>
      <c r="E684" s="5">
        <f t="shared" si="21"/>
        <v>89</v>
      </c>
      <c r="F684" s="6" t="str">
        <f>IF(C684&lt;&gt;"",IF(COUNTIFS($C$2:C684,C684)=1,C684,""),"")</f>
        <v>EXTRUS_IMPRESSORA</v>
      </c>
      <c r="H684" s="5">
        <v>683</v>
      </c>
      <c r="I684" s="6" t="str">
        <f t="shared" si="20"/>
        <v/>
      </c>
      <c r="J684" s="6" t="str">
        <f>IFERROR(MID(Tabela3[[#This Row],[Ordenado]], 1, SEARCH("_", Tabela3[[#This Row],[Ordenado]]) - 1),"")</f>
        <v/>
      </c>
      <c r="K684" s="6" t="str">
        <f>IFERROR(MID(Tabela3[[#This Row],[Ordenado]], SEARCH("_",Tabela3[[#This Row],[Ordenado]]) + 1, LEN(Tabela3[[#This Row],[Ordenado]])),"")</f>
        <v/>
      </c>
    </row>
    <row r="685" spans="1:11" x14ac:dyDescent="0.25">
      <c r="A685" t="str">
        <f>IFERROR(tbl_geral[[#This Row],[Máquina]],"")</f>
        <v>EXTRUS</v>
      </c>
      <c r="B685" t="str">
        <f>IFERROR(tbl_geral[[#This Row],[Status]],"")</f>
        <v>IMPRESSORA</v>
      </c>
      <c r="C685" t="str">
        <f>IF(Tabela2[[#This Row],[Status]]="","",CONCATENATE(Tabela2[[#This Row],[Máquina]],"_",Tabela2[[#This Row],[Status]]))</f>
        <v>EXTRUS_IMPRESSORA</v>
      </c>
      <c r="E685" s="5">
        <f t="shared" si="21"/>
        <v>89</v>
      </c>
      <c r="F685" s="6" t="str">
        <f>IF(C685&lt;&gt;"",IF(COUNTIFS($C$2:C685,C685)=1,C685,""),"")</f>
        <v/>
      </c>
      <c r="H685" s="5">
        <v>684</v>
      </c>
      <c r="I685" s="6" t="str">
        <f t="shared" si="20"/>
        <v/>
      </c>
      <c r="J685" s="6" t="str">
        <f>IFERROR(MID(Tabela3[[#This Row],[Ordenado]], 1, SEARCH("_", Tabela3[[#This Row],[Ordenado]]) - 1),"")</f>
        <v/>
      </c>
      <c r="K685" s="6" t="str">
        <f>IFERROR(MID(Tabela3[[#This Row],[Ordenado]], SEARCH("_",Tabela3[[#This Row],[Ordenado]]) + 1, LEN(Tabela3[[#This Row],[Ordenado]])),"")</f>
        <v/>
      </c>
    </row>
    <row r="686" spans="1:11" x14ac:dyDescent="0.25">
      <c r="A686" t="str">
        <f>IFERROR(tbl_geral[[#This Row],[Máquina]],"")</f>
        <v>EXTRUS</v>
      </c>
      <c r="B686" t="str">
        <f>IFERROR(tbl_geral[[#This Row],[Status]],"")</f>
        <v>IMPRESSORA</v>
      </c>
      <c r="C686" t="str">
        <f>IF(Tabela2[[#This Row],[Status]]="","",CONCATENATE(Tabela2[[#This Row],[Máquina]],"_",Tabela2[[#This Row],[Status]]))</f>
        <v>EXTRUS_IMPRESSORA</v>
      </c>
      <c r="E686" s="5">
        <f t="shared" si="21"/>
        <v>89</v>
      </c>
      <c r="F686" s="6" t="str">
        <f>IF(C686&lt;&gt;"",IF(COUNTIFS($C$2:C686,C686)=1,C686,""),"")</f>
        <v/>
      </c>
      <c r="H686" s="5">
        <v>685</v>
      </c>
      <c r="I686" s="6" t="str">
        <f t="shared" si="20"/>
        <v/>
      </c>
      <c r="J686" s="6" t="str">
        <f>IFERROR(MID(Tabela3[[#This Row],[Ordenado]], 1, SEARCH("_", Tabela3[[#This Row],[Ordenado]]) - 1),"")</f>
        <v/>
      </c>
      <c r="K686" s="6" t="str">
        <f>IFERROR(MID(Tabela3[[#This Row],[Ordenado]], SEARCH("_",Tabela3[[#This Row],[Ordenado]]) + 1, LEN(Tabela3[[#This Row],[Ordenado]])),"")</f>
        <v/>
      </c>
    </row>
    <row r="687" spans="1:11" x14ac:dyDescent="0.25">
      <c r="A687" t="str">
        <f>IFERROR(tbl_geral[[#This Row],[Máquina]],"")</f>
        <v>EXTRUS</v>
      </c>
      <c r="B687" t="str">
        <f>IFERROR(tbl_geral[[#This Row],[Status]],"")</f>
        <v>IMPRESSORA</v>
      </c>
      <c r="C687" t="str">
        <f>IF(Tabela2[[#This Row],[Status]]="","",CONCATENATE(Tabela2[[#This Row],[Máquina]],"_",Tabela2[[#This Row],[Status]]))</f>
        <v>EXTRUS_IMPRESSORA</v>
      </c>
      <c r="E687" s="5">
        <f t="shared" si="21"/>
        <v>89</v>
      </c>
      <c r="F687" s="6" t="str">
        <f>IF(C687&lt;&gt;"",IF(COUNTIFS($C$2:C687,C687)=1,C687,""),"")</f>
        <v/>
      </c>
      <c r="H687" s="5">
        <v>686</v>
      </c>
      <c r="I687" s="6" t="str">
        <f t="shared" si="20"/>
        <v/>
      </c>
      <c r="J687" s="6" t="str">
        <f>IFERROR(MID(Tabela3[[#This Row],[Ordenado]], 1, SEARCH("_", Tabela3[[#This Row],[Ordenado]]) - 1),"")</f>
        <v/>
      </c>
      <c r="K687" s="6" t="str">
        <f>IFERROR(MID(Tabela3[[#This Row],[Ordenado]], SEARCH("_",Tabela3[[#This Row],[Ordenado]]) + 1, LEN(Tabela3[[#This Row],[Ordenado]])),"")</f>
        <v/>
      </c>
    </row>
    <row r="688" spans="1:11" x14ac:dyDescent="0.25">
      <c r="A688" t="str">
        <f>IFERROR(tbl_geral[[#This Row],[Máquina]],"")</f>
        <v>EXTRUS</v>
      </c>
      <c r="B688" t="str">
        <f>IFERROR(tbl_geral[[#This Row],[Status]],"")</f>
        <v>IMPRESSORA</v>
      </c>
      <c r="C688" t="str">
        <f>IF(Tabela2[[#This Row],[Status]]="","",CONCATENATE(Tabela2[[#This Row],[Máquina]],"_",Tabela2[[#This Row],[Status]]))</f>
        <v>EXTRUS_IMPRESSORA</v>
      </c>
      <c r="E688" s="5">
        <f t="shared" si="21"/>
        <v>89</v>
      </c>
      <c r="F688" s="6" t="str">
        <f>IF(C688&lt;&gt;"",IF(COUNTIFS($C$2:C688,C688)=1,C688,""),"")</f>
        <v/>
      </c>
      <c r="H688" s="5">
        <v>687</v>
      </c>
      <c r="I688" s="6" t="str">
        <f t="shared" si="20"/>
        <v/>
      </c>
      <c r="J688" s="6" t="str">
        <f>IFERROR(MID(Tabela3[[#This Row],[Ordenado]], 1, SEARCH("_", Tabela3[[#This Row],[Ordenado]]) - 1),"")</f>
        <v/>
      </c>
      <c r="K688" s="6" t="str">
        <f>IFERROR(MID(Tabela3[[#This Row],[Ordenado]], SEARCH("_",Tabela3[[#This Row],[Ordenado]]) + 1, LEN(Tabela3[[#This Row],[Ordenado]])),"")</f>
        <v/>
      </c>
    </row>
    <row r="689" spans="1:11" x14ac:dyDescent="0.25">
      <c r="A689" t="str">
        <f>IFERROR(tbl_geral[[#This Row],[Máquina]],"")</f>
        <v>EXTRUS</v>
      </c>
      <c r="B689" t="str">
        <f>IFERROR(tbl_geral[[#This Row],[Status]],"")</f>
        <v>IMPRESSORA</v>
      </c>
      <c r="C689" t="str">
        <f>IF(Tabela2[[#This Row],[Status]]="","",CONCATENATE(Tabela2[[#This Row],[Máquina]],"_",Tabela2[[#This Row],[Status]]))</f>
        <v>EXTRUS_IMPRESSORA</v>
      </c>
      <c r="E689" s="5">
        <f t="shared" si="21"/>
        <v>89</v>
      </c>
      <c r="F689" s="6" t="str">
        <f>IF(C689&lt;&gt;"",IF(COUNTIFS($C$2:C689,C689)=1,C689,""),"")</f>
        <v/>
      </c>
      <c r="H689" s="5">
        <v>688</v>
      </c>
      <c r="I689" s="6" t="str">
        <f t="shared" si="20"/>
        <v/>
      </c>
      <c r="J689" s="6" t="str">
        <f>IFERROR(MID(Tabela3[[#This Row],[Ordenado]], 1, SEARCH("_", Tabela3[[#This Row],[Ordenado]]) - 1),"")</f>
        <v/>
      </c>
      <c r="K689" s="6" t="str">
        <f>IFERROR(MID(Tabela3[[#This Row],[Ordenado]], SEARCH("_",Tabela3[[#This Row],[Ordenado]]) + 1, LEN(Tabela3[[#This Row],[Ordenado]])),"")</f>
        <v/>
      </c>
    </row>
    <row r="690" spans="1:11" x14ac:dyDescent="0.25">
      <c r="A690" t="str">
        <f>IFERROR(tbl_geral[[#This Row],[Máquina]],"")</f>
        <v>GIBEN</v>
      </c>
      <c r="B690" t="str">
        <f>IFERROR(tbl_geral[[#This Row],[Status]],"")</f>
        <v>START/STOP</v>
      </c>
      <c r="C690" t="str">
        <f>IF(Tabela2[[#This Row],[Status]]="","",CONCATENATE(Tabela2[[#This Row],[Máquina]],"_",Tabela2[[#This Row],[Status]]))</f>
        <v>GIBEN_START/STOP</v>
      </c>
      <c r="E690" s="5">
        <f t="shared" si="21"/>
        <v>90</v>
      </c>
      <c r="F690" s="6" t="str">
        <f>IF(C690&lt;&gt;"",IF(COUNTIFS($C$2:C690,C690)=1,C690,""),"")</f>
        <v>GIBEN_START/STOP</v>
      </c>
      <c r="H690" s="5">
        <v>689</v>
      </c>
      <c r="I690" s="6" t="str">
        <f t="shared" si="20"/>
        <v/>
      </c>
      <c r="J690" s="6" t="str">
        <f>IFERROR(MID(Tabela3[[#This Row],[Ordenado]], 1, SEARCH("_", Tabela3[[#This Row],[Ordenado]]) - 1),"")</f>
        <v/>
      </c>
      <c r="K690" s="6" t="str">
        <f>IFERROR(MID(Tabela3[[#This Row],[Ordenado]], SEARCH("_",Tabela3[[#This Row],[Ordenado]]) + 1, LEN(Tabela3[[#This Row],[Ordenado]])),"")</f>
        <v/>
      </c>
    </row>
    <row r="691" spans="1:11" x14ac:dyDescent="0.25">
      <c r="A691" t="str">
        <f>IFERROR(tbl_geral[[#This Row],[Máquina]],"")</f>
        <v>GIBEN</v>
      </c>
      <c r="B691" t="str">
        <f>IFERROR(tbl_geral[[#This Row],[Status]],"")</f>
        <v>START/STOP</v>
      </c>
      <c r="C691" t="str">
        <f>IF(Tabela2[[#This Row],[Status]]="","",CONCATENATE(Tabela2[[#This Row],[Máquina]],"_",Tabela2[[#This Row],[Status]]))</f>
        <v>GIBEN_START/STOP</v>
      </c>
      <c r="E691" s="5">
        <f t="shared" si="21"/>
        <v>90</v>
      </c>
      <c r="F691" s="6" t="str">
        <f>IF(C691&lt;&gt;"",IF(COUNTIFS($C$2:C691,C691)=1,C691,""),"")</f>
        <v/>
      </c>
      <c r="H691" s="5">
        <v>690</v>
      </c>
      <c r="I691" s="6" t="str">
        <f t="shared" si="20"/>
        <v/>
      </c>
      <c r="J691" s="6" t="str">
        <f>IFERROR(MID(Tabela3[[#This Row],[Ordenado]], 1, SEARCH("_", Tabela3[[#This Row],[Ordenado]]) - 1),"")</f>
        <v/>
      </c>
      <c r="K691" s="6" t="str">
        <f>IFERROR(MID(Tabela3[[#This Row],[Ordenado]], SEARCH("_",Tabela3[[#This Row],[Ordenado]]) + 1, LEN(Tabela3[[#This Row],[Ordenado]])),"")</f>
        <v/>
      </c>
    </row>
    <row r="692" spans="1:11" x14ac:dyDescent="0.25">
      <c r="A692" t="str">
        <f>IFERROR(tbl_geral[[#This Row],[Máquina]],"")</f>
        <v>GIBEN</v>
      </c>
      <c r="B692" t="str">
        <f>IFERROR(tbl_geral[[#This Row],[Status]],"")</f>
        <v>START/STOP</v>
      </c>
      <c r="C692" t="str">
        <f>IF(Tabela2[[#This Row],[Status]]="","",CONCATENATE(Tabela2[[#This Row],[Máquina]],"_",Tabela2[[#This Row],[Status]]))</f>
        <v>GIBEN_START/STOP</v>
      </c>
      <c r="E692" s="5">
        <f t="shared" si="21"/>
        <v>90</v>
      </c>
      <c r="F692" s="6" t="str">
        <f>IF(C692&lt;&gt;"",IF(COUNTIFS($C$2:C692,C692)=1,C692,""),"")</f>
        <v/>
      </c>
      <c r="H692" s="5">
        <v>691</v>
      </c>
      <c r="I692" s="6" t="str">
        <f t="shared" si="20"/>
        <v/>
      </c>
      <c r="J692" s="6" t="str">
        <f>IFERROR(MID(Tabela3[[#This Row],[Ordenado]], 1, SEARCH("_", Tabela3[[#This Row],[Ordenado]]) - 1),"")</f>
        <v/>
      </c>
      <c r="K692" s="6" t="str">
        <f>IFERROR(MID(Tabela3[[#This Row],[Ordenado]], SEARCH("_",Tabela3[[#This Row],[Ordenado]]) + 1, LEN(Tabela3[[#This Row],[Ordenado]])),"")</f>
        <v/>
      </c>
    </row>
    <row r="693" spans="1:11" x14ac:dyDescent="0.25">
      <c r="A693" t="str">
        <f>IFERROR(tbl_geral[[#This Row],[Máquina]],"")</f>
        <v>GIBEN</v>
      </c>
      <c r="B693" t="str">
        <f>IFERROR(tbl_geral[[#This Row],[Status]],"")</f>
        <v>START/STOP</v>
      </c>
      <c r="C693" t="str">
        <f>IF(Tabela2[[#This Row],[Status]]="","",CONCATENATE(Tabela2[[#This Row],[Máquina]],"_",Tabela2[[#This Row],[Status]]))</f>
        <v>GIBEN_START/STOP</v>
      </c>
      <c r="E693" s="5">
        <f t="shared" si="21"/>
        <v>90</v>
      </c>
      <c r="F693" s="6" t="str">
        <f>IF(C693&lt;&gt;"",IF(COUNTIFS($C$2:C693,C693)=1,C693,""),"")</f>
        <v/>
      </c>
      <c r="H693" s="5">
        <v>692</v>
      </c>
      <c r="I693" s="6" t="str">
        <f t="shared" si="20"/>
        <v/>
      </c>
      <c r="J693" s="6" t="str">
        <f>IFERROR(MID(Tabela3[[#This Row],[Ordenado]], 1, SEARCH("_", Tabela3[[#This Row],[Ordenado]]) - 1),"")</f>
        <v/>
      </c>
      <c r="K693" s="6" t="str">
        <f>IFERROR(MID(Tabela3[[#This Row],[Ordenado]], SEARCH("_",Tabela3[[#This Row],[Ordenado]]) + 1, LEN(Tabela3[[#This Row],[Ordenado]])),"")</f>
        <v/>
      </c>
    </row>
    <row r="694" spans="1:11" x14ac:dyDescent="0.25">
      <c r="A694" t="str">
        <f>IFERROR(tbl_geral[[#This Row],[Máquina]],"")</f>
        <v>GIBEN</v>
      </c>
      <c r="B694" t="str">
        <f>IFERROR(tbl_geral[[#This Row],[Status]],"")</f>
        <v xml:space="preserve">SETUP </v>
      </c>
      <c r="C694" t="str">
        <f>IF(Tabela2[[#This Row],[Status]]="","",CONCATENATE(Tabela2[[#This Row],[Máquina]],"_",Tabela2[[#This Row],[Status]]))</f>
        <v xml:space="preserve">GIBEN_SETUP </v>
      </c>
      <c r="E694" s="5">
        <f t="shared" si="21"/>
        <v>91</v>
      </c>
      <c r="F694" s="6" t="str">
        <f>IF(C694&lt;&gt;"",IF(COUNTIFS($C$2:C694,C694)=1,C694,""),"")</f>
        <v xml:space="preserve">GIBEN_SETUP </v>
      </c>
      <c r="H694" s="5">
        <v>693</v>
      </c>
      <c r="I694" s="6" t="str">
        <f t="shared" si="20"/>
        <v/>
      </c>
      <c r="J694" s="6" t="str">
        <f>IFERROR(MID(Tabela3[[#This Row],[Ordenado]], 1, SEARCH("_", Tabela3[[#This Row],[Ordenado]]) - 1),"")</f>
        <v/>
      </c>
      <c r="K694" s="6" t="str">
        <f>IFERROR(MID(Tabela3[[#This Row],[Ordenado]], SEARCH("_",Tabela3[[#This Row],[Ordenado]]) + 1, LEN(Tabela3[[#This Row],[Ordenado]])),"")</f>
        <v/>
      </c>
    </row>
    <row r="695" spans="1:11" x14ac:dyDescent="0.25">
      <c r="A695" t="str">
        <f>IFERROR(tbl_geral[[#This Row],[Máquina]],"")</f>
        <v>GIBEN</v>
      </c>
      <c r="B695" t="str">
        <f>IFERROR(tbl_geral[[#This Row],[Status]],"")</f>
        <v>DESENVOLVIMENTO</v>
      </c>
      <c r="C695" t="str">
        <f>IF(Tabela2[[#This Row],[Status]]="","",CONCATENATE(Tabela2[[#This Row],[Máquina]],"_",Tabela2[[#This Row],[Status]]))</f>
        <v>GIBEN_DESENVOLVIMENTO</v>
      </c>
      <c r="E695" s="5">
        <f t="shared" si="21"/>
        <v>92</v>
      </c>
      <c r="F695" s="6" t="str">
        <f>IF(C695&lt;&gt;"",IF(COUNTIFS($C$2:C695,C695)=1,C695,""),"")</f>
        <v>GIBEN_DESENVOLVIMENTO</v>
      </c>
      <c r="H695" s="5">
        <v>694</v>
      </c>
      <c r="I695" s="6" t="str">
        <f t="shared" si="20"/>
        <v/>
      </c>
      <c r="J695" s="6" t="str">
        <f>IFERROR(MID(Tabela3[[#This Row],[Ordenado]], 1, SEARCH("_", Tabela3[[#This Row],[Ordenado]]) - 1),"")</f>
        <v/>
      </c>
      <c r="K695" s="6" t="str">
        <f>IFERROR(MID(Tabela3[[#This Row],[Ordenado]], SEARCH("_",Tabela3[[#This Row],[Ordenado]]) + 1, LEN(Tabela3[[#This Row],[Ordenado]])),"")</f>
        <v/>
      </c>
    </row>
    <row r="696" spans="1:11" x14ac:dyDescent="0.25">
      <c r="A696" t="str">
        <f>IFERROR(tbl_geral[[#This Row],[Máquina]],"")</f>
        <v>GIBEN</v>
      </c>
      <c r="B696" t="str">
        <f>IFERROR(tbl_geral[[#This Row],[Status]],"")</f>
        <v>DESENVOLVIMENTO</v>
      </c>
      <c r="C696" t="str">
        <f>IF(Tabela2[[#This Row],[Status]]="","",CONCATENATE(Tabela2[[#This Row],[Máquina]],"_",Tabela2[[#This Row],[Status]]))</f>
        <v>GIBEN_DESENVOLVIMENTO</v>
      </c>
      <c r="E696" s="5">
        <f t="shared" si="21"/>
        <v>92</v>
      </c>
      <c r="F696" s="6" t="str">
        <f>IF(C696&lt;&gt;"",IF(COUNTIFS($C$2:C696,C696)=1,C696,""),"")</f>
        <v/>
      </c>
      <c r="H696" s="5">
        <v>695</v>
      </c>
      <c r="I696" s="6" t="str">
        <f t="shared" si="20"/>
        <v/>
      </c>
      <c r="J696" s="6" t="str">
        <f>IFERROR(MID(Tabela3[[#This Row],[Ordenado]], 1, SEARCH("_", Tabela3[[#This Row],[Ordenado]]) - 1),"")</f>
        <v/>
      </c>
      <c r="K696" s="6" t="str">
        <f>IFERROR(MID(Tabela3[[#This Row],[Ordenado]], SEARCH("_",Tabela3[[#This Row],[Ordenado]]) + 1, LEN(Tabela3[[#This Row],[Ordenado]])),"")</f>
        <v/>
      </c>
    </row>
    <row r="697" spans="1:11" x14ac:dyDescent="0.25">
      <c r="A697" t="str">
        <f>IFERROR(tbl_geral[[#This Row],[Máquina]],"")</f>
        <v>GIBEN</v>
      </c>
      <c r="B697" t="str">
        <f>IFERROR(tbl_geral[[#This Row],[Status]],"")</f>
        <v>PCP</v>
      </c>
      <c r="C697" t="str">
        <f>IF(Tabela2[[#This Row],[Status]]="","",CONCATENATE(Tabela2[[#This Row],[Máquina]],"_",Tabela2[[#This Row],[Status]]))</f>
        <v>GIBEN_PCP</v>
      </c>
      <c r="E697" s="5">
        <f t="shared" si="21"/>
        <v>93</v>
      </c>
      <c r="F697" s="6" t="str">
        <f>IF(C697&lt;&gt;"",IF(COUNTIFS($C$2:C697,C697)=1,C697,""),"")</f>
        <v>GIBEN_PCP</v>
      </c>
      <c r="H697" s="5">
        <v>696</v>
      </c>
      <c r="I697" s="6" t="str">
        <f t="shared" si="20"/>
        <v/>
      </c>
      <c r="J697" s="6" t="str">
        <f>IFERROR(MID(Tabela3[[#This Row],[Ordenado]], 1, SEARCH("_", Tabela3[[#This Row],[Ordenado]]) - 1),"")</f>
        <v/>
      </c>
      <c r="K697" s="6" t="str">
        <f>IFERROR(MID(Tabela3[[#This Row],[Ordenado]], SEARCH("_",Tabela3[[#This Row],[Ordenado]]) + 1, LEN(Tabela3[[#This Row],[Ordenado]])),"")</f>
        <v/>
      </c>
    </row>
    <row r="698" spans="1:11" x14ac:dyDescent="0.25">
      <c r="A698" t="str">
        <f>IFERROR(tbl_geral[[#This Row],[Máquina]],"")</f>
        <v>GIBEN</v>
      </c>
      <c r="B698" t="str">
        <f>IFERROR(tbl_geral[[#This Row],[Status]],"")</f>
        <v>PCP</v>
      </c>
      <c r="C698" t="str">
        <f>IF(Tabela2[[#This Row],[Status]]="","",CONCATENATE(Tabela2[[#This Row],[Máquina]],"_",Tabela2[[#This Row],[Status]]))</f>
        <v>GIBEN_PCP</v>
      </c>
      <c r="E698" s="5">
        <f t="shared" si="21"/>
        <v>93</v>
      </c>
      <c r="F698" s="6" t="str">
        <f>IF(C698&lt;&gt;"",IF(COUNTIFS($C$2:C698,C698)=1,C698,""),"")</f>
        <v/>
      </c>
      <c r="H698" s="5">
        <v>697</v>
      </c>
      <c r="I698" s="6" t="str">
        <f t="shared" si="20"/>
        <v/>
      </c>
      <c r="J698" s="6" t="str">
        <f>IFERROR(MID(Tabela3[[#This Row],[Ordenado]], 1, SEARCH("_", Tabela3[[#This Row],[Ordenado]]) - 1),"")</f>
        <v/>
      </c>
      <c r="K698" s="6" t="str">
        <f>IFERROR(MID(Tabela3[[#This Row],[Ordenado]], SEARCH("_",Tabela3[[#This Row],[Ordenado]]) + 1, LEN(Tabela3[[#This Row],[Ordenado]])),"")</f>
        <v/>
      </c>
    </row>
    <row r="699" spans="1:11" x14ac:dyDescent="0.25">
      <c r="A699" t="str">
        <f>IFERROR(tbl_geral[[#This Row],[Máquina]],"")</f>
        <v>GIBEN</v>
      </c>
      <c r="B699" t="str">
        <f>IFERROR(tbl_geral[[#This Row],[Status]],"")</f>
        <v>PCP</v>
      </c>
      <c r="C699" t="str">
        <f>IF(Tabela2[[#This Row],[Status]]="","",CONCATENATE(Tabela2[[#This Row],[Máquina]],"_",Tabela2[[#This Row],[Status]]))</f>
        <v>GIBEN_PCP</v>
      </c>
      <c r="E699" s="5">
        <f t="shared" si="21"/>
        <v>93</v>
      </c>
      <c r="F699" s="6" t="str">
        <f>IF(C699&lt;&gt;"",IF(COUNTIFS($C$2:C699,C699)=1,C699,""),"")</f>
        <v/>
      </c>
      <c r="H699" s="5">
        <v>698</v>
      </c>
      <c r="I699" s="6" t="str">
        <f t="shared" si="20"/>
        <v/>
      </c>
      <c r="J699" s="6" t="str">
        <f>IFERROR(MID(Tabela3[[#This Row],[Ordenado]], 1, SEARCH("_", Tabela3[[#This Row],[Ordenado]]) - 1),"")</f>
        <v/>
      </c>
      <c r="K699" s="6" t="str">
        <f>IFERROR(MID(Tabela3[[#This Row],[Ordenado]], SEARCH("_",Tabela3[[#This Row],[Ordenado]]) + 1, LEN(Tabela3[[#This Row],[Ordenado]])),"")</f>
        <v/>
      </c>
    </row>
    <row r="700" spans="1:11" x14ac:dyDescent="0.25">
      <c r="A700" t="str">
        <f>IFERROR(tbl_geral[[#This Row],[Máquina]],"")</f>
        <v>GIBEN</v>
      </c>
      <c r="B700" t="str">
        <f>IFERROR(tbl_geral[[#This Row],[Status]],"")</f>
        <v>PCP</v>
      </c>
      <c r="C700" t="str">
        <f>IF(Tabela2[[#This Row],[Status]]="","",CONCATENATE(Tabela2[[#This Row],[Máquina]],"_",Tabela2[[#This Row],[Status]]))</f>
        <v>GIBEN_PCP</v>
      </c>
      <c r="E700" s="5">
        <f t="shared" si="21"/>
        <v>93</v>
      </c>
      <c r="F700" s="6" t="str">
        <f>IF(C700&lt;&gt;"",IF(COUNTIFS($C$2:C700,C700)=1,C700,""),"")</f>
        <v/>
      </c>
      <c r="H700" s="5">
        <v>699</v>
      </c>
      <c r="I700" s="6" t="str">
        <f t="shared" si="20"/>
        <v/>
      </c>
      <c r="J700" s="6" t="str">
        <f>IFERROR(MID(Tabela3[[#This Row],[Ordenado]], 1, SEARCH("_", Tabela3[[#This Row],[Ordenado]]) - 1),"")</f>
        <v/>
      </c>
      <c r="K700" s="6" t="str">
        <f>IFERROR(MID(Tabela3[[#This Row],[Ordenado]], SEARCH("_",Tabela3[[#This Row],[Ordenado]]) + 1, LEN(Tabela3[[#This Row],[Ordenado]])),"")</f>
        <v/>
      </c>
    </row>
    <row r="701" spans="1:11" x14ac:dyDescent="0.25">
      <c r="A701" t="str">
        <f>IFERROR(tbl_geral[[#This Row],[Máquina]],"")</f>
        <v>GIBEN</v>
      </c>
      <c r="B701" t="str">
        <f>IFERROR(tbl_geral[[#This Row],[Status]],"")</f>
        <v>PCP</v>
      </c>
      <c r="C701" t="str">
        <f>IF(Tabela2[[#This Row],[Status]]="","",CONCATENATE(Tabela2[[#This Row],[Máquina]],"_",Tabela2[[#This Row],[Status]]))</f>
        <v>GIBEN_PCP</v>
      </c>
      <c r="E701" s="5">
        <f t="shared" si="21"/>
        <v>93</v>
      </c>
      <c r="F701" s="6" t="str">
        <f>IF(C701&lt;&gt;"",IF(COUNTIFS($C$2:C701,C701)=1,C701,""),"")</f>
        <v/>
      </c>
      <c r="H701" s="5">
        <v>700</v>
      </c>
      <c r="I701" s="6" t="str">
        <f t="shared" si="20"/>
        <v/>
      </c>
      <c r="J701" s="6" t="str">
        <f>IFERROR(MID(Tabela3[[#This Row],[Ordenado]], 1, SEARCH("_", Tabela3[[#This Row],[Ordenado]]) - 1),"")</f>
        <v/>
      </c>
      <c r="K701" s="6" t="str">
        <f>IFERROR(MID(Tabela3[[#This Row],[Ordenado]], SEARCH("_",Tabela3[[#This Row],[Ordenado]]) + 1, LEN(Tabela3[[#This Row],[Ordenado]])),"")</f>
        <v/>
      </c>
    </row>
    <row r="702" spans="1:11" x14ac:dyDescent="0.25">
      <c r="A702" t="str">
        <f>IFERROR(tbl_geral[[#This Row],[Máquina]],"")</f>
        <v>GIBEN</v>
      </c>
      <c r="B702" t="str">
        <f>IFERROR(tbl_geral[[#This Row],[Status]],"")</f>
        <v>EMPILHADEIRA</v>
      </c>
      <c r="C702" t="str">
        <f>IF(Tabela2[[#This Row],[Status]]="","",CONCATENATE(Tabela2[[#This Row],[Máquina]],"_",Tabela2[[#This Row],[Status]]))</f>
        <v>GIBEN_EMPILHADEIRA</v>
      </c>
      <c r="E702" s="5">
        <f t="shared" si="21"/>
        <v>94</v>
      </c>
      <c r="F702" s="6" t="str">
        <f>IF(C702&lt;&gt;"",IF(COUNTIFS($C$2:C702,C702)=1,C702,""),"")</f>
        <v>GIBEN_EMPILHADEIRA</v>
      </c>
      <c r="H702" s="5">
        <v>701</v>
      </c>
      <c r="I702" s="6" t="str">
        <f t="shared" si="20"/>
        <v/>
      </c>
      <c r="J702" s="6" t="str">
        <f>IFERROR(MID(Tabela3[[#This Row],[Ordenado]], 1, SEARCH("_", Tabela3[[#This Row],[Ordenado]]) - 1),"")</f>
        <v/>
      </c>
      <c r="K702" s="6" t="str">
        <f>IFERROR(MID(Tabela3[[#This Row],[Ordenado]], SEARCH("_",Tabela3[[#This Row],[Ordenado]]) + 1, LEN(Tabela3[[#This Row],[Ordenado]])),"")</f>
        <v/>
      </c>
    </row>
    <row r="703" spans="1:11" x14ac:dyDescent="0.25">
      <c r="A703" t="str">
        <f>IFERROR(tbl_geral[[#This Row],[Máquina]],"")</f>
        <v>GIBEN</v>
      </c>
      <c r="B703" t="str">
        <f>IFERROR(tbl_geral[[#This Row],[Status]],"")</f>
        <v>EMPILHADEIRA</v>
      </c>
      <c r="C703" t="str">
        <f>IF(Tabela2[[#This Row],[Status]]="","",CONCATENATE(Tabela2[[#This Row],[Máquina]],"_",Tabela2[[#This Row],[Status]]))</f>
        <v>GIBEN_EMPILHADEIRA</v>
      </c>
      <c r="E703" s="5">
        <f t="shared" si="21"/>
        <v>94</v>
      </c>
      <c r="F703" s="6" t="str">
        <f>IF(C703&lt;&gt;"",IF(COUNTIFS($C$2:C703,C703)=1,C703,""),"")</f>
        <v/>
      </c>
      <c r="H703" s="5">
        <v>702</v>
      </c>
      <c r="I703" s="6" t="str">
        <f t="shared" si="20"/>
        <v/>
      </c>
      <c r="J703" s="6" t="str">
        <f>IFERROR(MID(Tabela3[[#This Row],[Ordenado]], 1, SEARCH("_", Tabela3[[#This Row],[Ordenado]]) - 1),"")</f>
        <v/>
      </c>
      <c r="K703" s="6" t="str">
        <f>IFERROR(MID(Tabela3[[#This Row],[Ordenado]], SEARCH("_",Tabela3[[#This Row],[Ordenado]]) + 1, LEN(Tabela3[[#This Row],[Ordenado]])),"")</f>
        <v/>
      </c>
    </row>
    <row r="704" spans="1:11" x14ac:dyDescent="0.25">
      <c r="A704" t="str">
        <f>IFERROR(tbl_geral[[#This Row],[Máquina]],"")</f>
        <v>GIBEN</v>
      </c>
      <c r="B704" t="str">
        <f>IFERROR(tbl_geral[[#This Row],[Status]],"")</f>
        <v>EMPILHADEIRA</v>
      </c>
      <c r="C704" t="str">
        <f>IF(Tabela2[[#This Row],[Status]]="","",CONCATENATE(Tabela2[[#This Row],[Máquina]],"_",Tabela2[[#This Row],[Status]]))</f>
        <v>GIBEN_EMPILHADEIRA</v>
      </c>
      <c r="E704" s="5">
        <f t="shared" si="21"/>
        <v>94</v>
      </c>
      <c r="F704" s="6" t="str">
        <f>IF(C704&lt;&gt;"",IF(COUNTIFS($C$2:C704,C704)=1,C704,""),"")</f>
        <v/>
      </c>
      <c r="H704" s="5">
        <v>703</v>
      </c>
      <c r="I704" s="6" t="str">
        <f t="shared" si="20"/>
        <v/>
      </c>
      <c r="J704" s="6" t="str">
        <f>IFERROR(MID(Tabela3[[#This Row],[Ordenado]], 1, SEARCH("_", Tabela3[[#This Row],[Ordenado]]) - 1),"")</f>
        <v/>
      </c>
      <c r="K704" s="6" t="str">
        <f>IFERROR(MID(Tabela3[[#This Row],[Ordenado]], SEARCH("_",Tabela3[[#This Row],[Ordenado]]) + 1, LEN(Tabela3[[#This Row],[Ordenado]])),"")</f>
        <v/>
      </c>
    </row>
    <row r="705" spans="1:11" x14ac:dyDescent="0.25">
      <c r="A705" t="str">
        <f>IFERROR(tbl_geral[[#This Row],[Máquina]],"")</f>
        <v>GIBEN</v>
      </c>
      <c r="B705" t="str">
        <f>IFERROR(tbl_geral[[#This Row],[Status]],"")</f>
        <v>SENSOR PCF</v>
      </c>
      <c r="C705" t="str">
        <f>IF(Tabela2[[#This Row],[Status]]="","",CONCATENATE(Tabela2[[#This Row],[Máquina]],"_",Tabela2[[#This Row],[Status]]))</f>
        <v>GIBEN_SENSOR PCF</v>
      </c>
      <c r="E705" s="5">
        <f t="shared" si="21"/>
        <v>95</v>
      </c>
      <c r="F705" s="6" t="str">
        <f>IF(C705&lt;&gt;"",IF(COUNTIFS($C$2:C705,C705)=1,C705,""),"")</f>
        <v>GIBEN_SENSOR PCF</v>
      </c>
      <c r="H705" s="5">
        <v>704</v>
      </c>
      <c r="I705" s="6" t="str">
        <f t="shared" si="20"/>
        <v/>
      </c>
      <c r="J705" s="6" t="str">
        <f>IFERROR(MID(Tabela3[[#This Row],[Ordenado]], 1, SEARCH("_", Tabela3[[#This Row],[Ordenado]]) - 1),"")</f>
        <v/>
      </c>
      <c r="K705" s="6" t="str">
        <f>IFERROR(MID(Tabela3[[#This Row],[Ordenado]], SEARCH("_",Tabela3[[#This Row],[Ordenado]]) + 1, LEN(Tabela3[[#This Row],[Ordenado]])),"")</f>
        <v/>
      </c>
    </row>
    <row r="706" spans="1:11" x14ac:dyDescent="0.25">
      <c r="A706" t="str">
        <f>IFERROR(tbl_geral[[#This Row],[Máquina]],"")</f>
        <v>GIBEN</v>
      </c>
      <c r="B706" t="str">
        <f>IFERROR(tbl_geral[[#This Row],[Status]],"")</f>
        <v>SISTEMA PCF</v>
      </c>
      <c r="C706" t="str">
        <f>IF(Tabela2[[#This Row],[Status]]="","",CONCATENATE(Tabela2[[#This Row],[Máquina]],"_",Tabela2[[#This Row],[Status]]))</f>
        <v>GIBEN_SISTEMA PCF</v>
      </c>
      <c r="E706" s="5">
        <f t="shared" si="21"/>
        <v>96</v>
      </c>
      <c r="F706" s="6" t="str">
        <f>IF(C706&lt;&gt;"",IF(COUNTIFS($C$2:C706,C706)=1,C706,""),"")</f>
        <v>GIBEN_SISTEMA PCF</v>
      </c>
      <c r="H706" s="5">
        <v>705</v>
      </c>
      <c r="I706" s="6" t="str">
        <f t="shared" si="20"/>
        <v/>
      </c>
      <c r="J706" s="6" t="str">
        <f>IFERROR(MID(Tabela3[[#This Row],[Ordenado]], 1, SEARCH("_", Tabela3[[#This Row],[Ordenado]]) - 1),"")</f>
        <v/>
      </c>
      <c r="K706" s="6" t="str">
        <f>IFERROR(MID(Tabela3[[#This Row],[Ordenado]], SEARCH("_",Tabela3[[#This Row],[Ordenado]]) + 1, LEN(Tabela3[[#This Row],[Ordenado]])),"")</f>
        <v/>
      </c>
    </row>
    <row r="707" spans="1:11" x14ac:dyDescent="0.25">
      <c r="A707" t="str">
        <f>IFERROR(tbl_geral[[#This Row],[Máquina]],"")</f>
        <v>GIBEN</v>
      </c>
      <c r="B707" t="str">
        <f>IFERROR(tbl_geral[[#This Row],[Status]],"")</f>
        <v>SISTEMA PCF</v>
      </c>
      <c r="C707" t="str">
        <f>IF(Tabela2[[#This Row],[Status]]="","",CONCATENATE(Tabela2[[#This Row],[Máquina]],"_",Tabela2[[#This Row],[Status]]))</f>
        <v>GIBEN_SISTEMA PCF</v>
      </c>
      <c r="E707" s="5">
        <f t="shared" si="21"/>
        <v>96</v>
      </c>
      <c r="F707" s="6" t="str">
        <f>IF(C707&lt;&gt;"",IF(COUNTIFS($C$2:C707,C707)=1,C707,""),"")</f>
        <v/>
      </c>
      <c r="H707" s="5">
        <v>706</v>
      </c>
      <c r="I707" s="6" t="str">
        <f t="shared" ref="I707:I770" si="22">IFERROR(INDEX($F$2:$F$2000,MATCH(H707,$E$2:$E$2000,0)),"")</f>
        <v/>
      </c>
      <c r="J707" s="6" t="str">
        <f>IFERROR(MID(Tabela3[[#This Row],[Ordenado]], 1, SEARCH("_", Tabela3[[#This Row],[Ordenado]]) - 1),"")</f>
        <v/>
      </c>
      <c r="K707" s="6" t="str">
        <f>IFERROR(MID(Tabela3[[#This Row],[Ordenado]], SEARCH("_",Tabela3[[#This Row],[Ordenado]]) + 1, LEN(Tabela3[[#This Row],[Ordenado]])),"")</f>
        <v/>
      </c>
    </row>
    <row r="708" spans="1:11" x14ac:dyDescent="0.25">
      <c r="A708" t="str">
        <f>IFERROR(tbl_geral[[#This Row],[Máquina]],"")</f>
        <v>GIBEN</v>
      </c>
      <c r="B708" t="str">
        <f>IFERROR(tbl_geral[[#This Row],[Status]],"")</f>
        <v>PARADA</v>
      </c>
      <c r="C708" t="str">
        <f>IF(Tabela2[[#This Row],[Status]]="","",CONCATENATE(Tabela2[[#This Row],[Máquina]],"_",Tabela2[[#This Row],[Status]]))</f>
        <v>GIBEN_PARADA</v>
      </c>
      <c r="E708" s="5">
        <f t="shared" ref="E708:E771" si="23">IF(F708&lt;&gt;"",E707+1,E707)</f>
        <v>97</v>
      </c>
      <c r="F708" s="6" t="str">
        <f>IF(C708&lt;&gt;"",IF(COUNTIFS($C$2:C708,C708)=1,C708,""),"")</f>
        <v>GIBEN_PARADA</v>
      </c>
      <c r="H708" s="5">
        <v>707</v>
      </c>
      <c r="I708" s="6" t="str">
        <f t="shared" si="22"/>
        <v/>
      </c>
      <c r="J708" s="6" t="str">
        <f>IFERROR(MID(Tabela3[[#This Row],[Ordenado]], 1, SEARCH("_", Tabela3[[#This Row],[Ordenado]]) - 1),"")</f>
        <v/>
      </c>
      <c r="K708" s="6" t="str">
        <f>IFERROR(MID(Tabela3[[#This Row],[Ordenado]], SEARCH("_",Tabela3[[#This Row],[Ordenado]]) + 1, LEN(Tabela3[[#This Row],[Ordenado]])),"")</f>
        <v/>
      </c>
    </row>
    <row r="709" spans="1:11" x14ac:dyDescent="0.25">
      <c r="A709" t="str">
        <f>IFERROR(tbl_geral[[#This Row],[Máquina]],"")</f>
        <v>GIBEN</v>
      </c>
      <c r="B709" t="str">
        <f>IFERROR(tbl_geral[[#This Row],[Status]],"")</f>
        <v>PARADA</v>
      </c>
      <c r="C709" t="str">
        <f>IF(Tabela2[[#This Row],[Status]]="","",CONCATENATE(Tabela2[[#This Row],[Máquina]],"_",Tabela2[[#This Row],[Status]]))</f>
        <v>GIBEN_PARADA</v>
      </c>
      <c r="E709" s="5">
        <f t="shared" si="23"/>
        <v>97</v>
      </c>
      <c r="F709" s="6" t="str">
        <f>IF(C709&lt;&gt;"",IF(COUNTIFS($C$2:C709,C709)=1,C709,""),"")</f>
        <v/>
      </c>
      <c r="H709" s="5">
        <v>708</v>
      </c>
      <c r="I709" s="6" t="str">
        <f t="shared" si="22"/>
        <v/>
      </c>
      <c r="J709" s="6" t="str">
        <f>IFERROR(MID(Tabela3[[#This Row],[Ordenado]], 1, SEARCH("_", Tabela3[[#This Row],[Ordenado]]) - 1),"")</f>
        <v/>
      </c>
      <c r="K709" s="6" t="str">
        <f>IFERROR(MID(Tabela3[[#This Row],[Ordenado]], SEARCH("_",Tabela3[[#This Row],[Ordenado]]) + 1, LEN(Tabela3[[#This Row],[Ordenado]])),"")</f>
        <v/>
      </c>
    </row>
    <row r="710" spans="1:11" x14ac:dyDescent="0.25">
      <c r="A710" t="str">
        <f>IFERROR(tbl_geral[[#This Row],[Máquina]],"")</f>
        <v>GIBEN</v>
      </c>
      <c r="B710" t="str">
        <f>IFERROR(tbl_geral[[#This Row],[Status]],"")</f>
        <v>SECCIONADORA</v>
      </c>
      <c r="C710" t="str">
        <f>IF(Tabela2[[#This Row],[Status]]="","",CONCATENATE(Tabela2[[#This Row],[Máquina]],"_",Tabela2[[#This Row],[Status]]))</f>
        <v>GIBEN_SECCIONADORA</v>
      </c>
      <c r="E710" s="5">
        <f t="shared" si="23"/>
        <v>98</v>
      </c>
      <c r="F710" s="6" t="str">
        <f>IF(C710&lt;&gt;"",IF(COUNTIFS($C$2:C710,C710)=1,C710,""),"")</f>
        <v>GIBEN_SECCIONADORA</v>
      </c>
      <c r="H710" s="5">
        <v>709</v>
      </c>
      <c r="I710" s="6" t="str">
        <f t="shared" si="22"/>
        <v/>
      </c>
      <c r="J710" s="6" t="str">
        <f>IFERROR(MID(Tabela3[[#This Row],[Ordenado]], 1, SEARCH("_", Tabela3[[#This Row],[Ordenado]]) - 1),"")</f>
        <v/>
      </c>
      <c r="K710" s="6" t="str">
        <f>IFERROR(MID(Tabela3[[#This Row],[Ordenado]], SEARCH("_",Tabela3[[#This Row],[Ordenado]]) + 1, LEN(Tabela3[[#This Row],[Ordenado]])),"")</f>
        <v/>
      </c>
    </row>
    <row r="711" spans="1:11" x14ac:dyDescent="0.25">
      <c r="A711" t="str">
        <f>IFERROR(tbl_geral[[#This Row],[Máquina]],"")</f>
        <v>GIBEN</v>
      </c>
      <c r="B711" t="str">
        <f>IFERROR(tbl_geral[[#This Row],[Status]],"")</f>
        <v>SECCIONADORA</v>
      </c>
      <c r="C711" t="str">
        <f>IF(Tabela2[[#This Row],[Status]]="","",CONCATENATE(Tabela2[[#This Row],[Máquina]],"_",Tabela2[[#This Row],[Status]]))</f>
        <v>GIBEN_SECCIONADORA</v>
      </c>
      <c r="E711" s="5">
        <f t="shared" si="23"/>
        <v>98</v>
      </c>
      <c r="F711" s="6" t="str">
        <f>IF(C711&lt;&gt;"",IF(COUNTIFS($C$2:C711,C711)=1,C711,""),"")</f>
        <v/>
      </c>
      <c r="H711" s="5">
        <v>710</v>
      </c>
      <c r="I711" s="6" t="str">
        <f t="shared" si="22"/>
        <v/>
      </c>
      <c r="J711" s="6" t="str">
        <f>IFERROR(MID(Tabela3[[#This Row],[Ordenado]], 1, SEARCH("_", Tabela3[[#This Row],[Ordenado]]) - 1),"")</f>
        <v/>
      </c>
      <c r="K711" s="6" t="str">
        <f>IFERROR(MID(Tabela3[[#This Row],[Ordenado]], SEARCH("_",Tabela3[[#This Row],[Ordenado]]) + 1, LEN(Tabela3[[#This Row],[Ordenado]])),"")</f>
        <v/>
      </c>
    </row>
    <row r="712" spans="1:11" x14ac:dyDescent="0.25">
      <c r="A712" t="str">
        <f>IFERROR(tbl_geral[[#This Row],[Máquina]],"")</f>
        <v>GIBEN</v>
      </c>
      <c r="B712" t="str">
        <f>IFERROR(tbl_geral[[#This Row],[Status]],"")</f>
        <v>SECCIONADORA</v>
      </c>
      <c r="C712" t="str">
        <f>IF(Tabela2[[#This Row],[Status]]="","",CONCATENATE(Tabela2[[#This Row],[Máquina]],"_",Tabela2[[#This Row],[Status]]))</f>
        <v>GIBEN_SECCIONADORA</v>
      </c>
      <c r="E712" s="5">
        <f t="shared" si="23"/>
        <v>98</v>
      </c>
      <c r="F712" s="6" t="str">
        <f>IF(C712&lt;&gt;"",IF(COUNTIFS($C$2:C712,C712)=1,C712,""),"")</f>
        <v/>
      </c>
      <c r="H712" s="5">
        <v>711</v>
      </c>
      <c r="I712" s="6" t="str">
        <f t="shared" si="22"/>
        <v/>
      </c>
      <c r="J712" s="6" t="str">
        <f>IFERROR(MID(Tabela3[[#This Row],[Ordenado]], 1, SEARCH("_", Tabela3[[#This Row],[Ordenado]]) - 1),"")</f>
        <v/>
      </c>
      <c r="K712" s="6" t="str">
        <f>IFERROR(MID(Tabela3[[#This Row],[Ordenado]], SEARCH("_",Tabela3[[#This Row],[Ordenado]]) + 1, LEN(Tabela3[[#This Row],[Ordenado]])),"")</f>
        <v/>
      </c>
    </row>
    <row r="713" spans="1:11" x14ac:dyDescent="0.25">
      <c r="A713" t="str">
        <f>IFERROR(tbl_geral[[#This Row],[Máquina]],"")</f>
        <v>GIBEN</v>
      </c>
      <c r="B713" t="str">
        <f>IFERROR(tbl_geral[[#This Row],[Status]],"")</f>
        <v>SECCIONADORA</v>
      </c>
      <c r="C713" t="str">
        <f>IF(Tabela2[[#This Row],[Status]]="","",CONCATENATE(Tabela2[[#This Row],[Máquina]],"_",Tabela2[[#This Row],[Status]]))</f>
        <v>GIBEN_SECCIONADORA</v>
      </c>
      <c r="E713" s="5">
        <f t="shared" si="23"/>
        <v>98</v>
      </c>
      <c r="F713" s="6" t="str">
        <f>IF(C713&lt;&gt;"",IF(COUNTIFS($C$2:C713,C713)=1,C713,""),"")</f>
        <v/>
      </c>
      <c r="H713" s="5">
        <v>712</v>
      </c>
      <c r="I713" s="6" t="str">
        <f t="shared" si="22"/>
        <v/>
      </c>
      <c r="J713" s="6" t="str">
        <f>IFERROR(MID(Tabela3[[#This Row],[Ordenado]], 1, SEARCH("_", Tabela3[[#This Row],[Ordenado]]) - 1),"")</f>
        <v/>
      </c>
      <c r="K713" s="6" t="str">
        <f>IFERROR(MID(Tabela3[[#This Row],[Ordenado]], SEARCH("_",Tabela3[[#This Row],[Ordenado]]) + 1, LEN(Tabela3[[#This Row],[Ordenado]])),"")</f>
        <v/>
      </c>
    </row>
    <row r="714" spans="1:11" x14ac:dyDescent="0.25">
      <c r="A714" t="str">
        <f>IFERROR(tbl_geral[[#This Row],[Máquina]],"")</f>
        <v>GIBEN</v>
      </c>
      <c r="B714" t="str">
        <f>IFERROR(tbl_geral[[#This Row],[Status]],"")</f>
        <v>SECCIONADORA</v>
      </c>
      <c r="C714" t="str">
        <f>IF(Tabela2[[#This Row],[Status]]="","",CONCATENATE(Tabela2[[#This Row],[Máquina]],"_",Tabela2[[#This Row],[Status]]))</f>
        <v>GIBEN_SECCIONADORA</v>
      </c>
      <c r="E714" s="5">
        <f t="shared" si="23"/>
        <v>98</v>
      </c>
      <c r="F714" s="6" t="str">
        <f>IF(C714&lt;&gt;"",IF(COUNTIFS($C$2:C714,C714)=1,C714,""),"")</f>
        <v/>
      </c>
      <c r="H714" s="5">
        <v>713</v>
      </c>
      <c r="I714" s="6" t="str">
        <f t="shared" si="22"/>
        <v/>
      </c>
      <c r="J714" s="6" t="str">
        <f>IFERROR(MID(Tabela3[[#This Row],[Ordenado]], 1, SEARCH("_", Tabela3[[#This Row],[Ordenado]]) - 1),"")</f>
        <v/>
      </c>
      <c r="K714" s="6" t="str">
        <f>IFERROR(MID(Tabela3[[#This Row],[Ordenado]], SEARCH("_",Tabela3[[#This Row],[Ordenado]]) + 1, LEN(Tabela3[[#This Row],[Ordenado]])),"")</f>
        <v/>
      </c>
    </row>
    <row r="715" spans="1:11" x14ac:dyDescent="0.25">
      <c r="A715" t="str">
        <f>IFERROR(tbl_geral[[#This Row],[Máquina]],"")</f>
        <v>GIBEN</v>
      </c>
      <c r="B715" t="str">
        <f>IFERROR(tbl_geral[[#This Row],[Status]],"")</f>
        <v>SECCIONADORA</v>
      </c>
      <c r="C715" t="str">
        <f>IF(Tabela2[[#This Row],[Status]]="","",CONCATENATE(Tabela2[[#This Row],[Máquina]],"_",Tabela2[[#This Row],[Status]]))</f>
        <v>GIBEN_SECCIONADORA</v>
      </c>
      <c r="E715" s="5">
        <f t="shared" si="23"/>
        <v>98</v>
      </c>
      <c r="F715" s="6" t="str">
        <f>IF(C715&lt;&gt;"",IF(COUNTIFS($C$2:C715,C715)=1,C715,""),"")</f>
        <v/>
      </c>
      <c r="H715" s="5">
        <v>714</v>
      </c>
      <c r="I715" s="6" t="str">
        <f t="shared" si="22"/>
        <v/>
      </c>
      <c r="J715" s="6" t="str">
        <f>IFERROR(MID(Tabela3[[#This Row],[Ordenado]], 1, SEARCH("_", Tabela3[[#This Row],[Ordenado]]) - 1),"")</f>
        <v/>
      </c>
      <c r="K715" s="6" t="str">
        <f>IFERROR(MID(Tabela3[[#This Row],[Ordenado]], SEARCH("_",Tabela3[[#This Row],[Ordenado]]) + 1, LEN(Tabela3[[#This Row],[Ordenado]])),"")</f>
        <v/>
      </c>
    </row>
    <row r="716" spans="1:11" x14ac:dyDescent="0.25">
      <c r="A716" t="str">
        <f>IFERROR(tbl_geral[[#This Row],[Máquina]],"")</f>
        <v>GIBEN</v>
      </c>
      <c r="B716" t="str">
        <f>IFERROR(tbl_geral[[#This Row],[Status]],"")</f>
        <v>SECCIONADORA</v>
      </c>
      <c r="C716" t="str">
        <f>IF(Tabela2[[#This Row],[Status]]="","",CONCATENATE(Tabela2[[#This Row],[Máquina]],"_",Tabela2[[#This Row],[Status]]))</f>
        <v>GIBEN_SECCIONADORA</v>
      </c>
      <c r="E716" s="5">
        <f t="shared" si="23"/>
        <v>98</v>
      </c>
      <c r="F716" s="6" t="str">
        <f>IF(C716&lt;&gt;"",IF(COUNTIFS($C$2:C716,C716)=1,C716,""),"")</f>
        <v/>
      </c>
      <c r="H716" s="5">
        <v>715</v>
      </c>
      <c r="I716" s="6" t="str">
        <f t="shared" si="22"/>
        <v/>
      </c>
      <c r="J716" s="6" t="str">
        <f>IFERROR(MID(Tabela3[[#This Row],[Ordenado]], 1, SEARCH("_", Tabela3[[#This Row],[Ordenado]]) - 1),"")</f>
        <v/>
      </c>
      <c r="K716" s="6" t="str">
        <f>IFERROR(MID(Tabela3[[#This Row],[Ordenado]], SEARCH("_",Tabela3[[#This Row],[Ordenado]]) + 1, LEN(Tabela3[[#This Row],[Ordenado]])),"")</f>
        <v/>
      </c>
    </row>
    <row r="717" spans="1:11" x14ac:dyDescent="0.25">
      <c r="A717" t="str">
        <f>IFERROR(tbl_geral[[#This Row],[Máquina]],"")</f>
        <v>GIBEN</v>
      </c>
      <c r="B717" t="str">
        <f>IFERROR(tbl_geral[[#This Row],[Status]],"")</f>
        <v>SECCIONADORA</v>
      </c>
      <c r="C717" t="str">
        <f>IF(Tabela2[[#This Row],[Status]]="","",CONCATENATE(Tabela2[[#This Row],[Máquina]],"_",Tabela2[[#This Row],[Status]]))</f>
        <v>GIBEN_SECCIONADORA</v>
      </c>
      <c r="E717" s="5">
        <f t="shared" si="23"/>
        <v>98</v>
      </c>
      <c r="F717" s="6" t="str">
        <f>IF(C717&lt;&gt;"",IF(COUNTIFS($C$2:C717,C717)=1,C717,""),"")</f>
        <v/>
      </c>
      <c r="H717" s="5">
        <v>716</v>
      </c>
      <c r="I717" s="6" t="str">
        <f t="shared" si="22"/>
        <v/>
      </c>
      <c r="J717" s="6" t="str">
        <f>IFERROR(MID(Tabela3[[#This Row],[Ordenado]], 1, SEARCH("_", Tabela3[[#This Row],[Ordenado]]) - 1),"")</f>
        <v/>
      </c>
      <c r="K717" s="6" t="str">
        <f>IFERROR(MID(Tabela3[[#This Row],[Ordenado]], SEARCH("_",Tabela3[[#This Row],[Ordenado]]) + 1, LEN(Tabela3[[#This Row],[Ordenado]])),"")</f>
        <v/>
      </c>
    </row>
    <row r="718" spans="1:11" x14ac:dyDescent="0.25">
      <c r="A718" t="str">
        <f>IFERROR(tbl_geral[[#This Row],[Máquina]],"")</f>
        <v>GIBEN</v>
      </c>
      <c r="B718" t="str">
        <f>IFERROR(tbl_geral[[#This Row],[Status]],"")</f>
        <v>SECCIONADORA</v>
      </c>
      <c r="C718" t="str">
        <f>IF(Tabela2[[#This Row],[Status]]="","",CONCATENATE(Tabela2[[#This Row],[Máquina]],"_",Tabela2[[#This Row],[Status]]))</f>
        <v>GIBEN_SECCIONADORA</v>
      </c>
      <c r="E718" s="5">
        <f t="shared" si="23"/>
        <v>98</v>
      </c>
      <c r="F718" s="6" t="str">
        <f>IF(C718&lt;&gt;"",IF(COUNTIFS($C$2:C718,C718)=1,C718,""),"")</f>
        <v/>
      </c>
      <c r="H718" s="5">
        <v>717</v>
      </c>
      <c r="I718" s="6" t="str">
        <f t="shared" si="22"/>
        <v/>
      </c>
      <c r="J718" s="6" t="str">
        <f>IFERROR(MID(Tabela3[[#This Row],[Ordenado]], 1, SEARCH("_", Tabela3[[#This Row],[Ordenado]]) - 1),"")</f>
        <v/>
      </c>
      <c r="K718" s="6" t="str">
        <f>IFERROR(MID(Tabela3[[#This Row],[Ordenado]], SEARCH("_",Tabela3[[#This Row],[Ordenado]]) + 1, LEN(Tabela3[[#This Row],[Ordenado]])),"")</f>
        <v/>
      </c>
    </row>
    <row r="719" spans="1:11" x14ac:dyDescent="0.25">
      <c r="A719" t="str">
        <f>IFERROR(tbl_geral[[#This Row],[Máquina]],"")</f>
        <v>GIBEN</v>
      </c>
      <c r="B719" t="str">
        <f>IFERROR(tbl_geral[[#This Row],[Status]],"")</f>
        <v>SECCIONADORA</v>
      </c>
      <c r="C719" t="str">
        <f>IF(Tabela2[[#This Row],[Status]]="","",CONCATENATE(Tabela2[[#This Row],[Máquina]],"_",Tabela2[[#This Row],[Status]]))</f>
        <v>GIBEN_SECCIONADORA</v>
      </c>
      <c r="E719" s="5">
        <f t="shared" si="23"/>
        <v>98</v>
      </c>
      <c r="F719" s="6" t="str">
        <f>IF(C719&lt;&gt;"",IF(COUNTIFS($C$2:C719,C719)=1,C719,""),"")</f>
        <v/>
      </c>
      <c r="H719" s="5">
        <v>718</v>
      </c>
      <c r="I719" s="6" t="str">
        <f t="shared" si="22"/>
        <v/>
      </c>
      <c r="J719" s="6" t="str">
        <f>IFERROR(MID(Tabela3[[#This Row],[Ordenado]], 1, SEARCH("_", Tabela3[[#This Row],[Ordenado]]) - 1),"")</f>
        <v/>
      </c>
      <c r="K719" s="6" t="str">
        <f>IFERROR(MID(Tabela3[[#This Row],[Ordenado]], SEARCH("_",Tabela3[[#This Row],[Ordenado]]) + 1, LEN(Tabela3[[#This Row],[Ordenado]])),"")</f>
        <v/>
      </c>
    </row>
    <row r="720" spans="1:11" x14ac:dyDescent="0.25">
      <c r="A720" t="str">
        <f>IFERROR(tbl_geral[[#This Row],[Máquina]],"")</f>
        <v>GIBEN</v>
      </c>
      <c r="B720" t="str">
        <f>IFERROR(tbl_geral[[#This Row],[Status]],"")</f>
        <v>SECCIONADORA</v>
      </c>
      <c r="C720" t="str">
        <f>IF(Tabela2[[#This Row],[Status]]="","",CONCATENATE(Tabela2[[#This Row],[Máquina]],"_",Tabela2[[#This Row],[Status]]))</f>
        <v>GIBEN_SECCIONADORA</v>
      </c>
      <c r="E720" s="5">
        <f t="shared" si="23"/>
        <v>98</v>
      </c>
      <c r="F720" s="6" t="str">
        <f>IF(C720&lt;&gt;"",IF(COUNTIFS($C$2:C720,C720)=1,C720,""),"")</f>
        <v/>
      </c>
      <c r="H720" s="5">
        <v>719</v>
      </c>
      <c r="I720" s="6" t="str">
        <f t="shared" si="22"/>
        <v/>
      </c>
      <c r="J720" s="6" t="str">
        <f>IFERROR(MID(Tabela3[[#This Row],[Ordenado]], 1, SEARCH("_", Tabela3[[#This Row],[Ordenado]]) - 1),"")</f>
        <v/>
      </c>
      <c r="K720" s="6" t="str">
        <f>IFERROR(MID(Tabela3[[#This Row],[Ordenado]], SEARCH("_",Tabela3[[#This Row],[Ordenado]]) + 1, LEN(Tabela3[[#This Row],[Ordenado]])),"")</f>
        <v/>
      </c>
    </row>
    <row r="721" spans="1:11" x14ac:dyDescent="0.25">
      <c r="A721" t="str">
        <f>IFERROR(tbl_geral[[#This Row],[Máquina]],"")</f>
        <v>GIBEN</v>
      </c>
      <c r="B721" t="str">
        <f>IFERROR(tbl_geral[[#This Row],[Status]],"")</f>
        <v>PESSOAL</v>
      </c>
      <c r="C721" t="str">
        <f>IF(Tabela2[[#This Row],[Status]]="","",CONCATENATE(Tabela2[[#This Row],[Máquina]],"_",Tabela2[[#This Row],[Status]]))</f>
        <v>GIBEN_PESSOAL</v>
      </c>
      <c r="E721" s="5">
        <f t="shared" si="23"/>
        <v>99</v>
      </c>
      <c r="F721" s="6" t="str">
        <f>IF(C721&lt;&gt;"",IF(COUNTIFS($C$2:C721,C721)=1,C721,""),"")</f>
        <v>GIBEN_PESSOAL</v>
      </c>
      <c r="H721" s="5">
        <v>720</v>
      </c>
      <c r="I721" s="6" t="str">
        <f t="shared" si="22"/>
        <v/>
      </c>
      <c r="J721" s="6" t="str">
        <f>IFERROR(MID(Tabela3[[#This Row],[Ordenado]], 1, SEARCH("_", Tabela3[[#This Row],[Ordenado]]) - 1),"")</f>
        <v/>
      </c>
      <c r="K721" s="6" t="str">
        <f>IFERROR(MID(Tabela3[[#This Row],[Ordenado]], SEARCH("_",Tabela3[[#This Row],[Ordenado]]) + 1, LEN(Tabela3[[#This Row],[Ordenado]])),"")</f>
        <v/>
      </c>
    </row>
    <row r="722" spans="1:11" x14ac:dyDescent="0.25">
      <c r="A722" t="str">
        <f>IFERROR(tbl_geral[[#This Row],[Máquina]],"")</f>
        <v>GIBEN</v>
      </c>
      <c r="B722" t="str">
        <f>IFERROR(tbl_geral[[#This Row],[Status]],"")</f>
        <v>PESSOAL</v>
      </c>
      <c r="C722" t="str">
        <f>IF(Tabela2[[#This Row],[Status]]="","",CONCATENATE(Tabela2[[#This Row],[Máquina]],"_",Tabela2[[#This Row],[Status]]))</f>
        <v>GIBEN_PESSOAL</v>
      </c>
      <c r="E722" s="5">
        <f t="shared" si="23"/>
        <v>99</v>
      </c>
      <c r="F722" s="6" t="str">
        <f>IF(C722&lt;&gt;"",IF(COUNTIFS($C$2:C722,C722)=1,C722,""),"")</f>
        <v/>
      </c>
      <c r="H722" s="5">
        <v>721</v>
      </c>
      <c r="I722" s="6" t="str">
        <f t="shared" si="22"/>
        <v/>
      </c>
      <c r="J722" s="6" t="str">
        <f>IFERROR(MID(Tabela3[[#This Row],[Ordenado]], 1, SEARCH("_", Tabela3[[#This Row],[Ordenado]]) - 1),"")</f>
        <v/>
      </c>
      <c r="K722" s="6" t="str">
        <f>IFERROR(MID(Tabela3[[#This Row],[Ordenado]], SEARCH("_",Tabela3[[#This Row],[Ordenado]]) + 1, LEN(Tabela3[[#This Row],[Ordenado]])),"")</f>
        <v/>
      </c>
    </row>
    <row r="723" spans="1:11" x14ac:dyDescent="0.25">
      <c r="A723" t="str">
        <f>IFERROR(tbl_geral[[#This Row],[Máquina]],"")</f>
        <v>GIBEN</v>
      </c>
      <c r="B723" t="str">
        <f>IFERROR(tbl_geral[[#This Row],[Status]],"")</f>
        <v>PESSOAL</v>
      </c>
      <c r="C723" t="str">
        <f>IF(Tabela2[[#This Row],[Status]]="","",CONCATENATE(Tabela2[[#This Row],[Máquina]],"_",Tabela2[[#This Row],[Status]]))</f>
        <v>GIBEN_PESSOAL</v>
      </c>
      <c r="E723" s="5">
        <f t="shared" si="23"/>
        <v>99</v>
      </c>
      <c r="F723" s="6" t="str">
        <f>IF(C723&lt;&gt;"",IF(COUNTIFS($C$2:C723,C723)=1,C723,""),"")</f>
        <v/>
      </c>
      <c r="H723" s="5">
        <v>722</v>
      </c>
      <c r="I723" s="6" t="str">
        <f t="shared" si="22"/>
        <v/>
      </c>
      <c r="J723" s="6" t="str">
        <f>IFERROR(MID(Tabela3[[#This Row],[Ordenado]], 1, SEARCH("_", Tabela3[[#This Row],[Ordenado]]) - 1),"")</f>
        <v/>
      </c>
      <c r="K723" s="6" t="str">
        <f>IFERROR(MID(Tabela3[[#This Row],[Ordenado]], SEARCH("_",Tabela3[[#This Row],[Ordenado]]) + 1, LEN(Tabela3[[#This Row],[Ordenado]])),"")</f>
        <v/>
      </c>
    </row>
    <row r="724" spans="1:11" x14ac:dyDescent="0.25">
      <c r="A724" t="str">
        <f>IFERROR(tbl_geral[[#This Row],[Máquina]],"")</f>
        <v>GIBEN</v>
      </c>
      <c r="B724" t="str">
        <f>IFERROR(tbl_geral[[#This Row],[Status]],"")</f>
        <v>PESSOAL</v>
      </c>
      <c r="C724" t="str">
        <f>IF(Tabela2[[#This Row],[Status]]="","",CONCATENATE(Tabela2[[#This Row],[Máquina]],"_",Tabela2[[#This Row],[Status]]))</f>
        <v>GIBEN_PESSOAL</v>
      </c>
      <c r="E724" s="5">
        <f t="shared" si="23"/>
        <v>99</v>
      </c>
      <c r="F724" s="6" t="str">
        <f>IF(C724&lt;&gt;"",IF(COUNTIFS($C$2:C724,C724)=1,C724,""),"")</f>
        <v/>
      </c>
      <c r="H724" s="5">
        <v>723</v>
      </c>
      <c r="I724" s="6" t="str">
        <f t="shared" si="22"/>
        <v/>
      </c>
      <c r="J724" s="6" t="str">
        <f>IFERROR(MID(Tabela3[[#This Row],[Ordenado]], 1, SEARCH("_", Tabela3[[#This Row],[Ordenado]]) - 1),"")</f>
        <v/>
      </c>
      <c r="K724" s="6" t="str">
        <f>IFERROR(MID(Tabela3[[#This Row],[Ordenado]], SEARCH("_",Tabela3[[#This Row],[Ordenado]]) + 1, LEN(Tabela3[[#This Row],[Ordenado]])),"")</f>
        <v/>
      </c>
    </row>
    <row r="725" spans="1:11" x14ac:dyDescent="0.25">
      <c r="A725" t="str">
        <f>IFERROR(tbl_geral[[#This Row],[Máquina]],"")</f>
        <v>GIBEN</v>
      </c>
      <c r="B725" t="str">
        <f>IFERROR(tbl_geral[[#This Row],[Status]],"")</f>
        <v>PESSOAL</v>
      </c>
      <c r="C725" t="str">
        <f>IF(Tabela2[[#This Row],[Status]]="","",CONCATENATE(Tabela2[[#This Row],[Máquina]],"_",Tabela2[[#This Row],[Status]]))</f>
        <v>GIBEN_PESSOAL</v>
      </c>
      <c r="E725" s="5">
        <f t="shared" si="23"/>
        <v>99</v>
      </c>
      <c r="F725" s="6" t="str">
        <f>IF(C725&lt;&gt;"",IF(COUNTIFS($C$2:C725,C725)=1,C725,""),"")</f>
        <v/>
      </c>
      <c r="H725" s="5">
        <v>724</v>
      </c>
      <c r="I725" s="6" t="str">
        <f t="shared" si="22"/>
        <v/>
      </c>
      <c r="J725" s="6" t="str">
        <f>IFERROR(MID(Tabela3[[#This Row],[Ordenado]], 1, SEARCH("_", Tabela3[[#This Row],[Ordenado]]) - 1),"")</f>
        <v/>
      </c>
      <c r="K725" s="6" t="str">
        <f>IFERROR(MID(Tabela3[[#This Row],[Ordenado]], SEARCH("_",Tabela3[[#This Row],[Ordenado]]) + 1, LEN(Tabela3[[#This Row],[Ordenado]])),"")</f>
        <v/>
      </c>
    </row>
    <row r="726" spans="1:11" x14ac:dyDescent="0.25">
      <c r="A726" t="str">
        <f>IFERROR(tbl_geral[[#This Row],[Máquina]],"")</f>
        <v>GIBEN</v>
      </c>
      <c r="B726" t="str">
        <f>IFERROR(tbl_geral[[#This Row],[Status]],"")</f>
        <v>PESSOAL</v>
      </c>
      <c r="C726" t="str">
        <f>IF(Tabela2[[#This Row],[Status]]="","",CONCATENATE(Tabela2[[#This Row],[Máquina]],"_",Tabela2[[#This Row],[Status]]))</f>
        <v>GIBEN_PESSOAL</v>
      </c>
      <c r="E726" s="5">
        <f t="shared" si="23"/>
        <v>99</v>
      </c>
      <c r="F726" s="6" t="str">
        <f>IF(C726&lt;&gt;"",IF(COUNTIFS($C$2:C726,C726)=1,C726,""),"")</f>
        <v/>
      </c>
      <c r="H726" s="5">
        <v>725</v>
      </c>
      <c r="I726" s="6" t="str">
        <f t="shared" si="22"/>
        <v/>
      </c>
      <c r="J726" s="6" t="str">
        <f>IFERROR(MID(Tabela3[[#This Row],[Ordenado]], 1, SEARCH("_", Tabela3[[#This Row],[Ordenado]]) - 1),"")</f>
        <v/>
      </c>
      <c r="K726" s="6" t="str">
        <f>IFERROR(MID(Tabela3[[#This Row],[Ordenado]], SEARCH("_",Tabela3[[#This Row],[Ordenado]]) + 1, LEN(Tabela3[[#This Row],[Ordenado]])),"")</f>
        <v/>
      </c>
    </row>
    <row r="727" spans="1:11" x14ac:dyDescent="0.25">
      <c r="A727" t="str">
        <f>IFERROR(tbl_geral[[#This Row],[Máquina]],"")</f>
        <v>GIBEN</v>
      </c>
      <c r="B727" t="str">
        <f>IFERROR(tbl_geral[[#This Row],[Status]],"")</f>
        <v>PESSOAL</v>
      </c>
      <c r="C727" t="str">
        <f>IF(Tabela2[[#This Row],[Status]]="","",CONCATENATE(Tabela2[[#This Row],[Máquina]],"_",Tabela2[[#This Row],[Status]]))</f>
        <v>GIBEN_PESSOAL</v>
      </c>
      <c r="E727" s="5">
        <f t="shared" si="23"/>
        <v>99</v>
      </c>
      <c r="F727" s="6" t="str">
        <f>IF(C727&lt;&gt;"",IF(COUNTIFS($C$2:C727,C727)=1,C727,""),"")</f>
        <v/>
      </c>
      <c r="H727" s="5">
        <v>726</v>
      </c>
      <c r="I727" s="6" t="str">
        <f t="shared" si="22"/>
        <v/>
      </c>
      <c r="J727" s="6" t="str">
        <f>IFERROR(MID(Tabela3[[#This Row],[Ordenado]], 1, SEARCH("_", Tabela3[[#This Row],[Ordenado]]) - 1),"")</f>
        <v/>
      </c>
      <c r="K727" s="6" t="str">
        <f>IFERROR(MID(Tabela3[[#This Row],[Ordenado]], SEARCH("_",Tabela3[[#This Row],[Ordenado]]) + 1, LEN(Tabela3[[#This Row],[Ordenado]])),"")</f>
        <v/>
      </c>
    </row>
    <row r="728" spans="1:11" x14ac:dyDescent="0.25">
      <c r="A728" t="str">
        <f>IFERROR(tbl_geral[[#This Row],[Máquina]],"")</f>
        <v>GIBEN</v>
      </c>
      <c r="B728" t="str">
        <f>IFERROR(tbl_geral[[#This Row],[Status]],"")</f>
        <v>PESSOAL</v>
      </c>
      <c r="C728" t="str">
        <f>IF(Tabela2[[#This Row],[Status]]="","",CONCATENATE(Tabela2[[#This Row],[Máquina]],"_",Tabela2[[#This Row],[Status]]))</f>
        <v>GIBEN_PESSOAL</v>
      </c>
      <c r="E728" s="5">
        <f t="shared" si="23"/>
        <v>99</v>
      </c>
      <c r="F728" s="6" t="str">
        <f>IF(C728&lt;&gt;"",IF(COUNTIFS($C$2:C728,C728)=1,C728,""),"")</f>
        <v/>
      </c>
      <c r="H728" s="5">
        <v>727</v>
      </c>
      <c r="I728" s="6" t="str">
        <f t="shared" si="22"/>
        <v/>
      </c>
      <c r="J728" s="6" t="str">
        <f>IFERROR(MID(Tabela3[[#This Row],[Ordenado]], 1, SEARCH("_", Tabela3[[#This Row],[Ordenado]]) - 1),"")</f>
        <v/>
      </c>
      <c r="K728" s="6" t="str">
        <f>IFERROR(MID(Tabela3[[#This Row],[Ordenado]], SEARCH("_",Tabela3[[#This Row],[Ordenado]]) + 1, LEN(Tabela3[[#This Row],[Ordenado]])),"")</f>
        <v/>
      </c>
    </row>
    <row r="729" spans="1:11" x14ac:dyDescent="0.25">
      <c r="A729" t="str">
        <f>IFERROR(tbl_geral[[#This Row],[Máquina]],"")</f>
        <v>GIBEN</v>
      </c>
      <c r="B729" t="str">
        <f>IFERROR(tbl_geral[[#This Row],[Status]],"")</f>
        <v>PESSOAL</v>
      </c>
      <c r="C729" t="str">
        <f>IF(Tabela2[[#This Row],[Status]]="","",CONCATENATE(Tabela2[[#This Row],[Máquina]],"_",Tabela2[[#This Row],[Status]]))</f>
        <v>GIBEN_PESSOAL</v>
      </c>
      <c r="E729" s="5">
        <f t="shared" si="23"/>
        <v>99</v>
      </c>
      <c r="F729" s="6" t="str">
        <f>IF(C729&lt;&gt;"",IF(COUNTIFS($C$2:C729,C729)=1,C729,""),"")</f>
        <v/>
      </c>
      <c r="H729" s="5">
        <v>728</v>
      </c>
      <c r="I729" s="6" t="str">
        <f t="shared" si="22"/>
        <v/>
      </c>
      <c r="J729" s="6" t="str">
        <f>IFERROR(MID(Tabela3[[#This Row],[Ordenado]], 1, SEARCH("_", Tabela3[[#This Row],[Ordenado]]) - 1),"")</f>
        <v/>
      </c>
      <c r="K729" s="6" t="str">
        <f>IFERROR(MID(Tabela3[[#This Row],[Ordenado]], SEARCH("_",Tabela3[[#This Row],[Ordenado]]) + 1, LEN(Tabela3[[#This Row],[Ordenado]])),"")</f>
        <v/>
      </c>
    </row>
    <row r="730" spans="1:11" x14ac:dyDescent="0.25">
      <c r="A730" t="str">
        <f>IFERROR(tbl_geral[[#This Row],[Máquina]],"")</f>
        <v>GIBEN</v>
      </c>
      <c r="B730" t="str">
        <f>IFERROR(tbl_geral[[#This Row],[Status]],"")</f>
        <v>PESSOAL</v>
      </c>
      <c r="C730" t="str">
        <f>IF(Tabela2[[#This Row],[Status]]="","",CONCATENATE(Tabela2[[#This Row],[Máquina]],"_",Tabela2[[#This Row],[Status]]))</f>
        <v>GIBEN_PESSOAL</v>
      </c>
      <c r="E730" s="5">
        <f t="shared" si="23"/>
        <v>99</v>
      </c>
      <c r="F730" s="6" t="str">
        <f>IF(C730&lt;&gt;"",IF(COUNTIFS($C$2:C730,C730)=1,C730,""),"")</f>
        <v/>
      </c>
      <c r="H730" s="5">
        <v>729</v>
      </c>
      <c r="I730" s="6" t="str">
        <f t="shared" si="22"/>
        <v/>
      </c>
      <c r="J730" s="6" t="str">
        <f>IFERROR(MID(Tabela3[[#This Row],[Ordenado]], 1, SEARCH("_", Tabela3[[#This Row],[Ordenado]]) - 1),"")</f>
        <v/>
      </c>
      <c r="K730" s="6" t="str">
        <f>IFERROR(MID(Tabela3[[#This Row],[Ordenado]], SEARCH("_",Tabela3[[#This Row],[Ordenado]]) + 1, LEN(Tabela3[[#This Row],[Ordenado]])),"")</f>
        <v/>
      </c>
    </row>
    <row r="731" spans="1:11" x14ac:dyDescent="0.25">
      <c r="A731" t="str">
        <f>IFERROR(tbl_geral[[#This Row],[Máquina]],"")</f>
        <v>HOMAG</v>
      </c>
      <c r="B731" t="str">
        <f>IFERROR(tbl_geral[[#This Row],[Status]],"")</f>
        <v>START/STOP</v>
      </c>
      <c r="C731" t="str">
        <f>IF(Tabela2[[#This Row],[Status]]="","",CONCATENATE(Tabela2[[#This Row],[Máquina]],"_",Tabela2[[#This Row],[Status]]))</f>
        <v>HOMAG_START/STOP</v>
      </c>
      <c r="E731" s="5">
        <f t="shared" si="23"/>
        <v>100</v>
      </c>
      <c r="F731" s="6" t="str">
        <f>IF(C731&lt;&gt;"",IF(COUNTIFS($C$2:C731,C731)=1,C731,""),"")</f>
        <v>HOMAG_START/STOP</v>
      </c>
      <c r="H731" s="5">
        <v>730</v>
      </c>
      <c r="I731" s="6" t="str">
        <f t="shared" si="22"/>
        <v/>
      </c>
      <c r="J731" s="6" t="str">
        <f>IFERROR(MID(Tabela3[[#This Row],[Ordenado]], 1, SEARCH("_", Tabela3[[#This Row],[Ordenado]]) - 1),"")</f>
        <v/>
      </c>
      <c r="K731" s="6" t="str">
        <f>IFERROR(MID(Tabela3[[#This Row],[Ordenado]], SEARCH("_",Tabela3[[#This Row],[Ordenado]]) + 1, LEN(Tabela3[[#This Row],[Ordenado]])),"")</f>
        <v/>
      </c>
    </row>
    <row r="732" spans="1:11" x14ac:dyDescent="0.25">
      <c r="A732" t="str">
        <f>IFERROR(tbl_geral[[#This Row],[Máquina]],"")</f>
        <v>HOMAG</v>
      </c>
      <c r="B732" t="str">
        <f>IFERROR(tbl_geral[[#This Row],[Status]],"")</f>
        <v>START/STOP</v>
      </c>
      <c r="C732" t="str">
        <f>IF(Tabela2[[#This Row],[Status]]="","",CONCATENATE(Tabela2[[#This Row],[Máquina]],"_",Tabela2[[#This Row],[Status]]))</f>
        <v>HOMAG_START/STOP</v>
      </c>
      <c r="E732" s="5">
        <f t="shared" si="23"/>
        <v>100</v>
      </c>
      <c r="F732" s="6" t="str">
        <f>IF(C732&lt;&gt;"",IF(COUNTIFS($C$2:C732,C732)=1,C732,""),"")</f>
        <v/>
      </c>
      <c r="H732" s="5">
        <v>731</v>
      </c>
      <c r="I732" s="6" t="str">
        <f t="shared" si="22"/>
        <v/>
      </c>
      <c r="J732" s="6" t="str">
        <f>IFERROR(MID(Tabela3[[#This Row],[Ordenado]], 1, SEARCH("_", Tabela3[[#This Row],[Ordenado]]) - 1),"")</f>
        <v/>
      </c>
      <c r="K732" s="6" t="str">
        <f>IFERROR(MID(Tabela3[[#This Row],[Ordenado]], SEARCH("_",Tabela3[[#This Row],[Ordenado]]) + 1, LEN(Tabela3[[#This Row],[Ordenado]])),"")</f>
        <v/>
      </c>
    </row>
    <row r="733" spans="1:11" x14ac:dyDescent="0.25">
      <c r="A733" t="str">
        <f>IFERROR(tbl_geral[[#This Row],[Máquina]],"")</f>
        <v>HOMAG</v>
      </c>
      <c r="B733" t="str">
        <f>IFERROR(tbl_geral[[#This Row],[Status]],"")</f>
        <v>START/STOP</v>
      </c>
      <c r="C733" t="str">
        <f>IF(Tabela2[[#This Row],[Status]]="","",CONCATENATE(Tabela2[[#This Row],[Máquina]],"_",Tabela2[[#This Row],[Status]]))</f>
        <v>HOMAG_START/STOP</v>
      </c>
      <c r="E733" s="5">
        <f t="shared" si="23"/>
        <v>100</v>
      </c>
      <c r="F733" s="6" t="str">
        <f>IF(C733&lt;&gt;"",IF(COUNTIFS($C$2:C733,C733)=1,C733,""),"")</f>
        <v/>
      </c>
      <c r="H733" s="5">
        <v>732</v>
      </c>
      <c r="I733" s="6" t="str">
        <f t="shared" si="22"/>
        <v/>
      </c>
      <c r="J733" s="6" t="str">
        <f>IFERROR(MID(Tabela3[[#This Row],[Ordenado]], 1, SEARCH("_", Tabela3[[#This Row],[Ordenado]]) - 1),"")</f>
        <v/>
      </c>
      <c r="K733" s="6" t="str">
        <f>IFERROR(MID(Tabela3[[#This Row],[Ordenado]], SEARCH("_",Tabela3[[#This Row],[Ordenado]]) + 1, LEN(Tabela3[[#This Row],[Ordenado]])),"")</f>
        <v/>
      </c>
    </row>
    <row r="734" spans="1:11" x14ac:dyDescent="0.25">
      <c r="A734" t="str">
        <f>IFERROR(tbl_geral[[#This Row],[Máquina]],"")</f>
        <v>HOMAG</v>
      </c>
      <c r="B734" t="str">
        <f>IFERROR(tbl_geral[[#This Row],[Status]],"")</f>
        <v>START/STOP</v>
      </c>
      <c r="C734" t="str">
        <f>IF(Tabela2[[#This Row],[Status]]="","",CONCATENATE(Tabela2[[#This Row],[Máquina]],"_",Tabela2[[#This Row],[Status]]))</f>
        <v>HOMAG_START/STOP</v>
      </c>
      <c r="E734" s="5">
        <f t="shared" si="23"/>
        <v>100</v>
      </c>
      <c r="F734" s="6" t="str">
        <f>IF(C734&lt;&gt;"",IF(COUNTIFS($C$2:C734,C734)=1,C734,""),"")</f>
        <v/>
      </c>
      <c r="H734" s="5">
        <v>733</v>
      </c>
      <c r="I734" s="6" t="str">
        <f t="shared" si="22"/>
        <v/>
      </c>
      <c r="J734" s="6" t="str">
        <f>IFERROR(MID(Tabela3[[#This Row],[Ordenado]], 1, SEARCH("_", Tabela3[[#This Row],[Ordenado]]) - 1),"")</f>
        <v/>
      </c>
      <c r="K734" s="6" t="str">
        <f>IFERROR(MID(Tabela3[[#This Row],[Ordenado]], SEARCH("_",Tabela3[[#This Row],[Ordenado]]) + 1, LEN(Tabela3[[#This Row],[Ordenado]])),"")</f>
        <v/>
      </c>
    </row>
    <row r="735" spans="1:11" x14ac:dyDescent="0.25">
      <c r="A735" t="str">
        <f>IFERROR(tbl_geral[[#This Row],[Máquina]],"")</f>
        <v>HOMAG</v>
      </c>
      <c r="B735" t="str">
        <f>IFERROR(tbl_geral[[#This Row],[Status]],"")</f>
        <v>SETUP</v>
      </c>
      <c r="C735" t="str">
        <f>IF(Tabela2[[#This Row],[Status]]="","",CONCATENATE(Tabela2[[#This Row],[Máquina]],"_",Tabela2[[#This Row],[Status]]))</f>
        <v>HOMAG_SETUP</v>
      </c>
      <c r="E735" s="5">
        <f t="shared" si="23"/>
        <v>101</v>
      </c>
      <c r="F735" s="6" t="str">
        <f>IF(C735&lt;&gt;"",IF(COUNTIFS($C$2:C735,C735)=1,C735,""),"")</f>
        <v>HOMAG_SETUP</v>
      </c>
      <c r="H735" s="5">
        <v>734</v>
      </c>
      <c r="I735" s="6" t="str">
        <f t="shared" si="22"/>
        <v/>
      </c>
      <c r="J735" s="6" t="str">
        <f>IFERROR(MID(Tabela3[[#This Row],[Ordenado]], 1, SEARCH("_", Tabela3[[#This Row],[Ordenado]]) - 1),"")</f>
        <v/>
      </c>
      <c r="K735" s="6" t="str">
        <f>IFERROR(MID(Tabela3[[#This Row],[Ordenado]], SEARCH("_",Tabela3[[#This Row],[Ordenado]]) + 1, LEN(Tabela3[[#This Row],[Ordenado]])),"")</f>
        <v/>
      </c>
    </row>
    <row r="736" spans="1:11" x14ac:dyDescent="0.25">
      <c r="A736" t="str">
        <f>IFERROR(tbl_geral[[#This Row],[Máquina]],"")</f>
        <v>HOMAG</v>
      </c>
      <c r="B736" t="str">
        <f>IFERROR(tbl_geral[[#This Row],[Status]],"")</f>
        <v>SETUP</v>
      </c>
      <c r="C736" t="str">
        <f>IF(Tabela2[[#This Row],[Status]]="","",CONCATENATE(Tabela2[[#This Row],[Máquina]],"_",Tabela2[[#This Row],[Status]]))</f>
        <v>HOMAG_SETUP</v>
      </c>
      <c r="E736" s="5">
        <f t="shared" si="23"/>
        <v>101</v>
      </c>
      <c r="F736" s="6" t="str">
        <f>IF(C736&lt;&gt;"",IF(COUNTIFS($C$2:C736,C736)=1,C736,""),"")</f>
        <v/>
      </c>
      <c r="H736" s="5">
        <v>735</v>
      </c>
      <c r="I736" s="6" t="str">
        <f t="shared" si="22"/>
        <v/>
      </c>
      <c r="J736" s="6" t="str">
        <f>IFERROR(MID(Tabela3[[#This Row],[Ordenado]], 1, SEARCH("_", Tabela3[[#This Row],[Ordenado]]) - 1),"")</f>
        <v/>
      </c>
      <c r="K736" s="6" t="str">
        <f>IFERROR(MID(Tabela3[[#This Row],[Ordenado]], SEARCH("_",Tabela3[[#This Row],[Ordenado]]) + 1, LEN(Tabela3[[#This Row],[Ordenado]])),"")</f>
        <v/>
      </c>
    </row>
    <row r="737" spans="1:11" x14ac:dyDescent="0.25">
      <c r="A737" t="str">
        <f>IFERROR(tbl_geral[[#This Row],[Máquina]],"")</f>
        <v>HOMAG</v>
      </c>
      <c r="B737" t="str">
        <f>IFERROR(tbl_geral[[#This Row],[Status]],"")</f>
        <v>SETUP</v>
      </c>
      <c r="C737" t="str">
        <f>IF(Tabela2[[#This Row],[Status]]="","",CONCATENATE(Tabela2[[#This Row],[Máquina]],"_",Tabela2[[#This Row],[Status]]))</f>
        <v>HOMAG_SETUP</v>
      </c>
      <c r="E737" s="5">
        <f t="shared" si="23"/>
        <v>101</v>
      </c>
      <c r="F737" s="6" t="str">
        <f>IF(C737&lt;&gt;"",IF(COUNTIFS($C$2:C737,C737)=1,C737,""),"")</f>
        <v/>
      </c>
      <c r="H737" s="5">
        <v>736</v>
      </c>
      <c r="I737" s="6" t="str">
        <f t="shared" si="22"/>
        <v/>
      </c>
      <c r="J737" s="6" t="str">
        <f>IFERROR(MID(Tabela3[[#This Row],[Ordenado]], 1, SEARCH("_", Tabela3[[#This Row],[Ordenado]]) - 1),"")</f>
        <v/>
      </c>
      <c r="K737" s="6" t="str">
        <f>IFERROR(MID(Tabela3[[#This Row],[Ordenado]], SEARCH("_",Tabela3[[#This Row],[Ordenado]]) + 1, LEN(Tabela3[[#This Row],[Ordenado]])),"")</f>
        <v/>
      </c>
    </row>
    <row r="738" spans="1:11" x14ac:dyDescent="0.25">
      <c r="A738" t="str">
        <f>IFERROR(tbl_geral[[#This Row],[Máquina]],"")</f>
        <v>HOMAG</v>
      </c>
      <c r="B738" t="str">
        <f>IFERROR(tbl_geral[[#This Row],[Status]],"")</f>
        <v>SETUP</v>
      </c>
      <c r="C738" t="str">
        <f>IF(Tabela2[[#This Row],[Status]]="","",CONCATENATE(Tabela2[[#This Row],[Máquina]],"_",Tabela2[[#This Row],[Status]]))</f>
        <v>HOMAG_SETUP</v>
      </c>
      <c r="E738" s="5">
        <f t="shared" si="23"/>
        <v>101</v>
      </c>
      <c r="F738" s="6" t="str">
        <f>IF(C738&lt;&gt;"",IF(COUNTIFS($C$2:C738,C738)=1,C738,""),"")</f>
        <v/>
      </c>
      <c r="H738" s="5">
        <v>737</v>
      </c>
      <c r="I738" s="6" t="str">
        <f t="shared" si="22"/>
        <v/>
      </c>
      <c r="J738" s="6" t="str">
        <f>IFERROR(MID(Tabela3[[#This Row],[Ordenado]], 1, SEARCH("_", Tabela3[[#This Row],[Ordenado]]) - 1),"")</f>
        <v/>
      </c>
      <c r="K738" s="6" t="str">
        <f>IFERROR(MID(Tabela3[[#This Row],[Ordenado]], SEARCH("_",Tabela3[[#This Row],[Ordenado]]) + 1, LEN(Tabela3[[#This Row],[Ordenado]])),"")</f>
        <v/>
      </c>
    </row>
    <row r="739" spans="1:11" x14ac:dyDescent="0.25">
      <c r="A739" t="str">
        <f>IFERROR(tbl_geral[[#This Row],[Máquina]],"")</f>
        <v>HOMAG</v>
      </c>
      <c r="B739" t="str">
        <f>IFERROR(tbl_geral[[#This Row],[Status]],"")</f>
        <v>SETUP</v>
      </c>
      <c r="C739" t="str">
        <f>IF(Tabela2[[#This Row],[Status]]="","",CONCATENATE(Tabela2[[#This Row],[Máquina]],"_",Tabela2[[#This Row],[Status]]))</f>
        <v>HOMAG_SETUP</v>
      </c>
      <c r="E739" s="5">
        <f t="shared" si="23"/>
        <v>101</v>
      </c>
      <c r="F739" s="6" t="str">
        <f>IF(C739&lt;&gt;"",IF(COUNTIFS($C$2:C739,C739)=1,C739,""),"")</f>
        <v/>
      </c>
      <c r="H739" s="5">
        <v>738</v>
      </c>
      <c r="I739" s="6" t="str">
        <f t="shared" si="22"/>
        <v/>
      </c>
      <c r="J739" s="6" t="str">
        <f>IFERROR(MID(Tabela3[[#This Row],[Ordenado]], 1, SEARCH("_", Tabela3[[#This Row],[Ordenado]]) - 1),"")</f>
        <v/>
      </c>
      <c r="K739" s="6" t="str">
        <f>IFERROR(MID(Tabela3[[#This Row],[Ordenado]], SEARCH("_",Tabela3[[#This Row],[Ordenado]]) + 1, LEN(Tabela3[[#This Row],[Ordenado]])),"")</f>
        <v/>
      </c>
    </row>
    <row r="740" spans="1:11" x14ac:dyDescent="0.25">
      <c r="A740" t="str">
        <f>IFERROR(tbl_geral[[#This Row],[Máquina]],"")</f>
        <v>HOMAG</v>
      </c>
      <c r="B740" t="str">
        <f>IFERROR(tbl_geral[[#This Row],[Status]],"")</f>
        <v>SETUP</v>
      </c>
      <c r="C740" t="str">
        <f>IF(Tabela2[[#This Row],[Status]]="","",CONCATENATE(Tabela2[[#This Row],[Máquina]],"_",Tabela2[[#This Row],[Status]]))</f>
        <v>HOMAG_SETUP</v>
      </c>
      <c r="E740" s="5">
        <f t="shared" si="23"/>
        <v>101</v>
      </c>
      <c r="F740" s="6" t="str">
        <f>IF(C740&lt;&gt;"",IF(COUNTIFS($C$2:C740,C740)=1,C740,""),"")</f>
        <v/>
      </c>
      <c r="H740" s="5">
        <v>739</v>
      </c>
      <c r="I740" s="6" t="str">
        <f t="shared" si="22"/>
        <v/>
      </c>
      <c r="J740" s="6" t="str">
        <f>IFERROR(MID(Tabela3[[#This Row],[Ordenado]], 1, SEARCH("_", Tabela3[[#This Row],[Ordenado]]) - 1),"")</f>
        <v/>
      </c>
      <c r="K740" s="6" t="str">
        <f>IFERROR(MID(Tabela3[[#This Row],[Ordenado]], SEARCH("_",Tabela3[[#This Row],[Ordenado]]) + 1, LEN(Tabela3[[#This Row],[Ordenado]])),"")</f>
        <v/>
      </c>
    </row>
    <row r="741" spans="1:11" x14ac:dyDescent="0.25">
      <c r="A741" t="str">
        <f>IFERROR(tbl_geral[[#This Row],[Máquina]],"")</f>
        <v>HOMAG</v>
      </c>
      <c r="B741" t="str">
        <f>IFERROR(tbl_geral[[#This Row],[Status]],"")</f>
        <v>SETUP</v>
      </c>
      <c r="C741" t="str">
        <f>IF(Tabela2[[#This Row],[Status]]="","",CONCATENATE(Tabela2[[#This Row],[Máquina]],"_",Tabela2[[#This Row],[Status]]))</f>
        <v>HOMAG_SETUP</v>
      </c>
      <c r="E741" s="5">
        <f t="shared" si="23"/>
        <v>101</v>
      </c>
      <c r="F741" s="6" t="str">
        <f>IF(C741&lt;&gt;"",IF(COUNTIFS($C$2:C741,C741)=1,C741,""),"")</f>
        <v/>
      </c>
      <c r="H741" s="5">
        <v>740</v>
      </c>
      <c r="I741" s="6" t="str">
        <f t="shared" si="22"/>
        <v/>
      </c>
      <c r="J741" s="6" t="str">
        <f>IFERROR(MID(Tabela3[[#This Row],[Ordenado]], 1, SEARCH("_", Tabela3[[#This Row],[Ordenado]]) - 1),"")</f>
        <v/>
      </c>
      <c r="K741" s="6" t="str">
        <f>IFERROR(MID(Tabela3[[#This Row],[Ordenado]], SEARCH("_",Tabela3[[#This Row],[Ordenado]]) + 1, LEN(Tabela3[[#This Row],[Ordenado]])),"")</f>
        <v/>
      </c>
    </row>
    <row r="742" spans="1:11" x14ac:dyDescent="0.25">
      <c r="A742" t="str">
        <f>IFERROR(tbl_geral[[#This Row],[Máquina]],"")</f>
        <v>HOMAG</v>
      </c>
      <c r="B742" t="str">
        <f>IFERROR(tbl_geral[[#This Row],[Status]],"")</f>
        <v>SETUP</v>
      </c>
      <c r="C742" t="str">
        <f>IF(Tabela2[[#This Row],[Status]]="","",CONCATENATE(Tabela2[[#This Row],[Máquina]],"_",Tabela2[[#This Row],[Status]]))</f>
        <v>HOMAG_SETUP</v>
      </c>
      <c r="E742" s="5">
        <f t="shared" si="23"/>
        <v>101</v>
      </c>
      <c r="F742" s="6" t="str">
        <f>IF(C742&lt;&gt;"",IF(COUNTIFS($C$2:C742,C742)=1,C742,""),"")</f>
        <v/>
      </c>
      <c r="H742" s="5">
        <v>741</v>
      </c>
      <c r="I742" s="6" t="str">
        <f t="shared" si="22"/>
        <v/>
      </c>
      <c r="J742" s="6" t="str">
        <f>IFERROR(MID(Tabela3[[#This Row],[Ordenado]], 1, SEARCH("_", Tabela3[[#This Row],[Ordenado]]) - 1),"")</f>
        <v/>
      </c>
      <c r="K742" s="6" t="str">
        <f>IFERROR(MID(Tabela3[[#This Row],[Ordenado]], SEARCH("_",Tabela3[[#This Row],[Ordenado]]) + 1, LEN(Tabela3[[#This Row],[Ordenado]])),"")</f>
        <v/>
      </c>
    </row>
    <row r="743" spans="1:11" x14ac:dyDescent="0.25">
      <c r="A743" t="str">
        <f>IFERROR(tbl_geral[[#This Row],[Máquina]],"")</f>
        <v>HOMAG</v>
      </c>
      <c r="B743" t="str">
        <f>IFERROR(tbl_geral[[#This Row],[Status]],"")</f>
        <v>SETUP</v>
      </c>
      <c r="C743" t="str">
        <f>IF(Tabela2[[#This Row],[Status]]="","",CONCATENATE(Tabela2[[#This Row],[Máquina]],"_",Tabela2[[#This Row],[Status]]))</f>
        <v>HOMAG_SETUP</v>
      </c>
      <c r="E743" s="5">
        <f t="shared" si="23"/>
        <v>101</v>
      </c>
      <c r="F743" s="6" t="str">
        <f>IF(C743&lt;&gt;"",IF(COUNTIFS($C$2:C743,C743)=1,C743,""),"")</f>
        <v/>
      </c>
      <c r="H743" s="5">
        <v>742</v>
      </c>
      <c r="I743" s="6" t="str">
        <f t="shared" si="22"/>
        <v/>
      </c>
      <c r="J743" s="6" t="str">
        <f>IFERROR(MID(Tabela3[[#This Row],[Ordenado]], 1, SEARCH("_", Tabela3[[#This Row],[Ordenado]]) - 1),"")</f>
        <v/>
      </c>
      <c r="K743" s="6" t="str">
        <f>IFERROR(MID(Tabela3[[#This Row],[Ordenado]], SEARCH("_",Tabela3[[#This Row],[Ordenado]]) + 1, LEN(Tabela3[[#This Row],[Ordenado]])),"")</f>
        <v/>
      </c>
    </row>
    <row r="744" spans="1:11" x14ac:dyDescent="0.25">
      <c r="A744" t="str">
        <f>IFERROR(tbl_geral[[#This Row],[Máquina]],"")</f>
        <v>HOMAG</v>
      </c>
      <c r="B744" t="str">
        <f>IFERROR(tbl_geral[[#This Row],[Status]],"")</f>
        <v>SETUP</v>
      </c>
      <c r="C744" t="str">
        <f>IF(Tabela2[[#This Row],[Status]]="","",CONCATENATE(Tabela2[[#This Row],[Máquina]],"_",Tabela2[[#This Row],[Status]]))</f>
        <v>HOMAG_SETUP</v>
      </c>
      <c r="E744" s="5">
        <f t="shared" si="23"/>
        <v>101</v>
      </c>
      <c r="F744" s="6" t="str">
        <f>IF(C744&lt;&gt;"",IF(COUNTIFS($C$2:C744,C744)=1,C744,""),"")</f>
        <v/>
      </c>
      <c r="H744" s="5">
        <v>743</v>
      </c>
      <c r="I744" s="6" t="str">
        <f t="shared" si="22"/>
        <v/>
      </c>
      <c r="J744" s="6" t="str">
        <f>IFERROR(MID(Tabela3[[#This Row],[Ordenado]], 1, SEARCH("_", Tabela3[[#This Row],[Ordenado]]) - 1),"")</f>
        <v/>
      </c>
      <c r="K744" s="6" t="str">
        <f>IFERROR(MID(Tabela3[[#This Row],[Ordenado]], SEARCH("_",Tabela3[[#This Row],[Ordenado]]) + 1, LEN(Tabela3[[#This Row],[Ordenado]])),"")</f>
        <v/>
      </c>
    </row>
    <row r="745" spans="1:11" x14ac:dyDescent="0.25">
      <c r="A745" t="str">
        <f>IFERROR(tbl_geral[[#This Row],[Máquina]],"")</f>
        <v>HOMAG</v>
      </c>
      <c r="B745" t="str">
        <f>IFERROR(tbl_geral[[#This Row],[Status]],"")</f>
        <v>SETUP</v>
      </c>
      <c r="C745" t="str">
        <f>IF(Tabela2[[#This Row],[Status]]="","",CONCATENATE(Tabela2[[#This Row],[Máquina]],"_",Tabela2[[#This Row],[Status]]))</f>
        <v>HOMAG_SETUP</v>
      </c>
      <c r="E745" s="5">
        <f t="shared" si="23"/>
        <v>101</v>
      </c>
      <c r="F745" s="6" t="str">
        <f>IF(C745&lt;&gt;"",IF(COUNTIFS($C$2:C745,C745)=1,C745,""),"")</f>
        <v/>
      </c>
      <c r="H745" s="5">
        <v>744</v>
      </c>
      <c r="I745" s="6" t="str">
        <f t="shared" si="22"/>
        <v/>
      </c>
      <c r="J745" s="6" t="str">
        <f>IFERROR(MID(Tabela3[[#This Row],[Ordenado]], 1, SEARCH("_", Tabela3[[#This Row],[Ordenado]]) - 1),"")</f>
        <v/>
      </c>
      <c r="K745" s="6" t="str">
        <f>IFERROR(MID(Tabela3[[#This Row],[Ordenado]], SEARCH("_",Tabela3[[#This Row],[Ordenado]]) + 1, LEN(Tabela3[[#This Row],[Ordenado]])),"")</f>
        <v/>
      </c>
    </row>
    <row r="746" spans="1:11" x14ac:dyDescent="0.25">
      <c r="A746" t="str">
        <f>IFERROR(tbl_geral[[#This Row],[Máquina]],"")</f>
        <v>HOMAG</v>
      </c>
      <c r="B746" t="str">
        <f>IFERROR(tbl_geral[[#This Row],[Status]],"")</f>
        <v>SETUP</v>
      </c>
      <c r="C746" t="str">
        <f>IF(Tabela2[[#This Row],[Status]]="","",CONCATENATE(Tabela2[[#This Row],[Máquina]],"_",Tabela2[[#This Row],[Status]]))</f>
        <v>HOMAG_SETUP</v>
      </c>
      <c r="E746" s="5">
        <f t="shared" si="23"/>
        <v>101</v>
      </c>
      <c r="F746" s="6" t="str">
        <f>IF(C746&lt;&gt;"",IF(COUNTIFS($C$2:C746,C746)=1,C746,""),"")</f>
        <v/>
      </c>
      <c r="H746" s="5">
        <v>745</v>
      </c>
      <c r="I746" s="6" t="str">
        <f t="shared" si="22"/>
        <v/>
      </c>
      <c r="J746" s="6" t="str">
        <f>IFERROR(MID(Tabela3[[#This Row],[Ordenado]], 1, SEARCH("_", Tabela3[[#This Row],[Ordenado]]) - 1),"")</f>
        <v/>
      </c>
      <c r="K746" s="6" t="str">
        <f>IFERROR(MID(Tabela3[[#This Row],[Ordenado]], SEARCH("_",Tabela3[[#This Row],[Ordenado]]) + 1, LEN(Tabela3[[#This Row],[Ordenado]])),"")</f>
        <v/>
      </c>
    </row>
    <row r="747" spans="1:11" x14ac:dyDescent="0.25">
      <c r="A747" t="str">
        <f>IFERROR(tbl_geral[[#This Row],[Máquina]],"")</f>
        <v>HOMAG</v>
      </c>
      <c r="B747" t="str">
        <f>IFERROR(tbl_geral[[#This Row],[Status]],"")</f>
        <v>SETUP</v>
      </c>
      <c r="C747" t="str">
        <f>IF(Tabela2[[#This Row],[Status]]="","",CONCATENATE(Tabela2[[#This Row],[Máquina]],"_",Tabela2[[#This Row],[Status]]))</f>
        <v>HOMAG_SETUP</v>
      </c>
      <c r="E747" s="5">
        <f t="shared" si="23"/>
        <v>101</v>
      </c>
      <c r="F747" s="6" t="str">
        <f>IF(C747&lt;&gt;"",IF(COUNTIFS($C$2:C747,C747)=1,C747,""),"")</f>
        <v/>
      </c>
      <c r="H747" s="5">
        <v>746</v>
      </c>
      <c r="I747" s="6" t="str">
        <f t="shared" si="22"/>
        <v/>
      </c>
      <c r="J747" s="6" t="str">
        <f>IFERROR(MID(Tabela3[[#This Row],[Ordenado]], 1, SEARCH("_", Tabela3[[#This Row],[Ordenado]]) - 1),"")</f>
        <v/>
      </c>
      <c r="K747" s="6" t="str">
        <f>IFERROR(MID(Tabela3[[#This Row],[Ordenado]], SEARCH("_",Tabela3[[#This Row],[Ordenado]]) + 1, LEN(Tabela3[[#This Row],[Ordenado]])),"")</f>
        <v/>
      </c>
    </row>
    <row r="748" spans="1:11" x14ac:dyDescent="0.25">
      <c r="A748" t="str">
        <f>IFERROR(tbl_geral[[#This Row],[Máquina]],"")</f>
        <v>HOMAG</v>
      </c>
      <c r="B748" t="str">
        <f>IFERROR(tbl_geral[[#This Row],[Status]],"")</f>
        <v>DESENVOLVIMENTO</v>
      </c>
      <c r="C748" t="str">
        <f>IF(Tabela2[[#This Row],[Status]]="","",CONCATENATE(Tabela2[[#This Row],[Máquina]],"_",Tabela2[[#This Row],[Status]]))</f>
        <v>HOMAG_DESENVOLVIMENTO</v>
      </c>
      <c r="E748" s="5">
        <f t="shared" si="23"/>
        <v>102</v>
      </c>
      <c r="F748" s="6" t="str">
        <f>IF(C748&lt;&gt;"",IF(COUNTIFS($C$2:C748,C748)=1,C748,""),"")</f>
        <v>HOMAG_DESENVOLVIMENTO</v>
      </c>
      <c r="H748" s="5">
        <v>747</v>
      </c>
      <c r="I748" s="6" t="str">
        <f t="shared" si="22"/>
        <v/>
      </c>
      <c r="J748" s="6" t="str">
        <f>IFERROR(MID(Tabela3[[#This Row],[Ordenado]], 1, SEARCH("_", Tabela3[[#This Row],[Ordenado]]) - 1),"")</f>
        <v/>
      </c>
      <c r="K748" s="6" t="str">
        <f>IFERROR(MID(Tabela3[[#This Row],[Ordenado]], SEARCH("_",Tabela3[[#This Row],[Ordenado]]) + 1, LEN(Tabela3[[#This Row],[Ordenado]])),"")</f>
        <v/>
      </c>
    </row>
    <row r="749" spans="1:11" x14ac:dyDescent="0.25">
      <c r="A749" t="str">
        <f>IFERROR(tbl_geral[[#This Row],[Máquina]],"")</f>
        <v>HOMAG</v>
      </c>
      <c r="B749" t="str">
        <f>IFERROR(tbl_geral[[#This Row],[Status]],"")</f>
        <v>DESENVOLVIMENTO</v>
      </c>
      <c r="C749" t="str">
        <f>IF(Tabela2[[#This Row],[Status]]="","",CONCATENATE(Tabela2[[#This Row],[Máquina]],"_",Tabela2[[#This Row],[Status]]))</f>
        <v>HOMAG_DESENVOLVIMENTO</v>
      </c>
      <c r="E749" s="5">
        <f t="shared" si="23"/>
        <v>102</v>
      </c>
      <c r="F749" s="6" t="str">
        <f>IF(C749&lt;&gt;"",IF(COUNTIFS($C$2:C749,C749)=1,C749,""),"")</f>
        <v/>
      </c>
      <c r="H749" s="5">
        <v>748</v>
      </c>
      <c r="I749" s="6" t="str">
        <f t="shared" si="22"/>
        <v/>
      </c>
      <c r="J749" s="6" t="str">
        <f>IFERROR(MID(Tabela3[[#This Row],[Ordenado]], 1, SEARCH("_", Tabela3[[#This Row],[Ordenado]]) - 1),"")</f>
        <v/>
      </c>
      <c r="K749" s="6" t="str">
        <f>IFERROR(MID(Tabela3[[#This Row],[Ordenado]], SEARCH("_",Tabela3[[#This Row],[Ordenado]]) + 1, LEN(Tabela3[[#This Row],[Ordenado]])),"")</f>
        <v/>
      </c>
    </row>
    <row r="750" spans="1:11" x14ac:dyDescent="0.25">
      <c r="A750" t="str">
        <f>IFERROR(tbl_geral[[#This Row],[Máquina]],"")</f>
        <v>HOMAG</v>
      </c>
      <c r="B750" t="str">
        <f>IFERROR(tbl_geral[[#This Row],[Status]],"")</f>
        <v>PCP</v>
      </c>
      <c r="C750" t="str">
        <f>IF(Tabela2[[#This Row],[Status]]="","",CONCATENATE(Tabela2[[#This Row],[Máquina]],"_",Tabela2[[#This Row],[Status]]))</f>
        <v>HOMAG_PCP</v>
      </c>
      <c r="E750" s="5">
        <f t="shared" si="23"/>
        <v>103</v>
      </c>
      <c r="F750" s="6" t="str">
        <f>IF(C750&lt;&gt;"",IF(COUNTIFS($C$2:C750,C750)=1,C750,""),"")</f>
        <v>HOMAG_PCP</v>
      </c>
      <c r="H750" s="5">
        <v>749</v>
      </c>
      <c r="I750" s="6" t="str">
        <f t="shared" si="22"/>
        <v/>
      </c>
      <c r="J750" s="6" t="str">
        <f>IFERROR(MID(Tabela3[[#This Row],[Ordenado]], 1, SEARCH("_", Tabela3[[#This Row],[Ordenado]]) - 1),"")</f>
        <v/>
      </c>
      <c r="K750" s="6" t="str">
        <f>IFERROR(MID(Tabela3[[#This Row],[Ordenado]], SEARCH("_",Tabela3[[#This Row],[Ordenado]]) + 1, LEN(Tabela3[[#This Row],[Ordenado]])),"")</f>
        <v/>
      </c>
    </row>
    <row r="751" spans="1:11" x14ac:dyDescent="0.25">
      <c r="A751" t="str">
        <f>IFERROR(tbl_geral[[#This Row],[Máquina]],"")</f>
        <v>HOMAG</v>
      </c>
      <c r="B751" t="str">
        <f>IFERROR(tbl_geral[[#This Row],[Status]],"")</f>
        <v>PCP</v>
      </c>
      <c r="C751" t="str">
        <f>IF(Tabela2[[#This Row],[Status]]="","",CONCATENATE(Tabela2[[#This Row],[Máquina]],"_",Tabela2[[#This Row],[Status]]))</f>
        <v>HOMAG_PCP</v>
      </c>
      <c r="E751" s="5">
        <f t="shared" si="23"/>
        <v>103</v>
      </c>
      <c r="F751" s="6" t="str">
        <f>IF(C751&lt;&gt;"",IF(COUNTIFS($C$2:C751,C751)=1,C751,""),"")</f>
        <v/>
      </c>
      <c r="H751" s="5">
        <v>750</v>
      </c>
      <c r="I751" s="6" t="str">
        <f t="shared" si="22"/>
        <v/>
      </c>
      <c r="J751" s="6" t="str">
        <f>IFERROR(MID(Tabela3[[#This Row],[Ordenado]], 1, SEARCH("_", Tabela3[[#This Row],[Ordenado]]) - 1),"")</f>
        <v/>
      </c>
      <c r="K751" s="6" t="str">
        <f>IFERROR(MID(Tabela3[[#This Row],[Ordenado]], SEARCH("_",Tabela3[[#This Row],[Ordenado]]) + 1, LEN(Tabela3[[#This Row],[Ordenado]])),"")</f>
        <v/>
      </c>
    </row>
    <row r="752" spans="1:11" x14ac:dyDescent="0.25">
      <c r="A752" t="str">
        <f>IFERROR(tbl_geral[[#This Row],[Máquina]],"")</f>
        <v>HOMAG</v>
      </c>
      <c r="B752" t="str">
        <f>IFERROR(tbl_geral[[#This Row],[Status]],"")</f>
        <v>PCP</v>
      </c>
      <c r="C752" t="str">
        <f>IF(Tabela2[[#This Row],[Status]]="","",CONCATENATE(Tabela2[[#This Row],[Máquina]],"_",Tabela2[[#This Row],[Status]]))</f>
        <v>HOMAG_PCP</v>
      </c>
      <c r="E752" s="5">
        <f t="shared" si="23"/>
        <v>103</v>
      </c>
      <c r="F752" s="6" t="str">
        <f>IF(C752&lt;&gt;"",IF(COUNTIFS($C$2:C752,C752)=1,C752,""),"")</f>
        <v/>
      </c>
      <c r="H752" s="5">
        <v>751</v>
      </c>
      <c r="I752" s="6" t="str">
        <f t="shared" si="22"/>
        <v/>
      </c>
      <c r="J752" s="6" t="str">
        <f>IFERROR(MID(Tabela3[[#This Row],[Ordenado]], 1, SEARCH("_", Tabela3[[#This Row],[Ordenado]]) - 1),"")</f>
        <v/>
      </c>
      <c r="K752" s="6" t="str">
        <f>IFERROR(MID(Tabela3[[#This Row],[Ordenado]], SEARCH("_",Tabela3[[#This Row],[Ordenado]]) + 1, LEN(Tabela3[[#This Row],[Ordenado]])),"")</f>
        <v/>
      </c>
    </row>
    <row r="753" spans="1:11" x14ac:dyDescent="0.25">
      <c r="A753" t="str">
        <f>IFERROR(tbl_geral[[#This Row],[Máquina]],"")</f>
        <v>HOMAG</v>
      </c>
      <c r="B753" t="str">
        <f>IFERROR(tbl_geral[[#This Row],[Status]],"")</f>
        <v>PCP</v>
      </c>
      <c r="C753" t="str">
        <f>IF(Tabela2[[#This Row],[Status]]="","",CONCATENATE(Tabela2[[#This Row],[Máquina]],"_",Tabela2[[#This Row],[Status]]))</f>
        <v>HOMAG_PCP</v>
      </c>
      <c r="E753" s="5">
        <f t="shared" si="23"/>
        <v>103</v>
      </c>
      <c r="F753" s="6" t="str">
        <f>IF(C753&lt;&gt;"",IF(COUNTIFS($C$2:C753,C753)=1,C753,""),"")</f>
        <v/>
      </c>
      <c r="H753" s="5">
        <v>752</v>
      </c>
      <c r="I753" s="6" t="str">
        <f t="shared" si="22"/>
        <v/>
      </c>
      <c r="J753" s="6" t="str">
        <f>IFERROR(MID(Tabela3[[#This Row],[Ordenado]], 1, SEARCH("_", Tabela3[[#This Row],[Ordenado]]) - 1),"")</f>
        <v/>
      </c>
      <c r="K753" s="6" t="str">
        <f>IFERROR(MID(Tabela3[[#This Row],[Ordenado]], SEARCH("_",Tabela3[[#This Row],[Ordenado]]) + 1, LEN(Tabela3[[#This Row],[Ordenado]])),"")</f>
        <v/>
      </c>
    </row>
    <row r="754" spans="1:11" x14ac:dyDescent="0.25">
      <c r="A754" t="str">
        <f>IFERROR(tbl_geral[[#This Row],[Máquina]],"")</f>
        <v>HOMAG</v>
      </c>
      <c r="B754" t="str">
        <f>IFERROR(tbl_geral[[#This Row],[Status]],"")</f>
        <v>PCP</v>
      </c>
      <c r="C754" t="str">
        <f>IF(Tabela2[[#This Row],[Status]]="","",CONCATENATE(Tabela2[[#This Row],[Máquina]],"_",Tabela2[[#This Row],[Status]]))</f>
        <v>HOMAG_PCP</v>
      </c>
      <c r="E754" s="5">
        <f t="shared" si="23"/>
        <v>103</v>
      </c>
      <c r="F754" s="6" t="str">
        <f>IF(C754&lt;&gt;"",IF(COUNTIFS($C$2:C754,C754)=1,C754,""),"")</f>
        <v/>
      </c>
      <c r="H754" s="5">
        <v>753</v>
      </c>
      <c r="I754" s="6" t="str">
        <f t="shared" si="22"/>
        <v/>
      </c>
      <c r="J754" s="6" t="str">
        <f>IFERROR(MID(Tabela3[[#This Row],[Ordenado]], 1, SEARCH("_", Tabela3[[#This Row],[Ordenado]]) - 1),"")</f>
        <v/>
      </c>
      <c r="K754" s="6" t="str">
        <f>IFERROR(MID(Tabela3[[#This Row],[Ordenado]], SEARCH("_",Tabela3[[#This Row],[Ordenado]]) + 1, LEN(Tabela3[[#This Row],[Ordenado]])),"")</f>
        <v/>
      </c>
    </row>
    <row r="755" spans="1:11" x14ac:dyDescent="0.25">
      <c r="A755" t="str">
        <f>IFERROR(tbl_geral[[#This Row],[Máquina]],"")</f>
        <v>HOMAG</v>
      </c>
      <c r="B755" t="str">
        <f>IFERROR(tbl_geral[[#This Row],[Status]],"")</f>
        <v>EMPILHADEIRA</v>
      </c>
      <c r="C755" t="str">
        <f>IF(Tabela2[[#This Row],[Status]]="","",CONCATENATE(Tabela2[[#This Row],[Máquina]],"_",Tabela2[[#This Row],[Status]]))</f>
        <v>HOMAG_EMPILHADEIRA</v>
      </c>
      <c r="E755" s="5">
        <f t="shared" si="23"/>
        <v>104</v>
      </c>
      <c r="F755" s="6" t="str">
        <f>IF(C755&lt;&gt;"",IF(COUNTIFS($C$2:C755,C755)=1,C755,""),"")</f>
        <v>HOMAG_EMPILHADEIRA</v>
      </c>
      <c r="H755" s="5">
        <v>754</v>
      </c>
      <c r="I755" s="6" t="str">
        <f t="shared" si="22"/>
        <v/>
      </c>
      <c r="J755" s="6" t="str">
        <f>IFERROR(MID(Tabela3[[#This Row],[Ordenado]], 1, SEARCH("_", Tabela3[[#This Row],[Ordenado]]) - 1),"")</f>
        <v/>
      </c>
      <c r="K755" s="6" t="str">
        <f>IFERROR(MID(Tabela3[[#This Row],[Ordenado]], SEARCH("_",Tabela3[[#This Row],[Ordenado]]) + 1, LEN(Tabela3[[#This Row],[Ordenado]])),"")</f>
        <v/>
      </c>
    </row>
    <row r="756" spans="1:11" x14ac:dyDescent="0.25">
      <c r="A756" t="str">
        <f>IFERROR(tbl_geral[[#This Row],[Máquina]],"")</f>
        <v>HOMAG</v>
      </c>
      <c r="B756" t="str">
        <f>IFERROR(tbl_geral[[#This Row],[Status]],"")</f>
        <v>EMPILHADEIRA</v>
      </c>
      <c r="C756" t="str">
        <f>IF(Tabela2[[#This Row],[Status]]="","",CONCATENATE(Tabela2[[#This Row],[Máquina]],"_",Tabela2[[#This Row],[Status]]))</f>
        <v>HOMAG_EMPILHADEIRA</v>
      </c>
      <c r="E756" s="5">
        <f t="shared" si="23"/>
        <v>104</v>
      </c>
      <c r="F756" s="6" t="str">
        <f>IF(C756&lt;&gt;"",IF(COUNTIFS($C$2:C756,C756)=1,C756,""),"")</f>
        <v/>
      </c>
      <c r="H756" s="5">
        <v>755</v>
      </c>
      <c r="I756" s="6" t="str">
        <f t="shared" si="22"/>
        <v/>
      </c>
      <c r="J756" s="6" t="str">
        <f>IFERROR(MID(Tabela3[[#This Row],[Ordenado]], 1, SEARCH("_", Tabela3[[#This Row],[Ordenado]]) - 1),"")</f>
        <v/>
      </c>
      <c r="K756" s="6" t="str">
        <f>IFERROR(MID(Tabela3[[#This Row],[Ordenado]], SEARCH("_",Tabela3[[#This Row],[Ordenado]]) + 1, LEN(Tabela3[[#This Row],[Ordenado]])),"")</f>
        <v/>
      </c>
    </row>
    <row r="757" spans="1:11" x14ac:dyDescent="0.25">
      <c r="A757" t="str">
        <f>IFERROR(tbl_geral[[#This Row],[Máquina]],"")</f>
        <v>HOMAG</v>
      </c>
      <c r="B757" t="str">
        <f>IFERROR(tbl_geral[[#This Row],[Status]],"")</f>
        <v>SENSOR PCF</v>
      </c>
      <c r="C757" t="str">
        <f>IF(Tabela2[[#This Row],[Status]]="","",CONCATENATE(Tabela2[[#This Row],[Máquina]],"_",Tabela2[[#This Row],[Status]]))</f>
        <v>HOMAG_SENSOR PCF</v>
      </c>
      <c r="E757" s="5">
        <f t="shared" si="23"/>
        <v>105</v>
      </c>
      <c r="F757" s="6" t="str">
        <f>IF(C757&lt;&gt;"",IF(COUNTIFS($C$2:C757,C757)=1,C757,""),"")</f>
        <v>HOMAG_SENSOR PCF</v>
      </c>
      <c r="H757" s="5">
        <v>756</v>
      </c>
      <c r="I757" s="6" t="str">
        <f t="shared" si="22"/>
        <v/>
      </c>
      <c r="J757" s="6" t="str">
        <f>IFERROR(MID(Tabela3[[#This Row],[Ordenado]], 1, SEARCH("_", Tabela3[[#This Row],[Ordenado]]) - 1),"")</f>
        <v/>
      </c>
      <c r="K757" s="6" t="str">
        <f>IFERROR(MID(Tabela3[[#This Row],[Ordenado]], SEARCH("_",Tabela3[[#This Row],[Ordenado]]) + 1, LEN(Tabela3[[#This Row],[Ordenado]])),"")</f>
        <v/>
      </c>
    </row>
    <row r="758" spans="1:11" x14ac:dyDescent="0.25">
      <c r="A758" t="str">
        <f>IFERROR(tbl_geral[[#This Row],[Máquina]],"")</f>
        <v>HOMAG</v>
      </c>
      <c r="B758" t="str">
        <f>IFERROR(tbl_geral[[#This Row],[Status]],"")</f>
        <v>SENSOR PCF</v>
      </c>
      <c r="C758" t="str">
        <f>IF(Tabela2[[#This Row],[Status]]="","",CONCATENATE(Tabela2[[#This Row],[Máquina]],"_",Tabela2[[#This Row],[Status]]))</f>
        <v>HOMAG_SENSOR PCF</v>
      </c>
      <c r="E758" s="5">
        <f t="shared" si="23"/>
        <v>105</v>
      </c>
      <c r="F758" s="6" t="str">
        <f>IF(C758&lt;&gt;"",IF(COUNTIFS($C$2:C758,C758)=1,C758,""),"")</f>
        <v/>
      </c>
      <c r="H758" s="5">
        <v>757</v>
      </c>
      <c r="I758" s="6" t="str">
        <f t="shared" si="22"/>
        <v/>
      </c>
      <c r="J758" s="6" t="str">
        <f>IFERROR(MID(Tabela3[[#This Row],[Ordenado]], 1, SEARCH("_", Tabela3[[#This Row],[Ordenado]]) - 1),"")</f>
        <v/>
      </c>
      <c r="K758" s="6" t="str">
        <f>IFERROR(MID(Tabela3[[#This Row],[Ordenado]], SEARCH("_",Tabela3[[#This Row],[Ordenado]]) + 1, LEN(Tabela3[[#This Row],[Ordenado]])),"")</f>
        <v/>
      </c>
    </row>
    <row r="759" spans="1:11" x14ac:dyDescent="0.25">
      <c r="A759" t="str">
        <f>IFERROR(tbl_geral[[#This Row],[Máquina]],"")</f>
        <v>HOMAG</v>
      </c>
      <c r="B759" t="str">
        <f>IFERROR(tbl_geral[[#This Row],[Status]],"")</f>
        <v>SENSOR PCF</v>
      </c>
      <c r="C759" t="str">
        <f>IF(Tabela2[[#This Row],[Status]]="","",CONCATENATE(Tabela2[[#This Row],[Máquina]],"_",Tabela2[[#This Row],[Status]]))</f>
        <v>HOMAG_SENSOR PCF</v>
      </c>
      <c r="E759" s="5">
        <f t="shared" si="23"/>
        <v>105</v>
      </c>
      <c r="F759" s="6" t="str">
        <f>IF(C759&lt;&gt;"",IF(COUNTIFS($C$2:C759,C759)=1,C759,""),"")</f>
        <v/>
      </c>
      <c r="H759" s="5">
        <v>758</v>
      </c>
      <c r="I759" s="6" t="str">
        <f t="shared" si="22"/>
        <v/>
      </c>
      <c r="J759" s="6" t="str">
        <f>IFERROR(MID(Tabela3[[#This Row],[Ordenado]], 1, SEARCH("_", Tabela3[[#This Row],[Ordenado]]) - 1),"")</f>
        <v/>
      </c>
      <c r="K759" s="6" t="str">
        <f>IFERROR(MID(Tabela3[[#This Row],[Ordenado]], SEARCH("_",Tabela3[[#This Row],[Ordenado]]) + 1, LEN(Tabela3[[#This Row],[Ordenado]])),"")</f>
        <v/>
      </c>
    </row>
    <row r="760" spans="1:11" x14ac:dyDescent="0.25">
      <c r="A760" t="str">
        <f>IFERROR(tbl_geral[[#This Row],[Máquina]],"")</f>
        <v>HOMAG</v>
      </c>
      <c r="B760" t="str">
        <f>IFERROR(tbl_geral[[#This Row],[Status]],"")</f>
        <v>SISTEMA PCF</v>
      </c>
      <c r="C760" t="str">
        <f>IF(Tabela2[[#This Row],[Status]]="","",CONCATENATE(Tabela2[[#This Row],[Máquina]],"_",Tabela2[[#This Row],[Status]]))</f>
        <v>HOMAG_SISTEMA PCF</v>
      </c>
      <c r="E760" s="5">
        <f t="shared" si="23"/>
        <v>106</v>
      </c>
      <c r="F760" s="6" t="str">
        <f>IF(C760&lt;&gt;"",IF(COUNTIFS($C$2:C760,C760)=1,C760,""),"")</f>
        <v>HOMAG_SISTEMA PCF</v>
      </c>
      <c r="H760" s="5">
        <v>759</v>
      </c>
      <c r="I760" s="6" t="str">
        <f t="shared" si="22"/>
        <v/>
      </c>
      <c r="J760" s="6" t="str">
        <f>IFERROR(MID(Tabela3[[#This Row],[Ordenado]], 1, SEARCH("_", Tabela3[[#This Row],[Ordenado]]) - 1),"")</f>
        <v/>
      </c>
      <c r="K760" s="6" t="str">
        <f>IFERROR(MID(Tabela3[[#This Row],[Ordenado]], SEARCH("_",Tabela3[[#This Row],[Ordenado]]) + 1, LEN(Tabela3[[#This Row],[Ordenado]])),"")</f>
        <v/>
      </c>
    </row>
    <row r="761" spans="1:11" x14ac:dyDescent="0.25">
      <c r="A761" t="str">
        <f>IFERROR(tbl_geral[[#This Row],[Máquina]],"")</f>
        <v>HOMAG</v>
      </c>
      <c r="B761" t="str">
        <f>IFERROR(tbl_geral[[#This Row],[Status]],"")</f>
        <v>SISTEMA PCF</v>
      </c>
      <c r="C761" t="str">
        <f>IF(Tabela2[[#This Row],[Status]]="","",CONCATENATE(Tabela2[[#This Row],[Máquina]],"_",Tabela2[[#This Row],[Status]]))</f>
        <v>HOMAG_SISTEMA PCF</v>
      </c>
      <c r="E761" s="5">
        <f t="shared" si="23"/>
        <v>106</v>
      </c>
      <c r="F761" s="6" t="str">
        <f>IF(C761&lt;&gt;"",IF(COUNTIFS($C$2:C761,C761)=1,C761,""),"")</f>
        <v/>
      </c>
      <c r="H761" s="5">
        <v>760</v>
      </c>
      <c r="I761" s="6" t="str">
        <f t="shared" si="22"/>
        <v/>
      </c>
      <c r="J761" s="6" t="str">
        <f>IFERROR(MID(Tabela3[[#This Row],[Ordenado]], 1, SEARCH("_", Tabela3[[#This Row],[Ordenado]]) - 1),"")</f>
        <v/>
      </c>
      <c r="K761" s="6" t="str">
        <f>IFERROR(MID(Tabela3[[#This Row],[Ordenado]], SEARCH("_",Tabela3[[#This Row],[Ordenado]]) + 1, LEN(Tabela3[[#This Row],[Ordenado]])),"")</f>
        <v/>
      </c>
    </row>
    <row r="762" spans="1:11" x14ac:dyDescent="0.25">
      <c r="A762" t="str">
        <f>IFERROR(tbl_geral[[#This Row],[Máquina]],"")</f>
        <v>HOMAG</v>
      </c>
      <c r="B762" t="str">
        <f>IFERROR(tbl_geral[[#This Row],[Status]],"")</f>
        <v>SISTEMA PCF</v>
      </c>
      <c r="C762" t="str">
        <f>IF(Tabela2[[#This Row],[Status]]="","",CONCATENATE(Tabela2[[#This Row],[Máquina]],"_",Tabela2[[#This Row],[Status]]))</f>
        <v>HOMAG_SISTEMA PCF</v>
      </c>
      <c r="E762" s="5">
        <f t="shared" si="23"/>
        <v>106</v>
      </c>
      <c r="F762" s="6" t="str">
        <f>IF(C762&lt;&gt;"",IF(COUNTIFS($C$2:C762,C762)=1,C762,""),"")</f>
        <v/>
      </c>
      <c r="H762" s="5">
        <v>761</v>
      </c>
      <c r="I762" s="6" t="str">
        <f t="shared" si="22"/>
        <v/>
      </c>
      <c r="J762" s="6" t="str">
        <f>IFERROR(MID(Tabela3[[#This Row],[Ordenado]], 1, SEARCH("_", Tabela3[[#This Row],[Ordenado]]) - 1),"")</f>
        <v/>
      </c>
      <c r="K762" s="6" t="str">
        <f>IFERROR(MID(Tabela3[[#This Row],[Ordenado]], SEARCH("_",Tabela3[[#This Row],[Ordenado]]) + 1, LEN(Tabela3[[#This Row],[Ordenado]])),"")</f>
        <v/>
      </c>
    </row>
    <row r="763" spans="1:11" x14ac:dyDescent="0.25">
      <c r="A763" t="str">
        <f>IFERROR(tbl_geral[[#This Row],[Máquina]],"")</f>
        <v>HOMAG</v>
      </c>
      <c r="B763" t="str">
        <f>IFERROR(tbl_geral[[#This Row],[Status]],"")</f>
        <v>PARADA</v>
      </c>
      <c r="C763" t="str">
        <f>IF(Tabela2[[#This Row],[Status]]="","",CONCATENATE(Tabela2[[#This Row],[Máquina]],"_",Tabela2[[#This Row],[Status]]))</f>
        <v>HOMAG_PARADA</v>
      </c>
      <c r="E763" s="5">
        <f t="shared" si="23"/>
        <v>107</v>
      </c>
      <c r="F763" s="6" t="str">
        <f>IF(C763&lt;&gt;"",IF(COUNTIFS($C$2:C763,C763)=1,C763,""),"")</f>
        <v>HOMAG_PARADA</v>
      </c>
      <c r="H763" s="5">
        <v>762</v>
      </c>
      <c r="I763" s="6" t="str">
        <f t="shared" si="22"/>
        <v/>
      </c>
      <c r="J763" s="6" t="str">
        <f>IFERROR(MID(Tabela3[[#This Row],[Ordenado]], 1, SEARCH("_", Tabela3[[#This Row],[Ordenado]]) - 1),"")</f>
        <v/>
      </c>
      <c r="K763" s="6" t="str">
        <f>IFERROR(MID(Tabela3[[#This Row],[Ordenado]], SEARCH("_",Tabela3[[#This Row],[Ordenado]]) + 1, LEN(Tabela3[[#This Row],[Ordenado]])),"")</f>
        <v/>
      </c>
    </row>
    <row r="764" spans="1:11" x14ac:dyDescent="0.25">
      <c r="A764" t="str">
        <f>IFERROR(tbl_geral[[#This Row],[Máquina]],"")</f>
        <v>HOMAG</v>
      </c>
      <c r="B764" t="str">
        <f>IFERROR(tbl_geral[[#This Row],[Status]],"")</f>
        <v>PARADA</v>
      </c>
      <c r="C764" t="str">
        <f>IF(Tabela2[[#This Row],[Status]]="","",CONCATENATE(Tabela2[[#This Row],[Máquina]],"_",Tabela2[[#This Row],[Status]]))</f>
        <v>HOMAG_PARADA</v>
      </c>
      <c r="E764" s="5">
        <f t="shared" si="23"/>
        <v>107</v>
      </c>
      <c r="F764" s="6" t="str">
        <f>IF(C764&lt;&gt;"",IF(COUNTIFS($C$2:C764,C764)=1,C764,""),"")</f>
        <v/>
      </c>
      <c r="H764" s="5">
        <v>763</v>
      </c>
      <c r="I764" s="6" t="str">
        <f t="shared" si="22"/>
        <v/>
      </c>
      <c r="J764" s="6" t="str">
        <f>IFERROR(MID(Tabela3[[#This Row],[Ordenado]], 1, SEARCH("_", Tabela3[[#This Row],[Ordenado]]) - 1),"")</f>
        <v/>
      </c>
      <c r="K764" s="6" t="str">
        <f>IFERROR(MID(Tabela3[[#This Row],[Ordenado]], SEARCH("_",Tabela3[[#This Row],[Ordenado]]) + 1, LEN(Tabela3[[#This Row],[Ordenado]])),"")</f>
        <v/>
      </c>
    </row>
    <row r="765" spans="1:11" x14ac:dyDescent="0.25">
      <c r="A765" t="str">
        <f>IFERROR(tbl_geral[[#This Row],[Máquina]],"")</f>
        <v>HOMAG</v>
      </c>
      <c r="B765" t="str">
        <f>IFERROR(tbl_geral[[#This Row],[Status]],"")</f>
        <v>ESTAÇÃO DE ALIMENTAÇÃO PAINÉIS</v>
      </c>
      <c r="C765" t="str">
        <f>IF(Tabela2[[#This Row],[Status]]="","",CONCATENATE(Tabela2[[#This Row],[Máquina]],"_",Tabela2[[#This Row],[Status]]))</f>
        <v>HOMAG_ESTAÇÃO DE ALIMENTAÇÃO PAINÉIS</v>
      </c>
      <c r="E765" s="5">
        <f t="shared" si="23"/>
        <v>108</v>
      </c>
      <c r="F765" s="6" t="str">
        <f>IF(C765&lt;&gt;"",IF(COUNTIFS($C$2:C765,C765)=1,C765,""),"")</f>
        <v>HOMAG_ESTAÇÃO DE ALIMENTAÇÃO PAINÉIS</v>
      </c>
      <c r="H765" s="5">
        <v>764</v>
      </c>
      <c r="I765" s="6" t="str">
        <f t="shared" si="22"/>
        <v/>
      </c>
      <c r="J765" s="6" t="str">
        <f>IFERROR(MID(Tabela3[[#This Row],[Ordenado]], 1, SEARCH("_", Tabela3[[#This Row],[Ordenado]]) - 1),"")</f>
        <v/>
      </c>
      <c r="K765" s="6" t="str">
        <f>IFERROR(MID(Tabela3[[#This Row],[Ordenado]], SEARCH("_",Tabela3[[#This Row],[Ordenado]]) + 1, LEN(Tabela3[[#This Row],[Ordenado]])),"")</f>
        <v/>
      </c>
    </row>
    <row r="766" spans="1:11" x14ac:dyDescent="0.25">
      <c r="A766" t="str">
        <f>IFERROR(tbl_geral[[#This Row],[Máquina]],"")</f>
        <v>HOMAG</v>
      </c>
      <c r="B766" t="str">
        <f>IFERROR(tbl_geral[[#This Row],[Status]],"")</f>
        <v>ESTAÇÃO DE ALIMENTAÇÃO PAINÉIS</v>
      </c>
      <c r="C766" t="str">
        <f>IF(Tabela2[[#This Row],[Status]]="","",CONCATENATE(Tabela2[[#This Row],[Máquina]],"_",Tabela2[[#This Row],[Status]]))</f>
        <v>HOMAG_ESTAÇÃO DE ALIMENTAÇÃO PAINÉIS</v>
      </c>
      <c r="E766" s="5">
        <f t="shared" si="23"/>
        <v>108</v>
      </c>
      <c r="F766" s="6" t="str">
        <f>IF(C766&lt;&gt;"",IF(COUNTIFS($C$2:C766,C766)=1,C766,""),"")</f>
        <v/>
      </c>
      <c r="H766" s="5">
        <v>765</v>
      </c>
      <c r="I766" s="6" t="str">
        <f t="shared" si="22"/>
        <v/>
      </c>
      <c r="J766" s="6" t="str">
        <f>IFERROR(MID(Tabela3[[#This Row],[Ordenado]], 1, SEARCH("_", Tabela3[[#This Row],[Ordenado]]) - 1),"")</f>
        <v/>
      </c>
      <c r="K766" s="6" t="str">
        <f>IFERROR(MID(Tabela3[[#This Row],[Ordenado]], SEARCH("_",Tabela3[[#This Row],[Ordenado]]) + 1, LEN(Tabela3[[#This Row],[Ordenado]])),"")</f>
        <v/>
      </c>
    </row>
    <row r="767" spans="1:11" x14ac:dyDescent="0.25">
      <c r="A767" t="str">
        <f>IFERROR(tbl_geral[[#This Row],[Máquina]],"")</f>
        <v>HOMAG</v>
      </c>
      <c r="B767" t="str">
        <f>IFERROR(tbl_geral[[#This Row],[Status]],"")</f>
        <v>ESTAÇÃO DE ALIMENTAÇÃO PAINÉIS</v>
      </c>
      <c r="C767" t="str">
        <f>IF(Tabela2[[#This Row],[Status]]="","",CONCATENATE(Tabela2[[#This Row],[Máquina]],"_",Tabela2[[#This Row],[Status]]))</f>
        <v>HOMAG_ESTAÇÃO DE ALIMENTAÇÃO PAINÉIS</v>
      </c>
      <c r="E767" s="5">
        <f t="shared" si="23"/>
        <v>108</v>
      </c>
      <c r="F767" s="6" t="str">
        <f>IF(C767&lt;&gt;"",IF(COUNTIFS($C$2:C767,C767)=1,C767,""),"")</f>
        <v/>
      </c>
      <c r="H767" s="5">
        <v>766</v>
      </c>
      <c r="I767" s="6" t="str">
        <f t="shared" si="22"/>
        <v/>
      </c>
      <c r="J767" s="6" t="str">
        <f>IFERROR(MID(Tabela3[[#This Row],[Ordenado]], 1, SEARCH("_", Tabela3[[#This Row],[Ordenado]]) - 1),"")</f>
        <v/>
      </c>
      <c r="K767" s="6" t="str">
        <f>IFERROR(MID(Tabela3[[#This Row],[Ordenado]], SEARCH("_",Tabela3[[#This Row],[Ordenado]]) + 1, LEN(Tabela3[[#This Row],[Ordenado]])),"")</f>
        <v/>
      </c>
    </row>
    <row r="768" spans="1:11" x14ac:dyDescent="0.25">
      <c r="A768" t="str">
        <f>IFERROR(tbl_geral[[#This Row],[Máquina]],"")</f>
        <v>HOMAG</v>
      </c>
      <c r="B768" t="str">
        <f>IFERROR(tbl_geral[[#This Row],[Status]],"")</f>
        <v>ESTAÇÃO DE ALIMENTAÇÃO PAINÉIS</v>
      </c>
      <c r="C768" t="str">
        <f>IF(Tabela2[[#This Row],[Status]]="","",CONCATENATE(Tabela2[[#This Row],[Máquina]],"_",Tabela2[[#This Row],[Status]]))</f>
        <v>HOMAG_ESTAÇÃO DE ALIMENTAÇÃO PAINÉIS</v>
      </c>
      <c r="E768" s="5">
        <f t="shared" si="23"/>
        <v>108</v>
      </c>
      <c r="F768" s="6" t="str">
        <f>IF(C768&lt;&gt;"",IF(COUNTIFS($C$2:C768,C768)=1,C768,""),"")</f>
        <v/>
      </c>
      <c r="H768" s="5">
        <v>767</v>
      </c>
      <c r="I768" s="6" t="str">
        <f t="shared" si="22"/>
        <v/>
      </c>
      <c r="J768" s="6" t="str">
        <f>IFERROR(MID(Tabela3[[#This Row],[Ordenado]], 1, SEARCH("_", Tabela3[[#This Row],[Ordenado]]) - 1),"")</f>
        <v/>
      </c>
      <c r="K768" s="6" t="str">
        <f>IFERROR(MID(Tabela3[[#This Row],[Ordenado]], SEARCH("_",Tabela3[[#This Row],[Ordenado]]) + 1, LEN(Tabela3[[#This Row],[Ordenado]])),"")</f>
        <v/>
      </c>
    </row>
    <row r="769" spans="1:11" x14ac:dyDescent="0.25">
      <c r="A769" t="str">
        <f>IFERROR(tbl_geral[[#This Row],[Máquina]],"")</f>
        <v>HOMAG</v>
      </c>
      <c r="B769" t="str">
        <f>IFERROR(tbl_geral[[#This Row],[Status]],"")</f>
        <v>ESTAÇÃO DE ALIMENTAÇÃO PAINÉIS</v>
      </c>
      <c r="C769" t="str">
        <f>IF(Tabela2[[#This Row],[Status]]="","",CONCATENATE(Tabela2[[#This Row],[Máquina]],"_",Tabela2[[#This Row],[Status]]))</f>
        <v>HOMAG_ESTAÇÃO DE ALIMENTAÇÃO PAINÉIS</v>
      </c>
      <c r="E769" s="5">
        <f t="shared" si="23"/>
        <v>108</v>
      </c>
      <c r="F769" s="6" t="str">
        <f>IF(C769&lt;&gt;"",IF(COUNTIFS($C$2:C769,C769)=1,C769,""),"")</f>
        <v/>
      </c>
      <c r="H769" s="5">
        <v>768</v>
      </c>
      <c r="I769" s="6" t="str">
        <f t="shared" si="22"/>
        <v/>
      </c>
      <c r="J769" s="6" t="str">
        <f>IFERROR(MID(Tabela3[[#This Row],[Ordenado]], 1, SEARCH("_", Tabela3[[#This Row],[Ordenado]]) - 1),"")</f>
        <v/>
      </c>
      <c r="K769" s="6" t="str">
        <f>IFERROR(MID(Tabela3[[#This Row],[Ordenado]], SEARCH("_",Tabela3[[#This Row],[Ordenado]]) + 1, LEN(Tabela3[[#This Row],[Ordenado]])),"")</f>
        <v/>
      </c>
    </row>
    <row r="770" spans="1:11" x14ac:dyDescent="0.25">
      <c r="A770" t="str">
        <f>IFERROR(tbl_geral[[#This Row],[Máquina]],"")</f>
        <v>HOMAG</v>
      </c>
      <c r="B770" t="str">
        <f>IFERROR(tbl_geral[[#This Row],[Status]],"")</f>
        <v>ESTAÇÃO DE ALIMENTAÇÃO PAINÉIS</v>
      </c>
      <c r="C770" t="str">
        <f>IF(Tabela2[[#This Row],[Status]]="","",CONCATENATE(Tabela2[[#This Row],[Máquina]],"_",Tabela2[[#This Row],[Status]]))</f>
        <v>HOMAG_ESTAÇÃO DE ALIMENTAÇÃO PAINÉIS</v>
      </c>
      <c r="E770" s="5">
        <f t="shared" si="23"/>
        <v>108</v>
      </c>
      <c r="F770" s="6" t="str">
        <f>IF(C770&lt;&gt;"",IF(COUNTIFS($C$2:C770,C770)=1,C770,""),"")</f>
        <v/>
      </c>
      <c r="H770" s="5">
        <v>769</v>
      </c>
      <c r="I770" s="6" t="str">
        <f t="shared" si="22"/>
        <v/>
      </c>
      <c r="J770" s="6" t="str">
        <f>IFERROR(MID(Tabela3[[#This Row],[Ordenado]], 1, SEARCH("_", Tabela3[[#This Row],[Ordenado]]) - 1),"")</f>
        <v/>
      </c>
      <c r="K770" s="6" t="str">
        <f>IFERROR(MID(Tabela3[[#This Row],[Ordenado]], SEARCH("_",Tabela3[[#This Row],[Ordenado]]) + 1, LEN(Tabela3[[#This Row],[Ordenado]])),"")</f>
        <v/>
      </c>
    </row>
    <row r="771" spans="1:11" x14ac:dyDescent="0.25">
      <c r="A771" t="str">
        <f>IFERROR(tbl_geral[[#This Row],[Máquina]],"")</f>
        <v>HOMAG</v>
      </c>
      <c r="B771" t="str">
        <f>IFERROR(tbl_geral[[#This Row],[Status]],"")</f>
        <v>ESTAÇÃO DE ALIMENTAÇÃO PAINÉIS</v>
      </c>
      <c r="C771" t="str">
        <f>IF(Tabela2[[#This Row],[Status]]="","",CONCATENATE(Tabela2[[#This Row],[Máquina]],"_",Tabela2[[#This Row],[Status]]))</f>
        <v>HOMAG_ESTAÇÃO DE ALIMENTAÇÃO PAINÉIS</v>
      </c>
      <c r="E771" s="5">
        <f t="shared" si="23"/>
        <v>108</v>
      </c>
      <c r="F771" s="6" t="str">
        <f>IF(C771&lt;&gt;"",IF(COUNTIFS($C$2:C771,C771)=1,C771,""),"")</f>
        <v/>
      </c>
      <c r="H771" s="5">
        <v>770</v>
      </c>
      <c r="I771" s="6" t="str">
        <f t="shared" ref="I771:I834" si="24">IFERROR(INDEX($F$2:$F$2000,MATCH(H771,$E$2:$E$2000,0)),"")</f>
        <v/>
      </c>
      <c r="J771" s="6" t="str">
        <f>IFERROR(MID(Tabela3[[#This Row],[Ordenado]], 1, SEARCH("_", Tabela3[[#This Row],[Ordenado]]) - 1),"")</f>
        <v/>
      </c>
      <c r="K771" s="6" t="str">
        <f>IFERROR(MID(Tabela3[[#This Row],[Ordenado]], SEARCH("_",Tabela3[[#This Row],[Ordenado]]) + 1, LEN(Tabela3[[#This Row],[Ordenado]])),"")</f>
        <v/>
      </c>
    </row>
    <row r="772" spans="1:11" x14ac:dyDescent="0.25">
      <c r="A772" t="str">
        <f>IFERROR(tbl_geral[[#This Row],[Máquina]],"")</f>
        <v>HOMAG</v>
      </c>
      <c r="B772" t="str">
        <f>IFERROR(tbl_geral[[#This Row],[Status]],"")</f>
        <v>ALINHADOR DE PAINÉIS</v>
      </c>
      <c r="C772" t="str">
        <f>IF(Tabela2[[#This Row],[Status]]="","",CONCATENATE(Tabela2[[#This Row],[Máquina]],"_",Tabela2[[#This Row],[Status]]))</f>
        <v>HOMAG_ALINHADOR DE PAINÉIS</v>
      </c>
      <c r="E772" s="5">
        <f t="shared" ref="E772:E835" si="25">IF(F772&lt;&gt;"",E771+1,E771)</f>
        <v>109</v>
      </c>
      <c r="F772" s="6" t="str">
        <f>IF(C772&lt;&gt;"",IF(COUNTIFS($C$2:C772,C772)=1,C772,""),"")</f>
        <v>HOMAG_ALINHADOR DE PAINÉIS</v>
      </c>
      <c r="H772" s="5">
        <v>771</v>
      </c>
      <c r="I772" s="6" t="str">
        <f t="shared" si="24"/>
        <v/>
      </c>
      <c r="J772" s="6" t="str">
        <f>IFERROR(MID(Tabela3[[#This Row],[Ordenado]], 1, SEARCH("_", Tabela3[[#This Row],[Ordenado]]) - 1),"")</f>
        <v/>
      </c>
      <c r="K772" s="6" t="str">
        <f>IFERROR(MID(Tabela3[[#This Row],[Ordenado]], SEARCH("_",Tabela3[[#This Row],[Ordenado]]) + 1, LEN(Tabela3[[#This Row],[Ordenado]])),"")</f>
        <v/>
      </c>
    </row>
    <row r="773" spans="1:11" x14ac:dyDescent="0.25">
      <c r="A773" t="str">
        <f>IFERROR(tbl_geral[[#This Row],[Máquina]],"")</f>
        <v>HOMAG</v>
      </c>
      <c r="B773" t="str">
        <f>IFERROR(tbl_geral[[#This Row],[Status]],"")</f>
        <v>ALINHADOR DE PAINÉIS</v>
      </c>
      <c r="C773" t="str">
        <f>IF(Tabela2[[#This Row],[Status]]="","",CONCATENATE(Tabela2[[#This Row],[Máquina]],"_",Tabela2[[#This Row],[Status]]))</f>
        <v>HOMAG_ALINHADOR DE PAINÉIS</v>
      </c>
      <c r="E773" s="5">
        <f t="shared" si="25"/>
        <v>109</v>
      </c>
      <c r="F773" s="6" t="str">
        <f>IF(C773&lt;&gt;"",IF(COUNTIFS($C$2:C773,C773)=1,C773,""),"")</f>
        <v/>
      </c>
      <c r="H773" s="5">
        <v>772</v>
      </c>
      <c r="I773" s="6" t="str">
        <f t="shared" si="24"/>
        <v/>
      </c>
      <c r="J773" s="6" t="str">
        <f>IFERROR(MID(Tabela3[[#This Row],[Ordenado]], 1, SEARCH("_", Tabela3[[#This Row],[Ordenado]]) - 1),"")</f>
        <v/>
      </c>
      <c r="K773" s="6" t="str">
        <f>IFERROR(MID(Tabela3[[#This Row],[Ordenado]], SEARCH("_",Tabela3[[#This Row],[Ordenado]]) + 1, LEN(Tabela3[[#This Row],[Ordenado]])),"")</f>
        <v/>
      </c>
    </row>
    <row r="774" spans="1:11" x14ac:dyDescent="0.25">
      <c r="A774" t="str">
        <f>IFERROR(tbl_geral[[#This Row],[Máquina]],"")</f>
        <v>HOMAG</v>
      </c>
      <c r="B774" t="str">
        <f>IFERROR(tbl_geral[[#This Row],[Status]],"")</f>
        <v>ALINHADOR DE PAINÉIS</v>
      </c>
      <c r="C774" t="str">
        <f>IF(Tabela2[[#This Row],[Status]]="","",CONCATENATE(Tabela2[[#This Row],[Máquina]],"_",Tabela2[[#This Row],[Status]]))</f>
        <v>HOMAG_ALINHADOR DE PAINÉIS</v>
      </c>
      <c r="E774" s="5">
        <f t="shared" si="25"/>
        <v>109</v>
      </c>
      <c r="F774" s="6" t="str">
        <f>IF(C774&lt;&gt;"",IF(COUNTIFS($C$2:C774,C774)=1,C774,""),"")</f>
        <v/>
      </c>
      <c r="H774" s="5">
        <v>773</v>
      </c>
      <c r="I774" s="6" t="str">
        <f t="shared" si="24"/>
        <v/>
      </c>
      <c r="J774" s="6" t="str">
        <f>IFERROR(MID(Tabela3[[#This Row],[Ordenado]], 1, SEARCH("_", Tabela3[[#This Row],[Ordenado]]) - 1),"")</f>
        <v/>
      </c>
      <c r="K774" s="6" t="str">
        <f>IFERROR(MID(Tabela3[[#This Row],[Ordenado]], SEARCH("_",Tabela3[[#This Row],[Ordenado]]) + 1, LEN(Tabela3[[#This Row],[Ordenado]])),"")</f>
        <v/>
      </c>
    </row>
    <row r="775" spans="1:11" x14ac:dyDescent="0.25">
      <c r="A775" t="str">
        <f>IFERROR(tbl_geral[[#This Row],[Máquina]],"")</f>
        <v>HOMAG</v>
      </c>
      <c r="B775" t="str">
        <f>IFERROR(tbl_geral[[#This Row],[Status]],"")</f>
        <v>ALINHADOR DE PAINÉIS</v>
      </c>
      <c r="C775" t="str">
        <f>IF(Tabela2[[#This Row],[Status]]="","",CONCATENATE(Tabela2[[#This Row],[Máquina]],"_",Tabela2[[#This Row],[Status]]))</f>
        <v>HOMAG_ALINHADOR DE PAINÉIS</v>
      </c>
      <c r="E775" s="5">
        <f t="shared" si="25"/>
        <v>109</v>
      </c>
      <c r="F775" s="6" t="str">
        <f>IF(C775&lt;&gt;"",IF(COUNTIFS($C$2:C775,C775)=1,C775,""),"")</f>
        <v/>
      </c>
      <c r="H775" s="5">
        <v>774</v>
      </c>
      <c r="I775" s="6" t="str">
        <f t="shared" si="24"/>
        <v/>
      </c>
      <c r="J775" s="6" t="str">
        <f>IFERROR(MID(Tabela3[[#This Row],[Ordenado]], 1, SEARCH("_", Tabela3[[#This Row],[Ordenado]]) - 1),"")</f>
        <v/>
      </c>
      <c r="K775" s="6" t="str">
        <f>IFERROR(MID(Tabela3[[#This Row],[Ordenado]], SEARCH("_",Tabela3[[#This Row],[Ordenado]]) + 1, LEN(Tabela3[[#This Row],[Ordenado]])),"")</f>
        <v/>
      </c>
    </row>
    <row r="776" spans="1:11" x14ac:dyDescent="0.25">
      <c r="A776" t="str">
        <f>IFERROR(tbl_geral[[#This Row],[Máquina]],"")</f>
        <v>HOMAG</v>
      </c>
      <c r="B776" t="str">
        <f>IFERROR(tbl_geral[[#This Row],[Status]],"")</f>
        <v>ALINHADOR DE PAINÉIS</v>
      </c>
      <c r="C776" t="str">
        <f>IF(Tabela2[[#This Row],[Status]]="","",CONCATENATE(Tabela2[[#This Row],[Máquina]],"_",Tabela2[[#This Row],[Status]]))</f>
        <v>HOMAG_ALINHADOR DE PAINÉIS</v>
      </c>
      <c r="E776" s="5">
        <f t="shared" si="25"/>
        <v>109</v>
      </c>
      <c r="F776" s="6" t="str">
        <f>IF(C776&lt;&gt;"",IF(COUNTIFS($C$2:C776,C776)=1,C776,""),"")</f>
        <v/>
      </c>
      <c r="H776" s="5">
        <v>775</v>
      </c>
      <c r="I776" s="6" t="str">
        <f t="shared" si="24"/>
        <v/>
      </c>
      <c r="J776" s="6" t="str">
        <f>IFERROR(MID(Tabela3[[#This Row],[Ordenado]], 1, SEARCH("_", Tabela3[[#This Row],[Ordenado]]) - 1),"")</f>
        <v/>
      </c>
      <c r="K776" s="6" t="str">
        <f>IFERROR(MID(Tabela3[[#This Row],[Ordenado]], SEARCH("_",Tabela3[[#This Row],[Ordenado]]) + 1, LEN(Tabela3[[#This Row],[Ordenado]])),"")</f>
        <v/>
      </c>
    </row>
    <row r="777" spans="1:11" x14ac:dyDescent="0.25">
      <c r="A777" t="str">
        <f>IFERROR(tbl_geral[[#This Row],[Máquina]],"")</f>
        <v>HOMAG</v>
      </c>
      <c r="B777" t="str">
        <f>IFERROR(tbl_geral[[#This Row],[Status]],"")</f>
        <v>SERRA MULTI-LAMINAS (PAUL)</v>
      </c>
      <c r="C777" t="str">
        <f>IF(Tabela2[[#This Row],[Status]]="","",CONCATENATE(Tabela2[[#This Row],[Máquina]],"_",Tabela2[[#This Row],[Status]]))</f>
        <v>HOMAG_SERRA MULTI-LAMINAS (PAUL)</v>
      </c>
      <c r="E777" s="5">
        <f t="shared" si="25"/>
        <v>110</v>
      </c>
      <c r="F777" s="6" t="str">
        <f>IF(C777&lt;&gt;"",IF(COUNTIFS($C$2:C777,C777)=1,C777,""),"")</f>
        <v>HOMAG_SERRA MULTI-LAMINAS (PAUL)</v>
      </c>
      <c r="H777" s="5">
        <v>776</v>
      </c>
      <c r="I777" s="6" t="str">
        <f t="shared" si="24"/>
        <v/>
      </c>
      <c r="J777" s="6" t="str">
        <f>IFERROR(MID(Tabela3[[#This Row],[Ordenado]], 1, SEARCH("_", Tabela3[[#This Row],[Ordenado]]) - 1),"")</f>
        <v/>
      </c>
      <c r="K777" s="6" t="str">
        <f>IFERROR(MID(Tabela3[[#This Row],[Ordenado]], SEARCH("_",Tabela3[[#This Row],[Ordenado]]) + 1, LEN(Tabela3[[#This Row],[Ordenado]])),"")</f>
        <v/>
      </c>
    </row>
    <row r="778" spans="1:11" x14ac:dyDescent="0.25">
      <c r="A778" t="str">
        <f>IFERROR(tbl_geral[[#This Row],[Máquina]],"")</f>
        <v>HOMAG</v>
      </c>
      <c r="B778" t="str">
        <f>IFERROR(tbl_geral[[#This Row],[Status]],"")</f>
        <v>SERRA MULTI-LAMINAS (PAUL)</v>
      </c>
      <c r="C778" t="str">
        <f>IF(Tabela2[[#This Row],[Status]]="","",CONCATENATE(Tabela2[[#This Row],[Máquina]],"_",Tabela2[[#This Row],[Status]]))</f>
        <v>HOMAG_SERRA MULTI-LAMINAS (PAUL)</v>
      </c>
      <c r="E778" s="5">
        <f t="shared" si="25"/>
        <v>110</v>
      </c>
      <c r="F778" s="6" t="str">
        <f>IF(C778&lt;&gt;"",IF(COUNTIFS($C$2:C778,C778)=1,C778,""),"")</f>
        <v/>
      </c>
      <c r="H778" s="5">
        <v>777</v>
      </c>
      <c r="I778" s="6" t="str">
        <f t="shared" si="24"/>
        <v/>
      </c>
      <c r="J778" s="6" t="str">
        <f>IFERROR(MID(Tabela3[[#This Row],[Ordenado]], 1, SEARCH("_", Tabela3[[#This Row],[Ordenado]]) - 1),"")</f>
        <v/>
      </c>
      <c r="K778" s="6" t="str">
        <f>IFERROR(MID(Tabela3[[#This Row],[Ordenado]], SEARCH("_",Tabela3[[#This Row],[Ordenado]]) + 1, LEN(Tabela3[[#This Row],[Ordenado]])),"")</f>
        <v/>
      </c>
    </row>
    <row r="779" spans="1:11" x14ac:dyDescent="0.25">
      <c r="A779" t="str">
        <f>IFERROR(tbl_geral[[#This Row],[Máquina]],"")</f>
        <v>HOMAG</v>
      </c>
      <c r="B779" t="str">
        <f>IFERROR(tbl_geral[[#This Row],[Status]],"")</f>
        <v>SERRA MULTI-LAMINAS (PAUL)</v>
      </c>
      <c r="C779" t="str">
        <f>IF(Tabela2[[#This Row],[Status]]="","",CONCATENATE(Tabela2[[#This Row],[Máquina]],"_",Tabela2[[#This Row],[Status]]))</f>
        <v>HOMAG_SERRA MULTI-LAMINAS (PAUL)</v>
      </c>
      <c r="E779" s="5">
        <f t="shared" si="25"/>
        <v>110</v>
      </c>
      <c r="F779" s="6" t="str">
        <f>IF(C779&lt;&gt;"",IF(COUNTIFS($C$2:C779,C779)=1,C779,""),"")</f>
        <v/>
      </c>
      <c r="H779" s="5">
        <v>778</v>
      </c>
      <c r="I779" s="6" t="str">
        <f t="shared" si="24"/>
        <v/>
      </c>
      <c r="J779" s="6" t="str">
        <f>IFERROR(MID(Tabela3[[#This Row],[Ordenado]], 1, SEARCH("_", Tabela3[[#This Row],[Ordenado]]) - 1),"")</f>
        <v/>
      </c>
      <c r="K779" s="6" t="str">
        <f>IFERROR(MID(Tabela3[[#This Row],[Ordenado]], SEARCH("_",Tabela3[[#This Row],[Ordenado]]) + 1, LEN(Tabela3[[#This Row],[Ordenado]])),"")</f>
        <v/>
      </c>
    </row>
    <row r="780" spans="1:11" x14ac:dyDescent="0.25">
      <c r="A780" t="str">
        <f>IFERROR(tbl_geral[[#This Row],[Máquina]],"")</f>
        <v>HOMAG</v>
      </c>
      <c r="B780" t="str">
        <f>IFERROR(tbl_geral[[#This Row],[Status]],"")</f>
        <v>SERRA MULTI-LAMINAS (PAUL)</v>
      </c>
      <c r="C780" t="str">
        <f>IF(Tabela2[[#This Row],[Status]]="","",CONCATENATE(Tabela2[[#This Row],[Máquina]],"_",Tabela2[[#This Row],[Status]]))</f>
        <v>HOMAG_SERRA MULTI-LAMINAS (PAUL)</v>
      </c>
      <c r="E780" s="5">
        <f t="shared" si="25"/>
        <v>110</v>
      </c>
      <c r="F780" s="6" t="str">
        <f>IF(C780&lt;&gt;"",IF(COUNTIFS($C$2:C780,C780)=1,C780,""),"")</f>
        <v/>
      </c>
      <c r="H780" s="5">
        <v>779</v>
      </c>
      <c r="I780" s="6" t="str">
        <f t="shared" si="24"/>
        <v/>
      </c>
      <c r="J780" s="6" t="str">
        <f>IFERROR(MID(Tabela3[[#This Row],[Ordenado]], 1, SEARCH("_", Tabela3[[#This Row],[Ordenado]]) - 1),"")</f>
        <v/>
      </c>
      <c r="K780" s="6" t="str">
        <f>IFERROR(MID(Tabela3[[#This Row],[Ordenado]], SEARCH("_",Tabela3[[#This Row],[Ordenado]]) + 1, LEN(Tabela3[[#This Row],[Ordenado]])),"")</f>
        <v/>
      </c>
    </row>
    <row r="781" spans="1:11" x14ac:dyDescent="0.25">
      <c r="A781" t="str">
        <f>IFERROR(tbl_geral[[#This Row],[Máquina]],"")</f>
        <v>HOMAG</v>
      </c>
      <c r="B781" t="str">
        <f>IFERROR(tbl_geral[[#This Row],[Status]],"")</f>
        <v>SERRA MULTI-LAMINAS (PAUL)</v>
      </c>
      <c r="C781" t="str">
        <f>IF(Tabela2[[#This Row],[Status]]="","",CONCATENATE(Tabela2[[#This Row],[Máquina]],"_",Tabela2[[#This Row],[Status]]))</f>
        <v>HOMAG_SERRA MULTI-LAMINAS (PAUL)</v>
      </c>
      <c r="E781" s="5">
        <f t="shared" si="25"/>
        <v>110</v>
      </c>
      <c r="F781" s="6" t="str">
        <f>IF(C781&lt;&gt;"",IF(COUNTIFS($C$2:C781,C781)=1,C781,""),"")</f>
        <v/>
      </c>
      <c r="H781" s="5">
        <v>780</v>
      </c>
      <c r="I781" s="6" t="str">
        <f t="shared" si="24"/>
        <v/>
      </c>
      <c r="J781" s="6" t="str">
        <f>IFERROR(MID(Tabela3[[#This Row],[Ordenado]], 1, SEARCH("_", Tabela3[[#This Row],[Ordenado]]) - 1),"")</f>
        <v/>
      </c>
      <c r="K781" s="6" t="str">
        <f>IFERROR(MID(Tabela3[[#This Row],[Ordenado]], SEARCH("_",Tabela3[[#This Row],[Ordenado]]) + 1, LEN(Tabela3[[#This Row],[Ordenado]])),"")</f>
        <v/>
      </c>
    </row>
    <row r="782" spans="1:11" x14ac:dyDescent="0.25">
      <c r="A782" t="str">
        <f>IFERROR(tbl_geral[[#This Row],[Máquina]],"")</f>
        <v>HOMAG</v>
      </c>
      <c r="B782" t="str">
        <f>IFERROR(tbl_geral[[#This Row],[Status]],"")</f>
        <v>SERRA MULTI-LAMINAS (PAUL)</v>
      </c>
      <c r="C782" t="str">
        <f>IF(Tabela2[[#This Row],[Status]]="","",CONCATENATE(Tabela2[[#This Row],[Máquina]],"_",Tabela2[[#This Row],[Status]]))</f>
        <v>HOMAG_SERRA MULTI-LAMINAS (PAUL)</v>
      </c>
      <c r="E782" s="5">
        <f t="shared" si="25"/>
        <v>110</v>
      </c>
      <c r="F782" s="6" t="str">
        <f>IF(C782&lt;&gt;"",IF(COUNTIFS($C$2:C782,C782)=1,C782,""),"")</f>
        <v/>
      </c>
      <c r="H782" s="5">
        <v>781</v>
      </c>
      <c r="I782" s="6" t="str">
        <f t="shared" si="24"/>
        <v/>
      </c>
      <c r="J782" s="6" t="str">
        <f>IFERROR(MID(Tabela3[[#This Row],[Ordenado]], 1, SEARCH("_", Tabela3[[#This Row],[Ordenado]]) - 1),"")</f>
        <v/>
      </c>
      <c r="K782" s="6" t="str">
        <f>IFERROR(MID(Tabela3[[#This Row],[Ordenado]], SEARCH("_",Tabela3[[#This Row],[Ordenado]]) + 1, LEN(Tabela3[[#This Row],[Ordenado]])),"")</f>
        <v/>
      </c>
    </row>
    <row r="783" spans="1:11" x14ac:dyDescent="0.25">
      <c r="A783" t="str">
        <f>IFERROR(tbl_geral[[#This Row],[Máquina]],"")</f>
        <v>HOMAG</v>
      </c>
      <c r="B783" t="str">
        <f>IFERROR(tbl_geral[[#This Row],[Status]],"")</f>
        <v>SERRA MULTI-LAMINAS (PAUL)</v>
      </c>
      <c r="C783" t="str">
        <f>IF(Tabela2[[#This Row],[Status]]="","",CONCATENATE(Tabela2[[#This Row],[Máquina]],"_",Tabela2[[#This Row],[Status]]))</f>
        <v>HOMAG_SERRA MULTI-LAMINAS (PAUL)</v>
      </c>
      <c r="E783" s="5">
        <f t="shared" si="25"/>
        <v>110</v>
      </c>
      <c r="F783" s="6" t="str">
        <f>IF(C783&lt;&gt;"",IF(COUNTIFS($C$2:C783,C783)=1,C783,""),"")</f>
        <v/>
      </c>
      <c r="H783" s="5">
        <v>782</v>
      </c>
      <c r="I783" s="6" t="str">
        <f t="shared" si="24"/>
        <v/>
      </c>
      <c r="J783" s="6" t="str">
        <f>IFERROR(MID(Tabela3[[#This Row],[Ordenado]], 1, SEARCH("_", Tabela3[[#This Row],[Ordenado]]) - 1),"")</f>
        <v/>
      </c>
      <c r="K783" s="6" t="str">
        <f>IFERROR(MID(Tabela3[[#This Row],[Ordenado]], SEARCH("_",Tabela3[[#This Row],[Ordenado]]) + 1, LEN(Tabela3[[#This Row],[Ordenado]])),"")</f>
        <v/>
      </c>
    </row>
    <row r="784" spans="1:11" x14ac:dyDescent="0.25">
      <c r="A784" t="str">
        <f>IFERROR(tbl_geral[[#This Row],[Máquina]],"")</f>
        <v>HOMAG</v>
      </c>
      <c r="B784" t="str">
        <f>IFERROR(tbl_geral[[#This Row],[Status]],"")</f>
        <v>SERRA TRANSVERSAL</v>
      </c>
      <c r="C784" t="str">
        <f>IF(Tabela2[[#This Row],[Status]]="","",CONCATENATE(Tabela2[[#This Row],[Máquina]],"_",Tabela2[[#This Row],[Status]]))</f>
        <v>HOMAG_SERRA TRANSVERSAL</v>
      </c>
      <c r="E784" s="5">
        <f t="shared" si="25"/>
        <v>111</v>
      </c>
      <c r="F784" s="6" t="str">
        <f>IF(C784&lt;&gt;"",IF(COUNTIFS($C$2:C784,C784)=1,C784,""),"")</f>
        <v>HOMAG_SERRA TRANSVERSAL</v>
      </c>
      <c r="H784" s="5">
        <v>783</v>
      </c>
      <c r="I784" s="6" t="str">
        <f t="shared" si="24"/>
        <v/>
      </c>
      <c r="J784" s="6" t="str">
        <f>IFERROR(MID(Tabela3[[#This Row],[Ordenado]], 1, SEARCH("_", Tabela3[[#This Row],[Ordenado]]) - 1),"")</f>
        <v/>
      </c>
      <c r="K784" s="6" t="str">
        <f>IFERROR(MID(Tabela3[[#This Row],[Ordenado]], SEARCH("_",Tabela3[[#This Row],[Ordenado]]) + 1, LEN(Tabela3[[#This Row],[Ordenado]])),"")</f>
        <v/>
      </c>
    </row>
    <row r="785" spans="1:11" x14ac:dyDescent="0.25">
      <c r="A785" t="str">
        <f>IFERROR(tbl_geral[[#This Row],[Máquina]],"")</f>
        <v>HOMAG</v>
      </c>
      <c r="B785" t="str">
        <f>IFERROR(tbl_geral[[#This Row],[Status]],"")</f>
        <v>SERRA TRANSVERSAL</v>
      </c>
      <c r="C785" t="str">
        <f>IF(Tabela2[[#This Row],[Status]]="","",CONCATENATE(Tabela2[[#This Row],[Máquina]],"_",Tabela2[[#This Row],[Status]]))</f>
        <v>HOMAG_SERRA TRANSVERSAL</v>
      </c>
      <c r="E785" s="5">
        <f t="shared" si="25"/>
        <v>111</v>
      </c>
      <c r="F785" s="6" t="str">
        <f>IF(C785&lt;&gt;"",IF(COUNTIFS($C$2:C785,C785)=1,C785,""),"")</f>
        <v/>
      </c>
      <c r="H785" s="5">
        <v>784</v>
      </c>
      <c r="I785" s="6" t="str">
        <f t="shared" si="24"/>
        <v/>
      </c>
      <c r="J785" s="6" t="str">
        <f>IFERROR(MID(Tabela3[[#This Row],[Ordenado]], 1, SEARCH("_", Tabela3[[#This Row],[Ordenado]]) - 1),"")</f>
        <v/>
      </c>
      <c r="K785" s="6" t="str">
        <f>IFERROR(MID(Tabela3[[#This Row],[Ordenado]], SEARCH("_",Tabela3[[#This Row],[Ordenado]]) + 1, LEN(Tabela3[[#This Row],[Ordenado]])),"")</f>
        <v/>
      </c>
    </row>
    <row r="786" spans="1:11" x14ac:dyDescent="0.25">
      <c r="A786" t="str">
        <f>IFERROR(tbl_geral[[#This Row],[Máquina]],"")</f>
        <v>HOMAG</v>
      </c>
      <c r="B786" t="str">
        <f>IFERROR(tbl_geral[[#This Row],[Status]],"")</f>
        <v>SERRA TRANSVERSAL</v>
      </c>
      <c r="C786" t="str">
        <f>IF(Tabela2[[#This Row],[Status]]="","",CONCATENATE(Tabela2[[#This Row],[Máquina]],"_",Tabela2[[#This Row],[Status]]))</f>
        <v>HOMAG_SERRA TRANSVERSAL</v>
      </c>
      <c r="E786" s="5">
        <f t="shared" si="25"/>
        <v>111</v>
      </c>
      <c r="F786" s="6" t="str">
        <f>IF(C786&lt;&gt;"",IF(COUNTIFS($C$2:C786,C786)=1,C786,""),"")</f>
        <v/>
      </c>
      <c r="H786" s="5">
        <v>785</v>
      </c>
      <c r="I786" s="6" t="str">
        <f t="shared" si="24"/>
        <v/>
      </c>
      <c r="J786" s="6" t="str">
        <f>IFERROR(MID(Tabela3[[#This Row],[Ordenado]], 1, SEARCH("_", Tabela3[[#This Row],[Ordenado]]) - 1),"")</f>
        <v/>
      </c>
      <c r="K786" s="6" t="str">
        <f>IFERROR(MID(Tabela3[[#This Row],[Ordenado]], SEARCH("_",Tabela3[[#This Row],[Ordenado]]) + 1, LEN(Tabela3[[#This Row],[Ordenado]])),"")</f>
        <v/>
      </c>
    </row>
    <row r="787" spans="1:11" x14ac:dyDescent="0.25">
      <c r="A787" t="str">
        <f>IFERROR(tbl_geral[[#This Row],[Máquina]],"")</f>
        <v>HOMAG</v>
      </c>
      <c r="B787" t="str">
        <f>IFERROR(tbl_geral[[#This Row],[Status]],"")</f>
        <v>SERRA TRANSVERSAL</v>
      </c>
      <c r="C787" t="str">
        <f>IF(Tabela2[[#This Row],[Status]]="","",CONCATENATE(Tabela2[[#This Row],[Máquina]],"_",Tabela2[[#This Row],[Status]]))</f>
        <v>HOMAG_SERRA TRANSVERSAL</v>
      </c>
      <c r="E787" s="5">
        <f t="shared" si="25"/>
        <v>111</v>
      </c>
      <c r="F787" s="6" t="str">
        <f>IF(C787&lt;&gt;"",IF(COUNTIFS($C$2:C787,C787)=1,C787,""),"")</f>
        <v/>
      </c>
      <c r="H787" s="5">
        <v>786</v>
      </c>
      <c r="I787" s="6" t="str">
        <f t="shared" si="24"/>
        <v/>
      </c>
      <c r="J787" s="6" t="str">
        <f>IFERROR(MID(Tabela3[[#This Row],[Ordenado]], 1, SEARCH("_", Tabela3[[#This Row],[Ordenado]]) - 1),"")</f>
        <v/>
      </c>
      <c r="K787" s="6" t="str">
        <f>IFERROR(MID(Tabela3[[#This Row],[Ordenado]], SEARCH("_",Tabela3[[#This Row],[Ordenado]]) + 1, LEN(Tabela3[[#This Row],[Ordenado]])),"")</f>
        <v/>
      </c>
    </row>
    <row r="788" spans="1:11" x14ac:dyDescent="0.25">
      <c r="A788" t="str">
        <f>IFERROR(tbl_geral[[#This Row],[Máquina]],"")</f>
        <v>HOMAG</v>
      </c>
      <c r="B788" t="str">
        <f>IFERROR(tbl_geral[[#This Row],[Status]],"")</f>
        <v>SERRA TRANSVERSAL</v>
      </c>
      <c r="C788" t="str">
        <f>IF(Tabela2[[#This Row],[Status]]="","",CONCATENATE(Tabela2[[#This Row],[Máquina]],"_",Tabela2[[#This Row],[Status]]))</f>
        <v>HOMAG_SERRA TRANSVERSAL</v>
      </c>
      <c r="E788" s="5">
        <f t="shared" si="25"/>
        <v>111</v>
      </c>
      <c r="F788" s="6" t="str">
        <f>IF(C788&lt;&gt;"",IF(COUNTIFS($C$2:C788,C788)=1,C788,""),"")</f>
        <v/>
      </c>
      <c r="H788" s="5">
        <v>787</v>
      </c>
      <c r="I788" s="6" t="str">
        <f t="shared" si="24"/>
        <v/>
      </c>
      <c r="J788" s="6" t="str">
        <f>IFERROR(MID(Tabela3[[#This Row],[Ordenado]], 1, SEARCH("_", Tabela3[[#This Row],[Ordenado]]) - 1),"")</f>
        <v/>
      </c>
      <c r="K788" s="6" t="str">
        <f>IFERROR(MID(Tabela3[[#This Row],[Ordenado]], SEARCH("_",Tabela3[[#This Row],[Ordenado]]) + 1, LEN(Tabela3[[#This Row],[Ordenado]])),"")</f>
        <v/>
      </c>
    </row>
    <row r="789" spans="1:11" x14ac:dyDescent="0.25">
      <c r="A789" t="str">
        <f>IFERROR(tbl_geral[[#This Row],[Máquina]],"")</f>
        <v>HOMAG</v>
      </c>
      <c r="B789" t="str">
        <f>IFERROR(tbl_geral[[#This Row],[Status]],"")</f>
        <v>SERRA TRANSVERSAL</v>
      </c>
      <c r="C789" t="str">
        <f>IF(Tabela2[[#This Row],[Status]]="","",CONCATENATE(Tabela2[[#This Row],[Máquina]],"_",Tabela2[[#This Row],[Status]]))</f>
        <v>HOMAG_SERRA TRANSVERSAL</v>
      </c>
      <c r="E789" s="5">
        <f t="shared" si="25"/>
        <v>111</v>
      </c>
      <c r="F789" s="6" t="str">
        <f>IF(C789&lt;&gt;"",IF(COUNTIFS($C$2:C789,C789)=1,C789,""),"")</f>
        <v/>
      </c>
      <c r="H789" s="5">
        <v>788</v>
      </c>
      <c r="I789" s="6" t="str">
        <f t="shared" si="24"/>
        <v/>
      </c>
      <c r="J789" s="6" t="str">
        <f>IFERROR(MID(Tabela3[[#This Row],[Ordenado]], 1, SEARCH("_", Tabela3[[#This Row],[Ordenado]]) - 1),"")</f>
        <v/>
      </c>
      <c r="K789" s="6" t="str">
        <f>IFERROR(MID(Tabela3[[#This Row],[Ordenado]], SEARCH("_",Tabela3[[#This Row],[Ordenado]]) + 1, LEN(Tabela3[[#This Row],[Ordenado]])),"")</f>
        <v/>
      </c>
    </row>
    <row r="790" spans="1:11" x14ac:dyDescent="0.25">
      <c r="A790" t="str">
        <f>IFERROR(tbl_geral[[#This Row],[Máquina]],"")</f>
        <v>HOMAG</v>
      </c>
      <c r="B790" t="str">
        <f>IFERROR(tbl_geral[[#This Row],[Status]],"")</f>
        <v>TRANSP. ANGULAR CLASSIFICAÇÃO</v>
      </c>
      <c r="C790" t="str">
        <f>IF(Tabela2[[#This Row],[Status]]="","",CONCATENATE(Tabela2[[#This Row],[Máquina]],"_",Tabela2[[#This Row],[Status]]))</f>
        <v>HOMAG_TRANSP. ANGULAR CLASSIFICAÇÃO</v>
      </c>
      <c r="E790" s="5">
        <f t="shared" si="25"/>
        <v>112</v>
      </c>
      <c r="F790" s="6" t="str">
        <f>IF(C790&lt;&gt;"",IF(COUNTIFS($C$2:C790,C790)=1,C790,""),"")</f>
        <v>HOMAG_TRANSP. ANGULAR CLASSIFICAÇÃO</v>
      </c>
      <c r="H790" s="5">
        <v>789</v>
      </c>
      <c r="I790" s="6" t="str">
        <f t="shared" si="24"/>
        <v/>
      </c>
      <c r="J790" s="6" t="str">
        <f>IFERROR(MID(Tabela3[[#This Row],[Ordenado]], 1, SEARCH("_", Tabela3[[#This Row],[Ordenado]]) - 1),"")</f>
        <v/>
      </c>
      <c r="K790" s="6" t="str">
        <f>IFERROR(MID(Tabela3[[#This Row],[Ordenado]], SEARCH("_",Tabela3[[#This Row],[Ordenado]]) + 1, LEN(Tabela3[[#This Row],[Ordenado]])),"")</f>
        <v/>
      </c>
    </row>
    <row r="791" spans="1:11" x14ac:dyDescent="0.25">
      <c r="A791" t="str">
        <f>IFERROR(tbl_geral[[#This Row],[Máquina]],"")</f>
        <v>HOMAG</v>
      </c>
      <c r="B791" t="str">
        <f>IFERROR(tbl_geral[[#This Row],[Status]],"")</f>
        <v>TRANSP. ANGULAR CLASSIFICAÇÃO</v>
      </c>
      <c r="C791" t="str">
        <f>IF(Tabela2[[#This Row],[Status]]="","",CONCATENATE(Tabela2[[#This Row],[Máquina]],"_",Tabela2[[#This Row],[Status]]))</f>
        <v>HOMAG_TRANSP. ANGULAR CLASSIFICAÇÃO</v>
      </c>
      <c r="E791" s="5">
        <f t="shared" si="25"/>
        <v>112</v>
      </c>
      <c r="F791" s="6" t="str">
        <f>IF(C791&lt;&gt;"",IF(COUNTIFS($C$2:C791,C791)=1,C791,""),"")</f>
        <v/>
      </c>
      <c r="H791" s="5">
        <v>790</v>
      </c>
      <c r="I791" s="6" t="str">
        <f t="shared" si="24"/>
        <v/>
      </c>
      <c r="J791" s="6" t="str">
        <f>IFERROR(MID(Tabela3[[#This Row],[Ordenado]], 1, SEARCH("_", Tabela3[[#This Row],[Ordenado]]) - 1),"")</f>
        <v/>
      </c>
      <c r="K791" s="6" t="str">
        <f>IFERROR(MID(Tabela3[[#This Row],[Ordenado]], SEARCH("_",Tabela3[[#This Row],[Ordenado]]) + 1, LEN(Tabela3[[#This Row],[Ordenado]])),"")</f>
        <v/>
      </c>
    </row>
    <row r="792" spans="1:11" x14ac:dyDescent="0.25">
      <c r="A792" t="str">
        <f>IFERROR(tbl_geral[[#This Row],[Máquina]],"")</f>
        <v>HOMAG</v>
      </c>
      <c r="B792" t="str">
        <f>IFERROR(tbl_geral[[#This Row],[Status]],"")</f>
        <v>TRANSP. ANGULAR CLASSIFICAÇÃO</v>
      </c>
      <c r="C792" t="str">
        <f>IF(Tabela2[[#This Row],[Status]]="","",CONCATENATE(Tabela2[[#This Row],[Máquina]],"_",Tabela2[[#This Row],[Status]]))</f>
        <v>HOMAG_TRANSP. ANGULAR CLASSIFICAÇÃO</v>
      </c>
      <c r="E792" s="5">
        <f t="shared" si="25"/>
        <v>112</v>
      </c>
      <c r="F792" s="6" t="str">
        <f>IF(C792&lt;&gt;"",IF(COUNTIFS($C$2:C792,C792)=1,C792,""),"")</f>
        <v/>
      </c>
      <c r="H792" s="5">
        <v>791</v>
      </c>
      <c r="I792" s="6" t="str">
        <f t="shared" si="24"/>
        <v/>
      </c>
      <c r="J792" s="6" t="str">
        <f>IFERROR(MID(Tabela3[[#This Row],[Ordenado]], 1, SEARCH("_", Tabela3[[#This Row],[Ordenado]]) - 1),"")</f>
        <v/>
      </c>
      <c r="K792" s="6" t="str">
        <f>IFERROR(MID(Tabela3[[#This Row],[Ordenado]], SEARCH("_",Tabela3[[#This Row],[Ordenado]]) + 1, LEN(Tabela3[[#This Row],[Ordenado]])),"")</f>
        <v/>
      </c>
    </row>
    <row r="793" spans="1:11" x14ac:dyDescent="0.25">
      <c r="A793" t="str">
        <f>IFERROR(tbl_geral[[#This Row],[Máquina]],"")</f>
        <v>HOMAG</v>
      </c>
      <c r="B793" t="str">
        <f>IFERROR(tbl_geral[[#This Row],[Status]],"")</f>
        <v>TRANSP. ANGULAR CLASSIFICAÇÃO</v>
      </c>
      <c r="C793" t="str">
        <f>IF(Tabela2[[#This Row],[Status]]="","",CONCATENATE(Tabela2[[#This Row],[Máquina]],"_",Tabela2[[#This Row],[Status]]))</f>
        <v>HOMAG_TRANSP. ANGULAR CLASSIFICAÇÃO</v>
      </c>
      <c r="E793" s="5">
        <f t="shared" si="25"/>
        <v>112</v>
      </c>
      <c r="F793" s="6" t="str">
        <f>IF(C793&lt;&gt;"",IF(COUNTIFS($C$2:C793,C793)=1,C793,""),"")</f>
        <v/>
      </c>
      <c r="H793" s="5">
        <v>792</v>
      </c>
      <c r="I793" s="6" t="str">
        <f t="shared" si="24"/>
        <v/>
      </c>
      <c r="J793" s="6" t="str">
        <f>IFERROR(MID(Tabela3[[#This Row],[Ordenado]], 1, SEARCH("_", Tabela3[[#This Row],[Ordenado]]) - 1),"")</f>
        <v/>
      </c>
      <c r="K793" s="6" t="str">
        <f>IFERROR(MID(Tabela3[[#This Row],[Ordenado]], SEARCH("_",Tabela3[[#This Row],[Ordenado]]) + 1, LEN(Tabela3[[#This Row],[Ordenado]])),"")</f>
        <v/>
      </c>
    </row>
    <row r="794" spans="1:11" x14ac:dyDescent="0.25">
      <c r="A794" t="str">
        <f>IFERROR(tbl_geral[[#This Row],[Máquina]],"")</f>
        <v>HOMAG</v>
      </c>
      <c r="B794" t="str">
        <f>IFERROR(tbl_geral[[#This Row],[Status]],"")</f>
        <v>TRANSP. ANGULAR CLASSIFICAÇÃO</v>
      </c>
      <c r="C794" t="str">
        <f>IF(Tabela2[[#This Row],[Status]]="","",CONCATENATE(Tabela2[[#This Row],[Máquina]],"_",Tabela2[[#This Row],[Status]]))</f>
        <v>HOMAG_TRANSP. ANGULAR CLASSIFICAÇÃO</v>
      </c>
      <c r="E794" s="5">
        <f t="shared" si="25"/>
        <v>112</v>
      </c>
      <c r="F794" s="6" t="str">
        <f>IF(C794&lt;&gt;"",IF(COUNTIFS($C$2:C794,C794)=1,C794,""),"")</f>
        <v/>
      </c>
      <c r="H794" s="5">
        <v>793</v>
      </c>
      <c r="I794" s="6" t="str">
        <f t="shared" si="24"/>
        <v/>
      </c>
      <c r="J794" s="6" t="str">
        <f>IFERROR(MID(Tabela3[[#This Row],[Ordenado]], 1, SEARCH("_", Tabela3[[#This Row],[Ordenado]]) - 1),"")</f>
        <v/>
      </c>
      <c r="K794" s="6" t="str">
        <f>IFERROR(MID(Tabela3[[#This Row],[Ordenado]], SEARCH("_",Tabela3[[#This Row],[Ordenado]]) + 1, LEN(Tabela3[[#This Row],[Ordenado]])),"")</f>
        <v/>
      </c>
    </row>
    <row r="795" spans="1:11" x14ac:dyDescent="0.25">
      <c r="A795" t="str">
        <f>IFERROR(tbl_geral[[#This Row],[Máquina]],"")</f>
        <v>HOMAG</v>
      </c>
      <c r="B795" t="str">
        <f>IFERROR(tbl_geral[[#This Row],[Status]],"")</f>
        <v>TRANSP. ANGULAR CLASSIFICAÇÃO</v>
      </c>
      <c r="C795" t="str">
        <f>IF(Tabela2[[#This Row],[Status]]="","",CONCATENATE(Tabela2[[#This Row],[Máquina]],"_",Tabela2[[#This Row],[Status]]))</f>
        <v>HOMAG_TRANSP. ANGULAR CLASSIFICAÇÃO</v>
      </c>
      <c r="E795" s="5">
        <f t="shared" si="25"/>
        <v>112</v>
      </c>
      <c r="F795" s="6" t="str">
        <f>IF(C795&lt;&gt;"",IF(COUNTIFS($C$2:C795,C795)=1,C795,""),"")</f>
        <v/>
      </c>
      <c r="H795" s="5">
        <v>794</v>
      </c>
      <c r="I795" s="6" t="str">
        <f t="shared" si="24"/>
        <v/>
      </c>
      <c r="J795" s="6" t="str">
        <f>IFERROR(MID(Tabela3[[#This Row],[Ordenado]], 1, SEARCH("_", Tabela3[[#This Row],[Ordenado]]) - 1),"")</f>
        <v/>
      </c>
      <c r="K795" s="6" t="str">
        <f>IFERROR(MID(Tabela3[[#This Row],[Ordenado]], SEARCH("_",Tabela3[[#This Row],[Ordenado]]) + 1, LEN(Tabela3[[#This Row],[Ordenado]])),"")</f>
        <v/>
      </c>
    </row>
    <row r="796" spans="1:11" x14ac:dyDescent="0.25">
      <c r="A796" t="str">
        <f>IFERROR(tbl_geral[[#This Row],[Máquina]],"")</f>
        <v>HOMAG</v>
      </c>
      <c r="B796" t="str">
        <f>IFERROR(tbl_geral[[#This Row],[Status]],"")</f>
        <v>TRANSP. ANGULAR CLASSIFICAÇÃO</v>
      </c>
      <c r="C796" t="str">
        <f>IF(Tabela2[[#This Row],[Status]]="","",CONCATENATE(Tabela2[[#This Row],[Máquina]],"_",Tabela2[[#This Row],[Status]]))</f>
        <v>HOMAG_TRANSP. ANGULAR CLASSIFICAÇÃO</v>
      </c>
      <c r="E796" s="5">
        <f t="shared" si="25"/>
        <v>112</v>
      </c>
      <c r="F796" s="6" t="str">
        <f>IF(C796&lt;&gt;"",IF(COUNTIFS($C$2:C796,C796)=1,C796,""),"")</f>
        <v/>
      </c>
      <c r="H796" s="5">
        <v>795</v>
      </c>
      <c r="I796" s="6" t="str">
        <f t="shared" si="24"/>
        <v/>
      </c>
      <c r="J796" s="6" t="str">
        <f>IFERROR(MID(Tabela3[[#This Row],[Ordenado]], 1, SEARCH("_", Tabela3[[#This Row],[Ordenado]]) - 1),"")</f>
        <v/>
      </c>
      <c r="K796" s="6" t="str">
        <f>IFERROR(MID(Tabela3[[#This Row],[Ordenado]], SEARCH("_",Tabela3[[#This Row],[Ordenado]]) + 1, LEN(Tabela3[[#This Row],[Ordenado]])),"")</f>
        <v/>
      </c>
    </row>
    <row r="797" spans="1:11" x14ac:dyDescent="0.25">
      <c r="A797" t="str">
        <f>IFERROR(tbl_geral[[#This Row],[Máquina]],"")</f>
        <v>HOMAG</v>
      </c>
      <c r="B797" t="str">
        <f>IFERROR(tbl_geral[[#This Row],[Status]],"")</f>
        <v>TRANSP. ANGULAR CLASSIFICAÇÃO</v>
      </c>
      <c r="C797" t="str">
        <f>IF(Tabela2[[#This Row],[Status]]="","",CONCATENATE(Tabela2[[#This Row],[Máquina]],"_",Tabela2[[#This Row],[Status]]))</f>
        <v>HOMAG_TRANSP. ANGULAR CLASSIFICAÇÃO</v>
      </c>
      <c r="E797" s="5">
        <f t="shared" si="25"/>
        <v>112</v>
      </c>
      <c r="F797" s="6" t="str">
        <f>IF(C797&lt;&gt;"",IF(COUNTIFS($C$2:C797,C797)=1,C797,""),"")</f>
        <v/>
      </c>
      <c r="H797" s="5">
        <v>796</v>
      </c>
      <c r="I797" s="6" t="str">
        <f t="shared" si="24"/>
        <v/>
      </c>
      <c r="J797" s="6" t="str">
        <f>IFERROR(MID(Tabela3[[#This Row],[Ordenado]], 1, SEARCH("_", Tabela3[[#This Row],[Ordenado]]) - 1),"")</f>
        <v/>
      </c>
      <c r="K797" s="6" t="str">
        <f>IFERROR(MID(Tabela3[[#This Row],[Ordenado]], SEARCH("_",Tabela3[[#This Row],[Ordenado]]) + 1, LEN(Tabela3[[#This Row],[Ordenado]])),"")</f>
        <v/>
      </c>
    </row>
    <row r="798" spans="1:11" x14ac:dyDescent="0.25">
      <c r="A798" t="str">
        <f>IFERROR(tbl_geral[[#This Row],[Máquina]],"")</f>
        <v>HOMAG</v>
      </c>
      <c r="B798" t="str">
        <f>IFERROR(tbl_geral[[#This Row],[Status]],"")</f>
        <v xml:space="preserve">ALIMENTAÇÃO HOMAG I </v>
      </c>
      <c r="C798" t="str">
        <f>IF(Tabela2[[#This Row],[Status]]="","",CONCATENATE(Tabela2[[#This Row],[Máquina]],"_",Tabela2[[#This Row],[Status]]))</f>
        <v xml:space="preserve">HOMAG_ALIMENTAÇÃO HOMAG I </v>
      </c>
      <c r="E798" s="5">
        <f t="shared" si="25"/>
        <v>113</v>
      </c>
      <c r="F798" s="6" t="str">
        <f>IF(C798&lt;&gt;"",IF(COUNTIFS($C$2:C798,C798)=1,C798,""),"")</f>
        <v xml:space="preserve">HOMAG_ALIMENTAÇÃO HOMAG I </v>
      </c>
      <c r="H798" s="5">
        <v>797</v>
      </c>
      <c r="I798" s="6" t="str">
        <f t="shared" si="24"/>
        <v/>
      </c>
      <c r="J798" s="6" t="str">
        <f>IFERROR(MID(Tabela3[[#This Row],[Ordenado]], 1, SEARCH("_", Tabela3[[#This Row],[Ordenado]]) - 1),"")</f>
        <v/>
      </c>
      <c r="K798" s="6" t="str">
        <f>IFERROR(MID(Tabela3[[#This Row],[Ordenado]], SEARCH("_",Tabela3[[#This Row],[Ordenado]]) + 1, LEN(Tabela3[[#This Row],[Ordenado]])),"")</f>
        <v/>
      </c>
    </row>
    <row r="799" spans="1:11" x14ac:dyDescent="0.25">
      <c r="A799" t="str">
        <f>IFERROR(tbl_geral[[#This Row],[Máquina]],"")</f>
        <v>HOMAG</v>
      </c>
      <c r="B799" t="str">
        <f>IFERROR(tbl_geral[[#This Row],[Status]],"")</f>
        <v xml:space="preserve">ALIMENTAÇÃO HOMAG I </v>
      </c>
      <c r="C799" t="str">
        <f>IF(Tabela2[[#This Row],[Status]]="","",CONCATENATE(Tabela2[[#This Row],[Máquina]],"_",Tabela2[[#This Row],[Status]]))</f>
        <v xml:space="preserve">HOMAG_ALIMENTAÇÃO HOMAG I </v>
      </c>
      <c r="E799" s="5">
        <f t="shared" si="25"/>
        <v>113</v>
      </c>
      <c r="F799" s="6" t="str">
        <f>IF(C799&lt;&gt;"",IF(COUNTIFS($C$2:C799,C799)=1,C799,""),"")</f>
        <v/>
      </c>
      <c r="H799" s="5">
        <v>798</v>
      </c>
      <c r="I799" s="6" t="str">
        <f t="shared" si="24"/>
        <v/>
      </c>
      <c r="J799" s="6" t="str">
        <f>IFERROR(MID(Tabela3[[#This Row],[Ordenado]], 1, SEARCH("_", Tabela3[[#This Row],[Ordenado]]) - 1),"")</f>
        <v/>
      </c>
      <c r="K799" s="6" t="str">
        <f>IFERROR(MID(Tabela3[[#This Row],[Ordenado]], SEARCH("_",Tabela3[[#This Row],[Ordenado]]) + 1, LEN(Tabela3[[#This Row],[Ordenado]])),"")</f>
        <v/>
      </c>
    </row>
    <row r="800" spans="1:11" x14ac:dyDescent="0.25">
      <c r="A800" t="str">
        <f>IFERROR(tbl_geral[[#This Row],[Máquina]],"")</f>
        <v>HOMAG</v>
      </c>
      <c r="B800" t="str">
        <f>IFERROR(tbl_geral[[#This Row],[Status]],"")</f>
        <v xml:space="preserve">ALIMENTAÇÃO HOMAG I </v>
      </c>
      <c r="C800" t="str">
        <f>IF(Tabela2[[#This Row],[Status]]="","",CONCATENATE(Tabela2[[#This Row],[Máquina]],"_",Tabela2[[#This Row],[Status]]))</f>
        <v xml:space="preserve">HOMAG_ALIMENTAÇÃO HOMAG I </v>
      </c>
      <c r="E800" s="5">
        <f t="shared" si="25"/>
        <v>113</v>
      </c>
      <c r="F800" s="6" t="str">
        <f>IF(C800&lt;&gt;"",IF(COUNTIFS($C$2:C800,C800)=1,C800,""),"")</f>
        <v/>
      </c>
      <c r="H800" s="5">
        <v>799</v>
      </c>
      <c r="I800" s="6" t="str">
        <f t="shared" si="24"/>
        <v/>
      </c>
      <c r="J800" s="6" t="str">
        <f>IFERROR(MID(Tabela3[[#This Row],[Ordenado]], 1, SEARCH("_", Tabela3[[#This Row],[Ordenado]]) - 1),"")</f>
        <v/>
      </c>
      <c r="K800" s="6" t="str">
        <f>IFERROR(MID(Tabela3[[#This Row],[Ordenado]], SEARCH("_",Tabela3[[#This Row],[Ordenado]]) + 1, LEN(Tabela3[[#This Row],[Ordenado]])),"")</f>
        <v/>
      </c>
    </row>
    <row r="801" spans="1:11" x14ac:dyDescent="0.25">
      <c r="A801" t="str">
        <f>IFERROR(tbl_geral[[#This Row],[Máquina]],"")</f>
        <v>HOMAG</v>
      </c>
      <c r="B801" t="str">
        <f>IFERROR(tbl_geral[[#This Row],[Status]],"")</f>
        <v xml:space="preserve">ALIMENTAÇÃO HOMAG I </v>
      </c>
      <c r="C801" t="str">
        <f>IF(Tabela2[[#This Row],[Status]]="","",CONCATENATE(Tabela2[[#This Row],[Máquina]],"_",Tabela2[[#This Row],[Status]]))</f>
        <v xml:space="preserve">HOMAG_ALIMENTAÇÃO HOMAG I </v>
      </c>
      <c r="E801" s="5">
        <f t="shared" si="25"/>
        <v>113</v>
      </c>
      <c r="F801" s="6" t="str">
        <f>IF(C801&lt;&gt;"",IF(COUNTIFS($C$2:C801,C801)=1,C801,""),"")</f>
        <v/>
      </c>
      <c r="H801" s="5">
        <v>800</v>
      </c>
      <c r="I801" s="6" t="str">
        <f t="shared" si="24"/>
        <v/>
      </c>
      <c r="J801" s="6" t="str">
        <f>IFERROR(MID(Tabela3[[#This Row],[Ordenado]], 1, SEARCH("_", Tabela3[[#This Row],[Ordenado]]) - 1),"")</f>
        <v/>
      </c>
      <c r="K801" s="6" t="str">
        <f>IFERROR(MID(Tabela3[[#This Row],[Ordenado]], SEARCH("_",Tabela3[[#This Row],[Ordenado]]) + 1, LEN(Tabela3[[#This Row],[Ordenado]])),"")</f>
        <v/>
      </c>
    </row>
    <row r="802" spans="1:11" x14ac:dyDescent="0.25">
      <c r="A802" t="str">
        <f>IFERROR(tbl_geral[[#This Row],[Máquina]],"")</f>
        <v>HOMAG</v>
      </c>
      <c r="B802" t="str">
        <f>IFERROR(tbl_geral[[#This Row],[Status]],"")</f>
        <v xml:space="preserve">ALIMENTAÇÃO HOMAG I </v>
      </c>
      <c r="C802" t="str">
        <f>IF(Tabela2[[#This Row],[Status]]="","",CONCATENATE(Tabela2[[#This Row],[Máquina]],"_",Tabela2[[#This Row],[Status]]))</f>
        <v xml:space="preserve">HOMAG_ALIMENTAÇÃO HOMAG I </v>
      </c>
      <c r="E802" s="5">
        <f t="shared" si="25"/>
        <v>113</v>
      </c>
      <c r="F802" s="6" t="str">
        <f>IF(C802&lt;&gt;"",IF(COUNTIFS($C$2:C802,C802)=1,C802,""),"")</f>
        <v/>
      </c>
      <c r="H802" s="5">
        <v>801</v>
      </c>
      <c r="I802" s="6" t="str">
        <f t="shared" si="24"/>
        <v/>
      </c>
      <c r="J802" s="6" t="str">
        <f>IFERROR(MID(Tabela3[[#This Row],[Ordenado]], 1, SEARCH("_", Tabela3[[#This Row],[Ordenado]]) - 1),"")</f>
        <v/>
      </c>
      <c r="K802" s="6" t="str">
        <f>IFERROR(MID(Tabela3[[#This Row],[Ordenado]], SEARCH("_",Tabela3[[#This Row],[Ordenado]]) + 1, LEN(Tabela3[[#This Row],[Ordenado]])),"")</f>
        <v/>
      </c>
    </row>
    <row r="803" spans="1:11" x14ac:dyDescent="0.25">
      <c r="A803" t="str">
        <f>IFERROR(tbl_geral[[#This Row],[Máquina]],"")</f>
        <v>HOMAG</v>
      </c>
      <c r="B803" t="str">
        <f>IFERROR(tbl_geral[[#This Row],[Status]],"")</f>
        <v xml:space="preserve">ALIMENTAÇÃO HOMAG I </v>
      </c>
      <c r="C803" t="str">
        <f>IF(Tabela2[[#This Row],[Status]]="","",CONCATENATE(Tabela2[[#This Row],[Máquina]],"_",Tabela2[[#This Row],[Status]]))</f>
        <v xml:space="preserve">HOMAG_ALIMENTAÇÃO HOMAG I </v>
      </c>
      <c r="E803" s="5">
        <f t="shared" si="25"/>
        <v>113</v>
      </c>
      <c r="F803" s="6" t="str">
        <f>IF(C803&lt;&gt;"",IF(COUNTIFS($C$2:C803,C803)=1,C803,""),"")</f>
        <v/>
      </c>
      <c r="H803" s="5">
        <v>802</v>
      </c>
      <c r="I803" s="6" t="str">
        <f t="shared" si="24"/>
        <v/>
      </c>
      <c r="J803" s="6" t="str">
        <f>IFERROR(MID(Tabela3[[#This Row],[Ordenado]], 1, SEARCH("_", Tabela3[[#This Row],[Ordenado]]) - 1),"")</f>
        <v/>
      </c>
      <c r="K803" s="6" t="str">
        <f>IFERROR(MID(Tabela3[[#This Row],[Ordenado]], SEARCH("_",Tabela3[[#This Row],[Ordenado]]) + 1, LEN(Tabela3[[#This Row],[Ordenado]])),"")</f>
        <v/>
      </c>
    </row>
    <row r="804" spans="1:11" x14ac:dyDescent="0.25">
      <c r="A804" t="str">
        <f>IFERROR(tbl_geral[[#This Row],[Máquina]],"")</f>
        <v>HOMAG</v>
      </c>
      <c r="B804" t="str">
        <f>IFERROR(tbl_geral[[#This Row],[Status]],"")</f>
        <v>MAGAZINE HOMAG II</v>
      </c>
      <c r="C804" t="str">
        <f>IF(Tabela2[[#This Row],[Status]]="","",CONCATENATE(Tabela2[[#This Row],[Máquina]],"_",Tabela2[[#This Row],[Status]]))</f>
        <v>HOMAG_MAGAZINE HOMAG II</v>
      </c>
      <c r="E804" s="5">
        <f t="shared" si="25"/>
        <v>114</v>
      </c>
      <c r="F804" s="6" t="str">
        <f>IF(C804&lt;&gt;"",IF(COUNTIFS($C$2:C804,C804)=1,C804,""),"")</f>
        <v>HOMAG_MAGAZINE HOMAG II</v>
      </c>
      <c r="H804" s="5">
        <v>803</v>
      </c>
      <c r="I804" s="6" t="str">
        <f t="shared" si="24"/>
        <v/>
      </c>
      <c r="J804" s="6" t="str">
        <f>IFERROR(MID(Tabela3[[#This Row],[Ordenado]], 1, SEARCH("_", Tabela3[[#This Row],[Ordenado]]) - 1),"")</f>
        <v/>
      </c>
      <c r="K804" s="6" t="str">
        <f>IFERROR(MID(Tabela3[[#This Row],[Ordenado]], SEARCH("_",Tabela3[[#This Row],[Ordenado]]) + 1, LEN(Tabela3[[#This Row],[Ordenado]])),"")</f>
        <v/>
      </c>
    </row>
    <row r="805" spans="1:11" x14ac:dyDescent="0.25">
      <c r="A805" t="str">
        <f>IFERROR(tbl_geral[[#This Row],[Máquina]],"")</f>
        <v>HOMAG</v>
      </c>
      <c r="B805" t="str">
        <f>IFERROR(tbl_geral[[#This Row],[Status]],"")</f>
        <v>MAGAZINE HOMAG II</v>
      </c>
      <c r="C805" t="str">
        <f>IF(Tabela2[[#This Row],[Status]]="","",CONCATENATE(Tabela2[[#This Row],[Máquina]],"_",Tabela2[[#This Row],[Status]]))</f>
        <v>HOMAG_MAGAZINE HOMAG II</v>
      </c>
      <c r="E805" s="5">
        <f t="shared" si="25"/>
        <v>114</v>
      </c>
      <c r="F805" s="6" t="str">
        <f>IF(C805&lt;&gt;"",IF(COUNTIFS($C$2:C805,C805)=1,C805,""),"")</f>
        <v/>
      </c>
      <c r="H805" s="5">
        <v>804</v>
      </c>
      <c r="I805" s="6" t="str">
        <f t="shared" si="24"/>
        <v/>
      </c>
      <c r="J805" s="6" t="str">
        <f>IFERROR(MID(Tabela3[[#This Row],[Ordenado]], 1, SEARCH("_", Tabela3[[#This Row],[Ordenado]]) - 1),"")</f>
        <v/>
      </c>
      <c r="K805" s="6" t="str">
        <f>IFERROR(MID(Tabela3[[#This Row],[Ordenado]], SEARCH("_",Tabela3[[#This Row],[Ordenado]]) + 1, LEN(Tabela3[[#This Row],[Ordenado]])),"")</f>
        <v/>
      </c>
    </row>
    <row r="806" spans="1:11" x14ac:dyDescent="0.25">
      <c r="A806" t="str">
        <f>IFERROR(tbl_geral[[#This Row],[Máquina]],"")</f>
        <v>HOMAG</v>
      </c>
      <c r="B806" t="str">
        <f>IFERROR(tbl_geral[[#This Row],[Status]],"")</f>
        <v>MAGAZINE HOMAG II</v>
      </c>
      <c r="C806" t="str">
        <f>IF(Tabela2[[#This Row],[Status]]="","",CONCATENATE(Tabela2[[#This Row],[Máquina]],"_",Tabela2[[#This Row],[Status]]))</f>
        <v>HOMAG_MAGAZINE HOMAG II</v>
      </c>
      <c r="E806" s="5">
        <f t="shared" si="25"/>
        <v>114</v>
      </c>
      <c r="F806" s="6" t="str">
        <f>IF(C806&lt;&gt;"",IF(COUNTIFS($C$2:C806,C806)=1,C806,""),"")</f>
        <v/>
      </c>
      <c r="H806" s="5">
        <v>805</v>
      </c>
      <c r="I806" s="6" t="str">
        <f t="shared" si="24"/>
        <v/>
      </c>
      <c r="J806" s="6" t="str">
        <f>IFERROR(MID(Tabela3[[#This Row],[Ordenado]], 1, SEARCH("_", Tabela3[[#This Row],[Ordenado]]) - 1),"")</f>
        <v/>
      </c>
      <c r="K806" s="6" t="str">
        <f>IFERROR(MID(Tabela3[[#This Row],[Ordenado]], SEARCH("_",Tabela3[[#This Row],[Ordenado]]) + 1, LEN(Tabela3[[#This Row],[Ordenado]])),"")</f>
        <v/>
      </c>
    </row>
    <row r="807" spans="1:11" x14ac:dyDescent="0.25">
      <c r="A807" t="str">
        <f>IFERROR(tbl_geral[[#This Row],[Máquina]],"")</f>
        <v>HOMAG</v>
      </c>
      <c r="B807" t="str">
        <f>IFERROR(tbl_geral[[#This Row],[Status]],"")</f>
        <v>MAGAZINE HOMAG II</v>
      </c>
      <c r="C807" t="str">
        <f>IF(Tabela2[[#This Row],[Status]]="","",CONCATENATE(Tabela2[[#This Row],[Máquina]],"_",Tabela2[[#This Row],[Status]]))</f>
        <v>HOMAG_MAGAZINE HOMAG II</v>
      </c>
      <c r="E807" s="5">
        <f t="shared" si="25"/>
        <v>114</v>
      </c>
      <c r="F807" s="6" t="str">
        <f>IF(C807&lt;&gt;"",IF(COUNTIFS($C$2:C807,C807)=1,C807,""),"")</f>
        <v/>
      </c>
      <c r="H807" s="5">
        <v>806</v>
      </c>
      <c r="I807" s="6" t="str">
        <f t="shared" si="24"/>
        <v/>
      </c>
      <c r="J807" s="6" t="str">
        <f>IFERROR(MID(Tabela3[[#This Row],[Ordenado]], 1, SEARCH("_", Tabela3[[#This Row],[Ordenado]]) - 1),"")</f>
        <v/>
      </c>
      <c r="K807" s="6" t="str">
        <f>IFERROR(MID(Tabela3[[#This Row],[Ordenado]], SEARCH("_",Tabela3[[#This Row],[Ordenado]]) + 1, LEN(Tabela3[[#This Row],[Ordenado]])),"")</f>
        <v/>
      </c>
    </row>
    <row r="808" spans="1:11" x14ac:dyDescent="0.25">
      <c r="A808" t="str">
        <f>IFERROR(tbl_geral[[#This Row],[Máquina]],"")</f>
        <v>HOMAG</v>
      </c>
      <c r="B808" t="str">
        <f>IFERROR(tbl_geral[[#This Row],[Status]],"")</f>
        <v>APLICADORA DE PARAFINA 1</v>
      </c>
      <c r="C808" t="str">
        <f>IF(Tabela2[[#This Row],[Status]]="","",CONCATENATE(Tabela2[[#This Row],[Máquina]],"_",Tabela2[[#This Row],[Status]]))</f>
        <v>HOMAG_APLICADORA DE PARAFINA 1</v>
      </c>
      <c r="E808" s="5">
        <f t="shared" si="25"/>
        <v>115</v>
      </c>
      <c r="F808" s="6" t="str">
        <f>IF(C808&lt;&gt;"",IF(COUNTIFS($C$2:C808,C808)=1,C808,""),"")</f>
        <v>HOMAG_APLICADORA DE PARAFINA 1</v>
      </c>
      <c r="H808" s="5">
        <v>807</v>
      </c>
      <c r="I808" s="6" t="str">
        <f t="shared" si="24"/>
        <v/>
      </c>
      <c r="J808" s="6" t="str">
        <f>IFERROR(MID(Tabela3[[#This Row],[Ordenado]], 1, SEARCH("_", Tabela3[[#This Row],[Ordenado]]) - 1),"")</f>
        <v/>
      </c>
      <c r="K808" s="6" t="str">
        <f>IFERROR(MID(Tabela3[[#This Row],[Ordenado]], SEARCH("_",Tabela3[[#This Row],[Ordenado]]) + 1, LEN(Tabela3[[#This Row],[Ordenado]])),"")</f>
        <v/>
      </c>
    </row>
    <row r="809" spans="1:11" x14ac:dyDescent="0.25">
      <c r="A809" t="str">
        <f>IFERROR(tbl_geral[[#This Row],[Máquina]],"")</f>
        <v>HOMAG</v>
      </c>
      <c r="B809" t="str">
        <f>IFERROR(tbl_geral[[#This Row],[Status]],"")</f>
        <v>APLICADORA DE PARAFINA 1</v>
      </c>
      <c r="C809" t="str">
        <f>IF(Tabela2[[#This Row],[Status]]="","",CONCATENATE(Tabela2[[#This Row],[Máquina]],"_",Tabela2[[#This Row],[Status]]))</f>
        <v>HOMAG_APLICADORA DE PARAFINA 1</v>
      </c>
      <c r="E809" s="5">
        <f t="shared" si="25"/>
        <v>115</v>
      </c>
      <c r="F809" s="6" t="str">
        <f>IF(C809&lt;&gt;"",IF(COUNTIFS($C$2:C809,C809)=1,C809,""),"")</f>
        <v/>
      </c>
      <c r="H809" s="5">
        <v>808</v>
      </c>
      <c r="I809" s="6" t="str">
        <f t="shared" si="24"/>
        <v/>
      </c>
      <c r="J809" s="6" t="str">
        <f>IFERROR(MID(Tabela3[[#This Row],[Ordenado]], 1, SEARCH("_", Tabela3[[#This Row],[Ordenado]]) - 1),"")</f>
        <v/>
      </c>
      <c r="K809" s="6" t="str">
        <f>IFERROR(MID(Tabela3[[#This Row],[Ordenado]], SEARCH("_",Tabela3[[#This Row],[Ordenado]]) + 1, LEN(Tabela3[[#This Row],[Ordenado]])),"")</f>
        <v/>
      </c>
    </row>
    <row r="810" spans="1:11" x14ac:dyDescent="0.25">
      <c r="A810" t="str">
        <f>IFERROR(tbl_geral[[#This Row],[Máquina]],"")</f>
        <v>HOMAG</v>
      </c>
      <c r="B810" t="str">
        <f>IFERROR(tbl_geral[[#This Row],[Status]],"")</f>
        <v>APLICADORA DE PARAFINA 1</v>
      </c>
      <c r="C810" t="str">
        <f>IF(Tabela2[[#This Row],[Status]]="","",CONCATENATE(Tabela2[[#This Row],[Máquina]],"_",Tabela2[[#This Row],[Status]]))</f>
        <v>HOMAG_APLICADORA DE PARAFINA 1</v>
      </c>
      <c r="E810" s="5">
        <f t="shared" si="25"/>
        <v>115</v>
      </c>
      <c r="F810" s="6" t="str">
        <f>IF(C810&lt;&gt;"",IF(COUNTIFS($C$2:C810,C810)=1,C810,""),"")</f>
        <v/>
      </c>
      <c r="H810" s="5">
        <v>809</v>
      </c>
      <c r="I810" s="6" t="str">
        <f t="shared" si="24"/>
        <v/>
      </c>
      <c r="J810" s="6" t="str">
        <f>IFERROR(MID(Tabela3[[#This Row],[Ordenado]], 1, SEARCH("_", Tabela3[[#This Row],[Ordenado]]) - 1),"")</f>
        <v/>
      </c>
      <c r="K810" s="6" t="str">
        <f>IFERROR(MID(Tabela3[[#This Row],[Ordenado]], SEARCH("_",Tabela3[[#This Row],[Ordenado]]) + 1, LEN(Tabela3[[#This Row],[Ordenado]])),"")</f>
        <v/>
      </c>
    </row>
    <row r="811" spans="1:11" x14ac:dyDescent="0.25">
      <c r="A811" t="str">
        <f>IFERROR(tbl_geral[[#This Row],[Máquina]],"")</f>
        <v>HOMAG</v>
      </c>
      <c r="B811" t="str">
        <f>IFERROR(tbl_geral[[#This Row],[Status]],"")</f>
        <v>APLICADORA DE PARAFINA 1</v>
      </c>
      <c r="C811" t="str">
        <f>IF(Tabela2[[#This Row],[Status]]="","",CONCATENATE(Tabela2[[#This Row],[Máquina]],"_",Tabela2[[#This Row],[Status]]))</f>
        <v>HOMAG_APLICADORA DE PARAFINA 1</v>
      </c>
      <c r="E811" s="5">
        <f t="shared" si="25"/>
        <v>115</v>
      </c>
      <c r="F811" s="6" t="str">
        <f>IF(C811&lt;&gt;"",IF(COUNTIFS($C$2:C811,C811)=1,C811,""),"")</f>
        <v/>
      </c>
      <c r="H811" s="5">
        <v>810</v>
      </c>
      <c r="I811" s="6" t="str">
        <f t="shared" si="24"/>
        <v/>
      </c>
      <c r="J811" s="6" t="str">
        <f>IFERROR(MID(Tabela3[[#This Row],[Ordenado]], 1, SEARCH("_", Tabela3[[#This Row],[Ordenado]]) - 1),"")</f>
        <v/>
      </c>
      <c r="K811" s="6" t="str">
        <f>IFERROR(MID(Tabela3[[#This Row],[Ordenado]], SEARCH("_",Tabela3[[#This Row],[Ordenado]]) + 1, LEN(Tabela3[[#This Row],[Ordenado]])),"")</f>
        <v/>
      </c>
    </row>
    <row r="812" spans="1:11" x14ac:dyDescent="0.25">
      <c r="A812" t="str">
        <f>IFERROR(tbl_geral[[#This Row],[Máquina]],"")</f>
        <v>HOMAG</v>
      </c>
      <c r="B812" t="str">
        <f>IFERROR(tbl_geral[[#This Row],[Status]],"")</f>
        <v>APLICADORA DE PARAFINA 1</v>
      </c>
      <c r="C812" t="str">
        <f>IF(Tabela2[[#This Row],[Status]]="","",CONCATENATE(Tabela2[[#This Row],[Máquina]],"_",Tabela2[[#This Row],[Status]]))</f>
        <v>HOMAG_APLICADORA DE PARAFINA 1</v>
      </c>
      <c r="E812" s="5">
        <f t="shared" si="25"/>
        <v>115</v>
      </c>
      <c r="F812" s="6" t="str">
        <f>IF(C812&lt;&gt;"",IF(COUNTIFS($C$2:C812,C812)=1,C812,""),"")</f>
        <v/>
      </c>
      <c r="H812" s="5">
        <v>811</v>
      </c>
      <c r="I812" s="6" t="str">
        <f t="shared" si="24"/>
        <v/>
      </c>
      <c r="J812" s="6" t="str">
        <f>IFERROR(MID(Tabela3[[#This Row],[Ordenado]], 1, SEARCH("_", Tabela3[[#This Row],[Ordenado]]) - 1),"")</f>
        <v/>
      </c>
      <c r="K812" s="6" t="str">
        <f>IFERROR(MID(Tabela3[[#This Row],[Ordenado]], SEARCH("_",Tabela3[[#This Row],[Ordenado]]) + 1, LEN(Tabela3[[#This Row],[Ordenado]])),"")</f>
        <v/>
      </c>
    </row>
    <row r="813" spans="1:11" x14ac:dyDescent="0.25">
      <c r="A813" t="str">
        <f>IFERROR(tbl_geral[[#This Row],[Máquina]],"")</f>
        <v>HOMAG</v>
      </c>
      <c r="B813" t="str">
        <f>IFERROR(tbl_geral[[#This Row],[Status]],"")</f>
        <v>USINAGEM</v>
      </c>
      <c r="C813" t="str">
        <f>IF(Tabela2[[#This Row],[Status]]="","",CONCATENATE(Tabela2[[#This Row],[Máquina]],"_",Tabela2[[#This Row],[Status]]))</f>
        <v>HOMAG_USINAGEM</v>
      </c>
      <c r="E813" s="5">
        <f t="shared" si="25"/>
        <v>116</v>
      </c>
      <c r="F813" s="6" t="str">
        <f>IF(C813&lt;&gt;"",IF(COUNTIFS($C$2:C813,C813)=1,C813,""),"")</f>
        <v>HOMAG_USINAGEM</v>
      </c>
      <c r="H813" s="5">
        <v>812</v>
      </c>
      <c r="I813" s="6" t="str">
        <f t="shared" si="24"/>
        <v/>
      </c>
      <c r="J813" s="6" t="str">
        <f>IFERROR(MID(Tabela3[[#This Row],[Ordenado]], 1, SEARCH("_", Tabela3[[#This Row],[Ordenado]]) - 1),"")</f>
        <v/>
      </c>
      <c r="K813" s="6" t="str">
        <f>IFERROR(MID(Tabela3[[#This Row],[Ordenado]], SEARCH("_",Tabela3[[#This Row],[Ordenado]]) + 1, LEN(Tabela3[[#This Row],[Ordenado]])),"")</f>
        <v/>
      </c>
    </row>
    <row r="814" spans="1:11" x14ac:dyDescent="0.25">
      <c r="A814" t="str">
        <f>IFERROR(tbl_geral[[#This Row],[Máquina]],"")</f>
        <v>HOMAG</v>
      </c>
      <c r="B814" t="str">
        <f>IFERROR(tbl_geral[[#This Row],[Status]],"")</f>
        <v>USINAGEM</v>
      </c>
      <c r="C814" t="str">
        <f>IF(Tabela2[[#This Row],[Status]]="","",CONCATENATE(Tabela2[[#This Row],[Máquina]],"_",Tabela2[[#This Row],[Status]]))</f>
        <v>HOMAG_USINAGEM</v>
      </c>
      <c r="E814" s="5">
        <f t="shared" si="25"/>
        <v>116</v>
      </c>
      <c r="F814" s="6" t="str">
        <f>IF(C814&lt;&gt;"",IF(COUNTIFS($C$2:C814,C814)=1,C814,""),"")</f>
        <v/>
      </c>
      <c r="H814" s="5">
        <v>813</v>
      </c>
      <c r="I814" s="6" t="str">
        <f t="shared" si="24"/>
        <v/>
      </c>
      <c r="J814" s="6" t="str">
        <f>IFERROR(MID(Tabela3[[#This Row],[Ordenado]], 1, SEARCH("_", Tabela3[[#This Row],[Ordenado]]) - 1),"")</f>
        <v/>
      </c>
      <c r="K814" s="6" t="str">
        <f>IFERROR(MID(Tabela3[[#This Row],[Ordenado]], SEARCH("_",Tabela3[[#This Row],[Ordenado]]) + 1, LEN(Tabela3[[#This Row],[Ordenado]])),"")</f>
        <v/>
      </c>
    </row>
    <row r="815" spans="1:11" x14ac:dyDescent="0.25">
      <c r="A815" t="str">
        <f>IFERROR(tbl_geral[[#This Row],[Máquina]],"")</f>
        <v>HOMAG</v>
      </c>
      <c r="B815" t="str">
        <f>IFERROR(tbl_geral[[#This Row],[Status]],"")</f>
        <v>USINAGEM</v>
      </c>
      <c r="C815" t="str">
        <f>IF(Tabela2[[#This Row],[Status]]="","",CONCATENATE(Tabela2[[#This Row],[Máquina]],"_",Tabela2[[#This Row],[Status]]))</f>
        <v>HOMAG_USINAGEM</v>
      </c>
      <c r="E815" s="5">
        <f t="shared" si="25"/>
        <v>116</v>
      </c>
      <c r="F815" s="6" t="str">
        <f>IF(C815&lt;&gt;"",IF(COUNTIFS($C$2:C815,C815)=1,C815,""),"")</f>
        <v/>
      </c>
      <c r="H815" s="5">
        <v>814</v>
      </c>
      <c r="I815" s="6" t="str">
        <f t="shared" si="24"/>
        <v/>
      </c>
      <c r="J815" s="6" t="str">
        <f>IFERROR(MID(Tabela3[[#This Row],[Ordenado]], 1, SEARCH("_", Tabela3[[#This Row],[Ordenado]]) - 1),"")</f>
        <v/>
      </c>
      <c r="K815" s="6" t="str">
        <f>IFERROR(MID(Tabela3[[#This Row],[Ordenado]], SEARCH("_",Tabela3[[#This Row],[Ordenado]]) + 1, LEN(Tabela3[[#This Row],[Ordenado]])),"")</f>
        <v/>
      </c>
    </row>
    <row r="816" spans="1:11" x14ac:dyDescent="0.25">
      <c r="A816" t="str">
        <f>IFERROR(tbl_geral[[#This Row],[Máquina]],"")</f>
        <v>HOMAG</v>
      </c>
      <c r="B816" t="str">
        <f>IFERROR(tbl_geral[[#This Row],[Status]],"")</f>
        <v>USINAGEM</v>
      </c>
      <c r="C816" t="str">
        <f>IF(Tabela2[[#This Row],[Status]]="","",CONCATENATE(Tabela2[[#This Row],[Máquina]],"_",Tabela2[[#This Row],[Status]]))</f>
        <v>HOMAG_USINAGEM</v>
      </c>
      <c r="E816" s="5">
        <f t="shared" si="25"/>
        <v>116</v>
      </c>
      <c r="F816" s="6" t="str">
        <f>IF(C816&lt;&gt;"",IF(COUNTIFS($C$2:C816,C816)=1,C816,""),"")</f>
        <v/>
      </c>
      <c r="H816" s="5">
        <v>815</v>
      </c>
      <c r="I816" s="6" t="str">
        <f t="shared" si="24"/>
        <v/>
      </c>
      <c r="J816" s="6" t="str">
        <f>IFERROR(MID(Tabela3[[#This Row],[Ordenado]], 1, SEARCH("_", Tabela3[[#This Row],[Ordenado]]) - 1),"")</f>
        <v/>
      </c>
      <c r="K816" s="6" t="str">
        <f>IFERROR(MID(Tabela3[[#This Row],[Ordenado]], SEARCH("_",Tabela3[[#This Row],[Ordenado]]) + 1, LEN(Tabela3[[#This Row],[Ordenado]])),"")</f>
        <v/>
      </c>
    </row>
    <row r="817" spans="1:11" x14ac:dyDescent="0.25">
      <c r="A817" t="str">
        <f>IFERROR(tbl_geral[[#This Row],[Máquina]],"")</f>
        <v>HOMAG</v>
      </c>
      <c r="B817" t="str">
        <f>IFERROR(tbl_geral[[#This Row],[Status]],"")</f>
        <v>USINAGEM</v>
      </c>
      <c r="C817" t="str">
        <f>IF(Tabela2[[#This Row],[Status]]="","",CONCATENATE(Tabela2[[#This Row],[Máquina]],"_",Tabela2[[#This Row],[Status]]))</f>
        <v>HOMAG_USINAGEM</v>
      </c>
      <c r="E817" s="5">
        <f t="shared" si="25"/>
        <v>116</v>
      </c>
      <c r="F817" s="6" t="str">
        <f>IF(C817&lt;&gt;"",IF(COUNTIFS($C$2:C817,C817)=1,C817,""),"")</f>
        <v/>
      </c>
      <c r="H817" s="5">
        <v>816</v>
      </c>
      <c r="I817" s="6" t="str">
        <f t="shared" si="24"/>
        <v/>
      </c>
      <c r="J817" s="6" t="str">
        <f>IFERROR(MID(Tabela3[[#This Row],[Ordenado]], 1, SEARCH("_", Tabela3[[#This Row],[Ordenado]]) - 1),"")</f>
        <v/>
      </c>
      <c r="K817" s="6" t="str">
        <f>IFERROR(MID(Tabela3[[#This Row],[Ordenado]], SEARCH("_",Tabela3[[#This Row],[Ordenado]]) + 1, LEN(Tabela3[[#This Row],[Ordenado]])),"")</f>
        <v/>
      </c>
    </row>
    <row r="818" spans="1:11" x14ac:dyDescent="0.25">
      <c r="A818" t="str">
        <f>IFERROR(tbl_geral[[#This Row],[Máquina]],"")</f>
        <v>HOMAG</v>
      </c>
      <c r="B818" t="str">
        <f>IFERROR(tbl_geral[[#This Row],[Status]],"")</f>
        <v>USINAGEM</v>
      </c>
      <c r="C818" t="str">
        <f>IF(Tabela2[[#This Row],[Status]]="","",CONCATENATE(Tabela2[[#This Row],[Máquina]],"_",Tabela2[[#This Row],[Status]]))</f>
        <v>HOMAG_USINAGEM</v>
      </c>
      <c r="E818" s="5">
        <f t="shared" si="25"/>
        <v>116</v>
      </c>
      <c r="F818" s="6" t="str">
        <f>IF(C818&lt;&gt;"",IF(COUNTIFS($C$2:C818,C818)=1,C818,""),"")</f>
        <v/>
      </c>
      <c r="H818" s="5">
        <v>817</v>
      </c>
      <c r="I818" s="6" t="str">
        <f t="shared" si="24"/>
        <v/>
      </c>
      <c r="J818" s="6" t="str">
        <f>IFERROR(MID(Tabela3[[#This Row],[Ordenado]], 1, SEARCH("_", Tabela3[[#This Row],[Ordenado]]) - 1),"")</f>
        <v/>
      </c>
      <c r="K818" s="6" t="str">
        <f>IFERROR(MID(Tabela3[[#This Row],[Ordenado]], SEARCH("_",Tabela3[[#This Row],[Ordenado]]) + 1, LEN(Tabela3[[#This Row],[Ordenado]])),"")</f>
        <v/>
      </c>
    </row>
    <row r="819" spans="1:11" x14ac:dyDescent="0.25">
      <c r="A819" t="str">
        <f>IFERROR(tbl_geral[[#This Row],[Máquina]],"")</f>
        <v>HOMAG</v>
      </c>
      <c r="B819" t="str">
        <f>IFERROR(tbl_geral[[#This Row],[Status]],"")</f>
        <v>USINAGEM</v>
      </c>
      <c r="C819" t="str">
        <f>IF(Tabela2[[#This Row],[Status]]="","",CONCATENATE(Tabela2[[#This Row],[Máquina]],"_",Tabela2[[#This Row],[Status]]))</f>
        <v>HOMAG_USINAGEM</v>
      </c>
      <c r="E819" s="5">
        <f t="shared" si="25"/>
        <v>116</v>
      </c>
      <c r="F819" s="6" t="str">
        <f>IF(C819&lt;&gt;"",IF(COUNTIFS($C$2:C819,C819)=1,C819,""),"")</f>
        <v/>
      </c>
      <c r="H819" s="5">
        <v>818</v>
      </c>
      <c r="I819" s="6" t="str">
        <f t="shared" si="24"/>
        <v/>
      </c>
      <c r="J819" s="6" t="str">
        <f>IFERROR(MID(Tabela3[[#This Row],[Ordenado]], 1, SEARCH("_", Tabela3[[#This Row],[Ordenado]]) - 1),"")</f>
        <v/>
      </c>
      <c r="K819" s="6" t="str">
        <f>IFERROR(MID(Tabela3[[#This Row],[Ordenado]], SEARCH("_",Tabela3[[#This Row],[Ordenado]]) + 1, LEN(Tabela3[[#This Row],[Ordenado]])),"")</f>
        <v/>
      </c>
    </row>
    <row r="820" spans="1:11" x14ac:dyDescent="0.25">
      <c r="A820" t="str">
        <f>IFERROR(tbl_geral[[#This Row],[Máquina]],"")</f>
        <v>HOMAG</v>
      </c>
      <c r="B820" t="str">
        <f>IFERROR(tbl_geral[[#This Row],[Status]],"")</f>
        <v>USINAGEM</v>
      </c>
      <c r="C820" t="str">
        <f>IF(Tabela2[[#This Row],[Status]]="","",CONCATENATE(Tabela2[[#This Row],[Máquina]],"_",Tabela2[[#This Row],[Status]]))</f>
        <v>HOMAG_USINAGEM</v>
      </c>
      <c r="E820" s="5">
        <f t="shared" si="25"/>
        <v>116</v>
      </c>
      <c r="F820" s="6" t="str">
        <f>IF(C820&lt;&gt;"",IF(COUNTIFS($C$2:C820,C820)=1,C820,""),"")</f>
        <v/>
      </c>
      <c r="H820" s="5">
        <v>819</v>
      </c>
      <c r="I820" s="6" t="str">
        <f t="shared" si="24"/>
        <v/>
      </c>
      <c r="J820" s="6" t="str">
        <f>IFERROR(MID(Tabela3[[#This Row],[Ordenado]], 1, SEARCH("_", Tabela3[[#This Row],[Ordenado]]) - 1),"")</f>
        <v/>
      </c>
      <c r="K820" s="6" t="str">
        <f>IFERROR(MID(Tabela3[[#This Row],[Ordenado]], SEARCH("_",Tabela3[[#This Row],[Ordenado]]) + 1, LEN(Tabela3[[#This Row],[Ordenado]])),"")</f>
        <v/>
      </c>
    </row>
    <row r="821" spans="1:11" x14ac:dyDescent="0.25">
      <c r="A821" t="str">
        <f>IFERROR(tbl_geral[[#This Row],[Máquina]],"")</f>
        <v>HOMAG</v>
      </c>
      <c r="B821" t="str">
        <f>IFERROR(tbl_geral[[#This Row],[Status]],"")</f>
        <v>USINAGEM</v>
      </c>
      <c r="C821" t="str">
        <f>IF(Tabela2[[#This Row],[Status]]="","",CONCATENATE(Tabela2[[#This Row],[Máquina]],"_",Tabela2[[#This Row],[Status]]))</f>
        <v>HOMAG_USINAGEM</v>
      </c>
      <c r="E821" s="5">
        <f t="shared" si="25"/>
        <v>116</v>
      </c>
      <c r="F821" s="6" t="str">
        <f>IF(C821&lt;&gt;"",IF(COUNTIFS($C$2:C821,C821)=1,C821,""),"")</f>
        <v/>
      </c>
      <c r="H821" s="5">
        <v>820</v>
      </c>
      <c r="I821" s="6" t="str">
        <f t="shared" si="24"/>
        <v/>
      </c>
      <c r="J821" s="6" t="str">
        <f>IFERROR(MID(Tabela3[[#This Row],[Ordenado]], 1, SEARCH("_", Tabela3[[#This Row],[Ordenado]]) - 1),"")</f>
        <v/>
      </c>
      <c r="K821" s="6" t="str">
        <f>IFERROR(MID(Tabela3[[#This Row],[Ordenado]], SEARCH("_",Tabela3[[#This Row],[Ordenado]]) + 1, LEN(Tabela3[[#This Row],[Ordenado]])),"")</f>
        <v/>
      </c>
    </row>
    <row r="822" spans="1:11" x14ac:dyDescent="0.25">
      <c r="A822" t="str">
        <f>IFERROR(tbl_geral[[#This Row],[Máquina]],"")</f>
        <v>HOMAG</v>
      </c>
      <c r="B822" t="str">
        <f>IFERROR(tbl_geral[[#This Row],[Status]],"")</f>
        <v>USINAGEM</v>
      </c>
      <c r="C822" t="str">
        <f>IF(Tabela2[[#This Row],[Status]]="","",CONCATENATE(Tabela2[[#This Row],[Máquina]],"_",Tabela2[[#This Row],[Status]]))</f>
        <v>HOMAG_USINAGEM</v>
      </c>
      <c r="E822" s="5">
        <f t="shared" si="25"/>
        <v>116</v>
      </c>
      <c r="F822" s="6" t="str">
        <f>IF(C822&lt;&gt;"",IF(COUNTIFS($C$2:C822,C822)=1,C822,""),"")</f>
        <v/>
      </c>
      <c r="H822" s="5">
        <v>821</v>
      </c>
      <c r="I822" s="6" t="str">
        <f t="shared" si="24"/>
        <v/>
      </c>
      <c r="J822" s="6" t="str">
        <f>IFERROR(MID(Tabela3[[#This Row],[Ordenado]], 1, SEARCH("_", Tabela3[[#This Row],[Ordenado]]) - 1),"")</f>
        <v/>
      </c>
      <c r="K822" s="6" t="str">
        <f>IFERROR(MID(Tabela3[[#This Row],[Ordenado]], SEARCH("_",Tabela3[[#This Row],[Ordenado]]) + 1, LEN(Tabela3[[#This Row],[Ordenado]])),"")</f>
        <v/>
      </c>
    </row>
    <row r="823" spans="1:11" x14ac:dyDescent="0.25">
      <c r="A823" t="str">
        <f>IFERROR(tbl_geral[[#This Row],[Máquina]],"")</f>
        <v>HOMAG</v>
      </c>
      <c r="B823" t="str">
        <f>IFERROR(tbl_geral[[#This Row],[Status]],"")</f>
        <v>USINAGEM</v>
      </c>
      <c r="C823" t="str">
        <f>IF(Tabela2[[#This Row],[Status]]="","",CONCATENATE(Tabela2[[#This Row],[Máquina]],"_",Tabela2[[#This Row],[Status]]))</f>
        <v>HOMAG_USINAGEM</v>
      </c>
      <c r="E823" s="5">
        <f t="shared" si="25"/>
        <v>116</v>
      </c>
      <c r="F823" s="6" t="str">
        <f>IF(C823&lt;&gt;"",IF(COUNTIFS($C$2:C823,C823)=1,C823,""),"")</f>
        <v/>
      </c>
      <c r="H823" s="5">
        <v>822</v>
      </c>
      <c r="I823" s="6" t="str">
        <f t="shared" si="24"/>
        <v/>
      </c>
      <c r="J823" s="6" t="str">
        <f>IFERROR(MID(Tabela3[[#This Row],[Ordenado]], 1, SEARCH("_", Tabela3[[#This Row],[Ordenado]]) - 1),"")</f>
        <v/>
      </c>
      <c r="K823" s="6" t="str">
        <f>IFERROR(MID(Tabela3[[#This Row],[Ordenado]], SEARCH("_",Tabela3[[#This Row],[Ordenado]]) + 1, LEN(Tabela3[[#This Row],[Ordenado]])),"")</f>
        <v/>
      </c>
    </row>
    <row r="824" spans="1:11" x14ac:dyDescent="0.25">
      <c r="A824" t="str">
        <f>IFERROR(tbl_geral[[#This Row],[Máquina]],"")</f>
        <v>HOMAG</v>
      </c>
      <c r="B824" t="str">
        <f>IFERROR(tbl_geral[[#This Row],[Status]],"")</f>
        <v>USINAGEM</v>
      </c>
      <c r="C824" t="str">
        <f>IF(Tabela2[[#This Row],[Status]]="","",CONCATENATE(Tabela2[[#This Row],[Máquina]],"_",Tabela2[[#This Row],[Status]]))</f>
        <v>HOMAG_USINAGEM</v>
      </c>
      <c r="E824" s="5">
        <f t="shared" si="25"/>
        <v>116</v>
      </c>
      <c r="F824" s="6" t="str">
        <f>IF(C824&lt;&gt;"",IF(COUNTIFS($C$2:C824,C824)=1,C824,""),"")</f>
        <v/>
      </c>
      <c r="H824" s="5">
        <v>823</v>
      </c>
      <c r="I824" s="6" t="str">
        <f t="shared" si="24"/>
        <v/>
      </c>
      <c r="J824" s="6" t="str">
        <f>IFERROR(MID(Tabela3[[#This Row],[Ordenado]], 1, SEARCH("_", Tabela3[[#This Row],[Ordenado]]) - 1),"")</f>
        <v/>
      </c>
      <c r="K824" s="6" t="str">
        <f>IFERROR(MID(Tabela3[[#This Row],[Ordenado]], SEARCH("_",Tabela3[[#This Row],[Ordenado]]) + 1, LEN(Tabela3[[#This Row],[Ordenado]])),"")</f>
        <v/>
      </c>
    </row>
    <row r="825" spans="1:11" x14ac:dyDescent="0.25">
      <c r="A825" t="str">
        <f>IFERROR(tbl_geral[[#This Row],[Máquina]],"")</f>
        <v>HOMAG</v>
      </c>
      <c r="B825" t="str">
        <f>IFERROR(tbl_geral[[#This Row],[Status]],"")</f>
        <v>USINAGEM</v>
      </c>
      <c r="C825" t="str">
        <f>IF(Tabela2[[#This Row],[Status]]="","",CONCATENATE(Tabela2[[#This Row],[Máquina]],"_",Tabela2[[#This Row],[Status]]))</f>
        <v>HOMAG_USINAGEM</v>
      </c>
      <c r="E825" s="5">
        <f t="shared" si="25"/>
        <v>116</v>
      </c>
      <c r="F825" s="6" t="str">
        <f>IF(C825&lt;&gt;"",IF(COUNTIFS($C$2:C825,C825)=1,C825,""),"")</f>
        <v/>
      </c>
      <c r="H825" s="5">
        <v>824</v>
      </c>
      <c r="I825" s="6" t="str">
        <f t="shared" si="24"/>
        <v/>
      </c>
      <c r="J825" s="6" t="str">
        <f>IFERROR(MID(Tabela3[[#This Row],[Ordenado]], 1, SEARCH("_", Tabela3[[#This Row],[Ordenado]]) - 1),"")</f>
        <v/>
      </c>
      <c r="K825" s="6" t="str">
        <f>IFERROR(MID(Tabela3[[#This Row],[Ordenado]], SEARCH("_",Tabela3[[#This Row],[Ordenado]]) + 1, LEN(Tabela3[[#This Row],[Ordenado]])),"")</f>
        <v/>
      </c>
    </row>
    <row r="826" spans="1:11" x14ac:dyDescent="0.25">
      <c r="A826" t="str">
        <f>IFERROR(tbl_geral[[#This Row],[Máquina]],"")</f>
        <v>HOMAG</v>
      </c>
      <c r="B826" t="str">
        <f>IFERROR(tbl_geral[[#This Row],[Status]],"")</f>
        <v>USINAGEM</v>
      </c>
      <c r="C826" t="str">
        <f>IF(Tabela2[[#This Row],[Status]]="","",CONCATENATE(Tabela2[[#This Row],[Máquina]],"_",Tabela2[[#This Row],[Status]]))</f>
        <v>HOMAG_USINAGEM</v>
      </c>
      <c r="E826" s="5">
        <f t="shared" si="25"/>
        <v>116</v>
      </c>
      <c r="F826" s="6" t="str">
        <f>IF(C826&lt;&gt;"",IF(COUNTIFS($C$2:C826,C826)=1,C826,""),"")</f>
        <v/>
      </c>
      <c r="H826" s="5">
        <v>825</v>
      </c>
      <c r="I826" s="6" t="str">
        <f t="shared" si="24"/>
        <v/>
      </c>
      <c r="J826" s="6" t="str">
        <f>IFERROR(MID(Tabela3[[#This Row],[Ordenado]], 1, SEARCH("_", Tabela3[[#This Row],[Ordenado]]) - 1),"")</f>
        <v/>
      </c>
      <c r="K826" s="6" t="str">
        <f>IFERROR(MID(Tabela3[[#This Row],[Ordenado]], SEARCH("_",Tabela3[[#This Row],[Ordenado]]) + 1, LEN(Tabela3[[#This Row],[Ordenado]])),"")</f>
        <v/>
      </c>
    </row>
    <row r="827" spans="1:11" x14ac:dyDescent="0.25">
      <c r="A827" t="str">
        <f>IFERROR(tbl_geral[[#This Row],[Máquina]],"")</f>
        <v>HOMAG</v>
      </c>
      <c r="B827" t="str">
        <f>IFERROR(tbl_geral[[#This Row],[Status]],"")</f>
        <v>USINAGEM</v>
      </c>
      <c r="C827" t="str">
        <f>IF(Tabela2[[#This Row],[Status]]="","",CONCATENATE(Tabela2[[#This Row],[Máquina]],"_",Tabela2[[#This Row],[Status]]))</f>
        <v>HOMAG_USINAGEM</v>
      </c>
      <c r="E827" s="5">
        <f t="shared" si="25"/>
        <v>116</v>
      </c>
      <c r="F827" s="6" t="str">
        <f>IF(C827&lt;&gt;"",IF(COUNTIFS($C$2:C827,C827)=1,C827,""),"")</f>
        <v/>
      </c>
      <c r="H827" s="5">
        <v>826</v>
      </c>
      <c r="I827" s="6" t="str">
        <f t="shared" si="24"/>
        <v/>
      </c>
      <c r="J827" s="6" t="str">
        <f>IFERROR(MID(Tabela3[[#This Row],[Ordenado]], 1, SEARCH("_", Tabela3[[#This Row],[Ordenado]]) - 1),"")</f>
        <v/>
      </c>
      <c r="K827" s="6" t="str">
        <f>IFERROR(MID(Tabela3[[#This Row],[Ordenado]], SEARCH("_",Tabela3[[#This Row],[Ordenado]]) + 1, LEN(Tabela3[[#This Row],[Ordenado]])),"")</f>
        <v/>
      </c>
    </row>
    <row r="828" spans="1:11" x14ac:dyDescent="0.25">
      <c r="A828" t="str">
        <f>IFERROR(tbl_geral[[#This Row],[Máquina]],"")</f>
        <v>HOMAG</v>
      </c>
      <c r="B828" t="str">
        <f>IFERROR(tbl_geral[[#This Row],[Status]],"")</f>
        <v>USINAGEM</v>
      </c>
      <c r="C828" t="str">
        <f>IF(Tabela2[[#This Row],[Status]]="","",CONCATENATE(Tabela2[[#This Row],[Máquina]],"_",Tabela2[[#This Row],[Status]]))</f>
        <v>HOMAG_USINAGEM</v>
      </c>
      <c r="E828" s="5">
        <f t="shared" si="25"/>
        <v>116</v>
      </c>
      <c r="F828" s="6" t="str">
        <f>IF(C828&lt;&gt;"",IF(COUNTIFS($C$2:C828,C828)=1,C828,""),"")</f>
        <v/>
      </c>
      <c r="H828" s="5">
        <v>827</v>
      </c>
      <c r="I828" s="6" t="str">
        <f t="shared" si="24"/>
        <v/>
      </c>
      <c r="J828" s="6" t="str">
        <f>IFERROR(MID(Tabela3[[#This Row],[Ordenado]], 1, SEARCH("_", Tabela3[[#This Row],[Ordenado]]) - 1),"")</f>
        <v/>
      </c>
      <c r="K828" s="6" t="str">
        <f>IFERROR(MID(Tabela3[[#This Row],[Ordenado]], SEARCH("_",Tabela3[[#This Row],[Ordenado]]) + 1, LEN(Tabela3[[#This Row],[Ordenado]])),"")</f>
        <v/>
      </c>
    </row>
    <row r="829" spans="1:11" x14ac:dyDescent="0.25">
      <c r="A829" t="str">
        <f>IFERROR(tbl_geral[[#This Row],[Máquina]],"")</f>
        <v>HOMAG</v>
      </c>
      <c r="B829" t="str">
        <f>IFERROR(tbl_geral[[#This Row],[Status]],"")</f>
        <v>USINAGEM</v>
      </c>
      <c r="C829" t="str">
        <f>IF(Tabela2[[#This Row],[Status]]="","",CONCATENATE(Tabela2[[#This Row],[Máquina]],"_",Tabela2[[#This Row],[Status]]))</f>
        <v>HOMAG_USINAGEM</v>
      </c>
      <c r="E829" s="5">
        <f t="shared" si="25"/>
        <v>116</v>
      </c>
      <c r="F829" s="6" t="str">
        <f>IF(C829&lt;&gt;"",IF(COUNTIFS($C$2:C829,C829)=1,C829,""),"")</f>
        <v/>
      </c>
      <c r="H829" s="5">
        <v>828</v>
      </c>
      <c r="I829" s="6" t="str">
        <f t="shared" si="24"/>
        <v/>
      </c>
      <c r="J829" s="6" t="str">
        <f>IFERROR(MID(Tabela3[[#This Row],[Ordenado]], 1, SEARCH("_", Tabela3[[#This Row],[Ordenado]]) - 1),"")</f>
        <v/>
      </c>
      <c r="K829" s="6" t="str">
        <f>IFERROR(MID(Tabela3[[#This Row],[Ordenado]], SEARCH("_",Tabela3[[#This Row],[Ordenado]]) + 1, LEN(Tabela3[[#This Row],[Ordenado]])),"")</f>
        <v/>
      </c>
    </row>
    <row r="830" spans="1:11" x14ac:dyDescent="0.25">
      <c r="A830" t="str">
        <f>IFERROR(tbl_geral[[#This Row],[Máquina]],"")</f>
        <v>HOMAG</v>
      </c>
      <c r="B830" t="str">
        <f>IFERROR(tbl_geral[[#This Row],[Status]],"")</f>
        <v>USINAGEM</v>
      </c>
      <c r="C830" t="str">
        <f>IF(Tabela2[[#This Row],[Status]]="","",CONCATENATE(Tabela2[[#This Row],[Máquina]],"_",Tabela2[[#This Row],[Status]]))</f>
        <v>HOMAG_USINAGEM</v>
      </c>
      <c r="E830" s="5">
        <f t="shared" si="25"/>
        <v>116</v>
      </c>
      <c r="F830" s="6" t="str">
        <f>IF(C830&lt;&gt;"",IF(COUNTIFS($C$2:C830,C830)=1,C830,""),"")</f>
        <v/>
      </c>
      <c r="H830" s="5">
        <v>829</v>
      </c>
      <c r="I830" s="6" t="str">
        <f t="shared" si="24"/>
        <v/>
      </c>
      <c r="J830" s="6" t="str">
        <f>IFERROR(MID(Tabela3[[#This Row],[Ordenado]], 1, SEARCH("_", Tabela3[[#This Row],[Ordenado]]) - 1),"")</f>
        <v/>
      </c>
      <c r="K830" s="6" t="str">
        <f>IFERROR(MID(Tabela3[[#This Row],[Ordenado]], SEARCH("_",Tabela3[[#This Row],[Ordenado]]) + 1, LEN(Tabela3[[#This Row],[Ordenado]])),"")</f>
        <v/>
      </c>
    </row>
    <row r="831" spans="1:11" x14ac:dyDescent="0.25">
      <c r="A831" t="str">
        <f>IFERROR(tbl_geral[[#This Row],[Máquina]],"")</f>
        <v>HOMAG</v>
      </c>
      <c r="B831" t="str">
        <f>IFERROR(tbl_geral[[#This Row],[Status]],"")</f>
        <v>USINAGEM</v>
      </c>
      <c r="C831" t="str">
        <f>IF(Tabela2[[#This Row],[Status]]="","",CONCATENATE(Tabela2[[#This Row],[Máquina]],"_",Tabela2[[#This Row],[Status]]))</f>
        <v>HOMAG_USINAGEM</v>
      </c>
      <c r="E831" s="5">
        <f t="shared" si="25"/>
        <v>116</v>
      </c>
      <c r="F831" s="6" t="str">
        <f>IF(C831&lt;&gt;"",IF(COUNTIFS($C$2:C831,C831)=1,C831,""),"")</f>
        <v/>
      </c>
      <c r="H831" s="5">
        <v>830</v>
      </c>
      <c r="I831" s="6" t="str">
        <f t="shared" si="24"/>
        <v/>
      </c>
      <c r="J831" s="6" t="str">
        <f>IFERROR(MID(Tabela3[[#This Row],[Ordenado]], 1, SEARCH("_", Tabela3[[#This Row],[Ordenado]]) - 1),"")</f>
        <v/>
      </c>
      <c r="K831" s="6" t="str">
        <f>IFERROR(MID(Tabela3[[#This Row],[Ordenado]], SEARCH("_",Tabela3[[#This Row],[Ordenado]]) + 1, LEN(Tabela3[[#This Row],[Ordenado]])),"")</f>
        <v/>
      </c>
    </row>
    <row r="832" spans="1:11" x14ac:dyDescent="0.25">
      <c r="A832" t="str">
        <f>IFERROR(tbl_geral[[#This Row],[Máquina]],"")</f>
        <v>HOMAG</v>
      </c>
      <c r="B832" t="str">
        <f>IFERROR(tbl_geral[[#This Row],[Status]],"")</f>
        <v>USINAGEM</v>
      </c>
      <c r="C832" t="str">
        <f>IF(Tabela2[[#This Row],[Status]]="","",CONCATENATE(Tabela2[[#This Row],[Máquina]],"_",Tabela2[[#This Row],[Status]]))</f>
        <v>HOMAG_USINAGEM</v>
      </c>
      <c r="E832" s="5">
        <f t="shared" si="25"/>
        <v>116</v>
      </c>
      <c r="F832" s="6" t="str">
        <f>IF(C832&lt;&gt;"",IF(COUNTIFS($C$2:C832,C832)=1,C832,""),"")</f>
        <v/>
      </c>
      <c r="H832" s="5">
        <v>831</v>
      </c>
      <c r="I832" s="6" t="str">
        <f t="shared" si="24"/>
        <v/>
      </c>
      <c r="J832" s="6" t="str">
        <f>IFERROR(MID(Tabela3[[#This Row],[Ordenado]], 1, SEARCH("_", Tabela3[[#This Row],[Ordenado]]) - 1),"")</f>
        <v/>
      </c>
      <c r="K832" s="6" t="str">
        <f>IFERROR(MID(Tabela3[[#This Row],[Ordenado]], SEARCH("_",Tabela3[[#This Row],[Ordenado]]) + 1, LEN(Tabela3[[#This Row],[Ordenado]])),"")</f>
        <v/>
      </c>
    </row>
    <row r="833" spans="1:11" x14ac:dyDescent="0.25">
      <c r="A833" t="str">
        <f>IFERROR(tbl_geral[[#This Row],[Máquina]],"")</f>
        <v>HOMAG</v>
      </c>
      <c r="B833" t="str">
        <f>IFERROR(tbl_geral[[#This Row],[Status]],"")</f>
        <v>USINAGEM</v>
      </c>
      <c r="C833" t="str">
        <f>IF(Tabela2[[#This Row],[Status]]="","",CONCATENATE(Tabela2[[#This Row],[Máquina]],"_",Tabela2[[#This Row],[Status]]))</f>
        <v>HOMAG_USINAGEM</v>
      </c>
      <c r="E833" s="5">
        <f t="shared" si="25"/>
        <v>116</v>
      </c>
      <c r="F833" s="6" t="str">
        <f>IF(C833&lt;&gt;"",IF(COUNTIFS($C$2:C833,C833)=1,C833,""),"")</f>
        <v/>
      </c>
      <c r="H833" s="5">
        <v>832</v>
      </c>
      <c r="I833" s="6" t="str">
        <f t="shared" si="24"/>
        <v/>
      </c>
      <c r="J833" s="6" t="str">
        <f>IFERROR(MID(Tabela3[[#This Row],[Ordenado]], 1, SEARCH("_", Tabela3[[#This Row],[Ordenado]]) - 1),"")</f>
        <v/>
      </c>
      <c r="K833" s="6" t="str">
        <f>IFERROR(MID(Tabela3[[#This Row],[Ordenado]], SEARCH("_",Tabela3[[#This Row],[Ordenado]]) + 1, LEN(Tabela3[[#This Row],[Ordenado]])),"")</f>
        <v/>
      </c>
    </row>
    <row r="834" spans="1:11" x14ac:dyDescent="0.25">
      <c r="A834" t="str">
        <f>IFERROR(tbl_geral[[#This Row],[Máquina]],"")</f>
        <v>HOMAG</v>
      </c>
      <c r="B834" t="str">
        <f>IFERROR(tbl_geral[[#This Row],[Status]],"")</f>
        <v>USINAGEM</v>
      </c>
      <c r="C834" t="str">
        <f>IF(Tabela2[[#This Row],[Status]]="","",CONCATENATE(Tabela2[[#This Row],[Máquina]],"_",Tabela2[[#This Row],[Status]]))</f>
        <v>HOMAG_USINAGEM</v>
      </c>
      <c r="E834" s="5">
        <f t="shared" si="25"/>
        <v>116</v>
      </c>
      <c r="F834" s="6" t="str">
        <f>IF(C834&lt;&gt;"",IF(COUNTIFS($C$2:C834,C834)=1,C834,""),"")</f>
        <v/>
      </c>
      <c r="H834" s="5">
        <v>833</v>
      </c>
      <c r="I834" s="6" t="str">
        <f t="shared" si="24"/>
        <v/>
      </c>
      <c r="J834" s="6" t="str">
        <f>IFERROR(MID(Tabela3[[#This Row],[Ordenado]], 1, SEARCH("_", Tabela3[[#This Row],[Ordenado]]) - 1),"")</f>
        <v/>
      </c>
      <c r="K834" s="6" t="str">
        <f>IFERROR(MID(Tabela3[[#This Row],[Ordenado]], SEARCH("_",Tabela3[[#This Row],[Ordenado]]) + 1, LEN(Tabela3[[#This Row],[Ordenado]])),"")</f>
        <v/>
      </c>
    </row>
    <row r="835" spans="1:11" x14ac:dyDescent="0.25">
      <c r="A835" t="str">
        <f>IFERROR(tbl_geral[[#This Row],[Máquina]],"")</f>
        <v>HOMAG</v>
      </c>
      <c r="B835" t="str">
        <f>IFERROR(tbl_geral[[#This Row],[Status]],"")</f>
        <v>USINAGEM</v>
      </c>
      <c r="C835" t="str">
        <f>IF(Tabela2[[#This Row],[Status]]="","",CONCATENATE(Tabela2[[#This Row],[Máquina]],"_",Tabela2[[#This Row],[Status]]))</f>
        <v>HOMAG_USINAGEM</v>
      </c>
      <c r="E835" s="5">
        <f t="shared" si="25"/>
        <v>116</v>
      </c>
      <c r="F835" s="6" t="str">
        <f>IF(C835&lt;&gt;"",IF(COUNTIFS($C$2:C835,C835)=1,C835,""),"")</f>
        <v/>
      </c>
      <c r="H835" s="5">
        <v>834</v>
      </c>
      <c r="I835" s="6" t="str">
        <f t="shared" ref="I835:I898" si="26">IFERROR(INDEX($F$2:$F$2000,MATCH(H835,$E$2:$E$2000,0)),"")</f>
        <v/>
      </c>
      <c r="J835" s="6" t="str">
        <f>IFERROR(MID(Tabela3[[#This Row],[Ordenado]], 1, SEARCH("_", Tabela3[[#This Row],[Ordenado]]) - 1),"")</f>
        <v/>
      </c>
      <c r="K835" s="6" t="str">
        <f>IFERROR(MID(Tabela3[[#This Row],[Ordenado]], SEARCH("_",Tabela3[[#This Row],[Ordenado]]) + 1, LEN(Tabela3[[#This Row],[Ordenado]])),"")</f>
        <v/>
      </c>
    </row>
    <row r="836" spans="1:11" x14ac:dyDescent="0.25">
      <c r="A836" t="str">
        <f>IFERROR(tbl_geral[[#This Row],[Máquina]],"")</f>
        <v>HOMAG</v>
      </c>
      <c r="B836" t="str">
        <f>IFERROR(tbl_geral[[#This Row],[Status]],"")</f>
        <v>USINAGEM</v>
      </c>
      <c r="C836" t="str">
        <f>IF(Tabela2[[#This Row],[Status]]="","",CONCATENATE(Tabela2[[#This Row],[Máquina]],"_",Tabela2[[#This Row],[Status]]))</f>
        <v>HOMAG_USINAGEM</v>
      </c>
      <c r="E836" s="5">
        <f t="shared" ref="E836:E899" si="27">IF(F836&lt;&gt;"",E835+1,E835)</f>
        <v>116</v>
      </c>
      <c r="F836" s="6" t="str">
        <f>IF(C836&lt;&gt;"",IF(COUNTIFS($C$2:C836,C836)=1,C836,""),"")</f>
        <v/>
      </c>
      <c r="H836" s="5">
        <v>835</v>
      </c>
      <c r="I836" s="6" t="str">
        <f t="shared" si="26"/>
        <v/>
      </c>
      <c r="J836" s="6" t="str">
        <f>IFERROR(MID(Tabela3[[#This Row],[Ordenado]], 1, SEARCH("_", Tabela3[[#This Row],[Ordenado]]) - 1),"")</f>
        <v/>
      </c>
      <c r="K836" s="6" t="str">
        <f>IFERROR(MID(Tabela3[[#This Row],[Ordenado]], SEARCH("_",Tabela3[[#This Row],[Ordenado]]) + 1, LEN(Tabela3[[#This Row],[Ordenado]])),"")</f>
        <v/>
      </c>
    </row>
    <row r="837" spans="1:11" x14ac:dyDescent="0.25">
      <c r="A837" t="str">
        <f>IFERROR(tbl_geral[[#This Row],[Máquina]],"")</f>
        <v>HOMAG</v>
      </c>
      <c r="B837" t="str">
        <f>IFERROR(tbl_geral[[#This Row],[Status]],"")</f>
        <v>USINAGEM</v>
      </c>
      <c r="C837" t="str">
        <f>IF(Tabela2[[#This Row],[Status]]="","",CONCATENATE(Tabela2[[#This Row],[Máquina]],"_",Tabela2[[#This Row],[Status]]))</f>
        <v>HOMAG_USINAGEM</v>
      </c>
      <c r="E837" s="5">
        <f t="shared" si="27"/>
        <v>116</v>
      </c>
      <c r="F837" s="6" t="str">
        <f>IF(C837&lt;&gt;"",IF(COUNTIFS($C$2:C837,C837)=1,C837,""),"")</f>
        <v/>
      </c>
      <c r="H837" s="5">
        <v>836</v>
      </c>
      <c r="I837" s="6" t="str">
        <f t="shared" si="26"/>
        <v/>
      </c>
      <c r="J837" s="6" t="str">
        <f>IFERROR(MID(Tabela3[[#This Row],[Ordenado]], 1, SEARCH("_", Tabela3[[#This Row],[Ordenado]]) - 1),"")</f>
        <v/>
      </c>
      <c r="K837" s="6" t="str">
        <f>IFERROR(MID(Tabela3[[#This Row],[Ordenado]], SEARCH("_",Tabela3[[#This Row],[Ordenado]]) + 1, LEN(Tabela3[[#This Row],[Ordenado]])),"")</f>
        <v/>
      </c>
    </row>
    <row r="838" spans="1:11" x14ac:dyDescent="0.25">
      <c r="A838" t="str">
        <f>IFERROR(tbl_geral[[#This Row],[Máquina]],"")</f>
        <v>HOMAG</v>
      </c>
      <c r="B838" t="str">
        <f>IFERROR(tbl_geral[[#This Row],[Status]],"")</f>
        <v>USINAGEM</v>
      </c>
      <c r="C838" t="str">
        <f>IF(Tabela2[[#This Row],[Status]]="","",CONCATENATE(Tabela2[[#This Row],[Máquina]],"_",Tabela2[[#This Row],[Status]]))</f>
        <v>HOMAG_USINAGEM</v>
      </c>
      <c r="E838" s="5">
        <f t="shared" si="27"/>
        <v>116</v>
      </c>
      <c r="F838" s="6" t="str">
        <f>IF(C838&lt;&gt;"",IF(COUNTIFS($C$2:C838,C838)=1,C838,""),"")</f>
        <v/>
      </c>
      <c r="H838" s="5">
        <v>837</v>
      </c>
      <c r="I838" s="6" t="str">
        <f t="shared" si="26"/>
        <v/>
      </c>
      <c r="J838" s="6" t="str">
        <f>IFERROR(MID(Tabela3[[#This Row],[Ordenado]], 1, SEARCH("_", Tabela3[[#This Row],[Ordenado]]) - 1),"")</f>
        <v/>
      </c>
      <c r="K838" s="6" t="str">
        <f>IFERROR(MID(Tabela3[[#This Row],[Ordenado]], SEARCH("_",Tabela3[[#This Row],[Ordenado]]) + 1, LEN(Tabela3[[#This Row],[Ordenado]])),"")</f>
        <v/>
      </c>
    </row>
    <row r="839" spans="1:11" x14ac:dyDescent="0.25">
      <c r="A839" t="str">
        <f>IFERROR(tbl_geral[[#This Row],[Máquina]],"")</f>
        <v>HOMAG</v>
      </c>
      <c r="B839" t="str">
        <f>IFERROR(tbl_geral[[#This Row],[Status]],"")</f>
        <v>USINAGEM</v>
      </c>
      <c r="C839" t="str">
        <f>IF(Tabela2[[#This Row],[Status]]="","",CONCATENATE(Tabela2[[#This Row],[Máquina]],"_",Tabela2[[#This Row],[Status]]))</f>
        <v>HOMAG_USINAGEM</v>
      </c>
      <c r="E839" s="5">
        <f t="shared" si="27"/>
        <v>116</v>
      </c>
      <c r="F839" s="6" t="str">
        <f>IF(C839&lt;&gt;"",IF(COUNTIFS($C$2:C839,C839)=1,C839,""),"")</f>
        <v/>
      </c>
      <c r="H839" s="5">
        <v>838</v>
      </c>
      <c r="I839" s="6" t="str">
        <f t="shared" si="26"/>
        <v/>
      </c>
      <c r="J839" s="6" t="str">
        <f>IFERROR(MID(Tabela3[[#This Row],[Ordenado]], 1, SEARCH("_", Tabela3[[#This Row],[Ordenado]]) - 1),"")</f>
        <v/>
      </c>
      <c r="K839" s="6" t="str">
        <f>IFERROR(MID(Tabela3[[#This Row],[Ordenado]], SEARCH("_",Tabela3[[#This Row],[Ordenado]]) + 1, LEN(Tabela3[[#This Row],[Ordenado]])),"")</f>
        <v/>
      </c>
    </row>
    <row r="840" spans="1:11" x14ac:dyDescent="0.25">
      <c r="A840" t="str">
        <f>IFERROR(tbl_geral[[#This Row],[Máquina]],"")</f>
        <v>HOMAG</v>
      </c>
      <c r="B840" t="str">
        <f>IFERROR(tbl_geral[[#This Row],[Status]],"")</f>
        <v xml:space="preserve">INSERSORA CLIPS ( WÄSCHTER) </v>
      </c>
      <c r="C840" t="str">
        <f>IF(Tabela2[[#This Row],[Status]]="","",CONCATENATE(Tabela2[[#This Row],[Máquina]],"_",Tabela2[[#This Row],[Status]]))</f>
        <v xml:space="preserve">HOMAG_INSERSORA CLIPS ( WÄSCHTER) </v>
      </c>
      <c r="E840" s="5">
        <f t="shared" si="27"/>
        <v>117</v>
      </c>
      <c r="F840" s="6" t="str">
        <f>IF(C840&lt;&gt;"",IF(COUNTIFS($C$2:C840,C840)=1,C840,""),"")</f>
        <v xml:space="preserve">HOMAG_INSERSORA CLIPS ( WÄSCHTER) </v>
      </c>
      <c r="H840" s="5">
        <v>839</v>
      </c>
      <c r="I840" s="6" t="str">
        <f t="shared" si="26"/>
        <v/>
      </c>
      <c r="J840" s="6" t="str">
        <f>IFERROR(MID(Tabela3[[#This Row],[Ordenado]], 1, SEARCH("_", Tabela3[[#This Row],[Ordenado]]) - 1),"")</f>
        <v/>
      </c>
      <c r="K840" s="6" t="str">
        <f>IFERROR(MID(Tabela3[[#This Row],[Ordenado]], SEARCH("_",Tabela3[[#This Row],[Ordenado]]) + 1, LEN(Tabela3[[#This Row],[Ordenado]])),"")</f>
        <v/>
      </c>
    </row>
    <row r="841" spans="1:11" x14ac:dyDescent="0.25">
      <c r="A841" t="str">
        <f>IFERROR(tbl_geral[[#This Row],[Máquina]],"")</f>
        <v>HOMAG</v>
      </c>
      <c r="B841" t="str">
        <f>IFERROR(tbl_geral[[#This Row],[Status]],"")</f>
        <v xml:space="preserve">INSERSORA CLIPS ( WÄSCHTER) </v>
      </c>
      <c r="C841" t="str">
        <f>IF(Tabela2[[#This Row],[Status]]="","",CONCATENATE(Tabela2[[#This Row],[Máquina]],"_",Tabela2[[#This Row],[Status]]))</f>
        <v xml:space="preserve">HOMAG_INSERSORA CLIPS ( WÄSCHTER) </v>
      </c>
      <c r="E841" s="5">
        <f t="shared" si="27"/>
        <v>117</v>
      </c>
      <c r="F841" s="6" t="str">
        <f>IF(C841&lt;&gt;"",IF(COUNTIFS($C$2:C841,C841)=1,C841,""),"")</f>
        <v/>
      </c>
      <c r="H841" s="5">
        <v>840</v>
      </c>
      <c r="I841" s="6" t="str">
        <f t="shared" si="26"/>
        <v/>
      </c>
      <c r="J841" s="6" t="str">
        <f>IFERROR(MID(Tabela3[[#This Row],[Ordenado]], 1, SEARCH("_", Tabela3[[#This Row],[Ordenado]]) - 1),"")</f>
        <v/>
      </c>
      <c r="K841" s="6" t="str">
        <f>IFERROR(MID(Tabela3[[#This Row],[Ordenado]], SEARCH("_",Tabela3[[#This Row],[Ordenado]]) + 1, LEN(Tabela3[[#This Row],[Ordenado]])),"")</f>
        <v/>
      </c>
    </row>
    <row r="842" spans="1:11" x14ac:dyDescent="0.25">
      <c r="A842" t="str">
        <f>IFERROR(tbl_geral[[#This Row],[Máquina]],"")</f>
        <v>HOMAG</v>
      </c>
      <c r="B842" t="str">
        <f>IFERROR(tbl_geral[[#This Row],[Status]],"")</f>
        <v xml:space="preserve">INSERSORA CLIPS ( WÄSCHTER) </v>
      </c>
      <c r="C842" t="str">
        <f>IF(Tabela2[[#This Row],[Status]]="","",CONCATENATE(Tabela2[[#This Row],[Máquina]],"_",Tabela2[[#This Row],[Status]]))</f>
        <v xml:space="preserve">HOMAG_INSERSORA CLIPS ( WÄSCHTER) </v>
      </c>
      <c r="E842" s="5">
        <f t="shared" si="27"/>
        <v>117</v>
      </c>
      <c r="F842" s="6" t="str">
        <f>IF(C842&lt;&gt;"",IF(COUNTIFS($C$2:C842,C842)=1,C842,""),"")</f>
        <v/>
      </c>
      <c r="H842" s="5">
        <v>841</v>
      </c>
      <c r="I842" s="6" t="str">
        <f t="shared" si="26"/>
        <v/>
      </c>
      <c r="J842" s="6" t="str">
        <f>IFERROR(MID(Tabela3[[#This Row],[Ordenado]], 1, SEARCH("_", Tabela3[[#This Row],[Ordenado]]) - 1),"")</f>
        <v/>
      </c>
      <c r="K842" s="6" t="str">
        <f>IFERROR(MID(Tabela3[[#This Row],[Ordenado]], SEARCH("_",Tabela3[[#This Row],[Ordenado]]) + 1, LEN(Tabela3[[#This Row],[Ordenado]])),"")</f>
        <v/>
      </c>
    </row>
    <row r="843" spans="1:11" x14ac:dyDescent="0.25">
      <c r="A843" t="str">
        <f>IFERROR(tbl_geral[[#This Row],[Máquina]],"")</f>
        <v>HOMAG</v>
      </c>
      <c r="B843" t="str">
        <f>IFERROR(tbl_geral[[#This Row],[Status]],"")</f>
        <v xml:space="preserve">INSERSORA CLIPS ( WÄSCHTER) </v>
      </c>
      <c r="C843" t="str">
        <f>IF(Tabela2[[#This Row],[Status]]="","",CONCATENATE(Tabela2[[#This Row],[Máquina]],"_",Tabela2[[#This Row],[Status]]))</f>
        <v xml:space="preserve">HOMAG_INSERSORA CLIPS ( WÄSCHTER) </v>
      </c>
      <c r="E843" s="5">
        <f t="shared" si="27"/>
        <v>117</v>
      </c>
      <c r="F843" s="6" t="str">
        <f>IF(C843&lt;&gt;"",IF(COUNTIFS($C$2:C843,C843)=1,C843,""),"")</f>
        <v/>
      </c>
      <c r="H843" s="5">
        <v>842</v>
      </c>
      <c r="I843" s="6" t="str">
        <f t="shared" si="26"/>
        <v/>
      </c>
      <c r="J843" s="6" t="str">
        <f>IFERROR(MID(Tabela3[[#This Row],[Ordenado]], 1, SEARCH("_", Tabela3[[#This Row],[Ordenado]]) - 1),"")</f>
        <v/>
      </c>
      <c r="K843" s="6" t="str">
        <f>IFERROR(MID(Tabela3[[#This Row],[Ordenado]], SEARCH("_",Tabela3[[#This Row],[Ordenado]]) + 1, LEN(Tabela3[[#This Row],[Ordenado]])),"")</f>
        <v/>
      </c>
    </row>
    <row r="844" spans="1:11" x14ac:dyDescent="0.25">
      <c r="A844" t="str">
        <f>IFERROR(tbl_geral[[#This Row],[Máquina]],"")</f>
        <v>HOMAG</v>
      </c>
      <c r="B844" t="str">
        <f>IFERROR(tbl_geral[[#This Row],[Status]],"")</f>
        <v>APLICADORA DE PARAFINA 2</v>
      </c>
      <c r="C844" t="str">
        <f>IF(Tabela2[[#This Row],[Status]]="","",CONCATENATE(Tabela2[[#This Row],[Máquina]],"_",Tabela2[[#This Row],[Status]]))</f>
        <v>HOMAG_APLICADORA DE PARAFINA 2</v>
      </c>
      <c r="E844" s="5">
        <f t="shared" si="27"/>
        <v>118</v>
      </c>
      <c r="F844" s="6" t="str">
        <f>IF(C844&lt;&gt;"",IF(COUNTIFS($C$2:C844,C844)=1,C844,""),"")</f>
        <v>HOMAG_APLICADORA DE PARAFINA 2</v>
      </c>
      <c r="H844" s="5">
        <v>843</v>
      </c>
      <c r="I844" s="6" t="str">
        <f t="shared" si="26"/>
        <v/>
      </c>
      <c r="J844" s="6" t="str">
        <f>IFERROR(MID(Tabela3[[#This Row],[Ordenado]], 1, SEARCH("_", Tabela3[[#This Row],[Ordenado]]) - 1),"")</f>
        <v/>
      </c>
      <c r="K844" s="6" t="str">
        <f>IFERROR(MID(Tabela3[[#This Row],[Ordenado]], SEARCH("_",Tabela3[[#This Row],[Ordenado]]) + 1, LEN(Tabela3[[#This Row],[Ordenado]])),"")</f>
        <v/>
      </c>
    </row>
    <row r="845" spans="1:11" x14ac:dyDescent="0.25">
      <c r="A845" t="str">
        <f>IFERROR(tbl_geral[[#This Row],[Máquina]],"")</f>
        <v>HOMAG</v>
      </c>
      <c r="B845" t="str">
        <f>IFERROR(tbl_geral[[#This Row],[Status]],"")</f>
        <v>APLICADORA DE PARAFINA 2</v>
      </c>
      <c r="C845" t="str">
        <f>IF(Tabela2[[#This Row],[Status]]="","",CONCATENATE(Tabela2[[#This Row],[Máquina]],"_",Tabela2[[#This Row],[Status]]))</f>
        <v>HOMAG_APLICADORA DE PARAFINA 2</v>
      </c>
      <c r="E845" s="5">
        <f t="shared" si="27"/>
        <v>118</v>
      </c>
      <c r="F845" s="6" t="str">
        <f>IF(C845&lt;&gt;"",IF(COUNTIFS($C$2:C845,C845)=1,C845,""),"")</f>
        <v/>
      </c>
      <c r="H845" s="5">
        <v>844</v>
      </c>
      <c r="I845" s="6" t="str">
        <f t="shared" si="26"/>
        <v/>
      </c>
      <c r="J845" s="6" t="str">
        <f>IFERROR(MID(Tabela3[[#This Row],[Ordenado]], 1, SEARCH("_", Tabela3[[#This Row],[Ordenado]]) - 1),"")</f>
        <v/>
      </c>
      <c r="K845" s="6" t="str">
        <f>IFERROR(MID(Tabela3[[#This Row],[Ordenado]], SEARCH("_",Tabela3[[#This Row],[Ordenado]]) + 1, LEN(Tabela3[[#This Row],[Ordenado]])),"")</f>
        <v/>
      </c>
    </row>
    <row r="846" spans="1:11" x14ac:dyDescent="0.25">
      <c r="A846" t="str">
        <f>IFERROR(tbl_geral[[#This Row],[Máquina]],"")</f>
        <v>HOMAG</v>
      </c>
      <c r="B846" t="str">
        <f>IFERROR(tbl_geral[[#This Row],[Status]],"")</f>
        <v>APLICADORA DE PARAFINA 2</v>
      </c>
      <c r="C846" t="str">
        <f>IF(Tabela2[[#This Row],[Status]]="","",CONCATENATE(Tabela2[[#This Row],[Máquina]],"_",Tabela2[[#This Row],[Status]]))</f>
        <v>HOMAG_APLICADORA DE PARAFINA 2</v>
      </c>
      <c r="E846" s="5">
        <f t="shared" si="27"/>
        <v>118</v>
      </c>
      <c r="F846" s="6" t="str">
        <f>IF(C846&lt;&gt;"",IF(COUNTIFS($C$2:C846,C846)=1,C846,""),"")</f>
        <v/>
      </c>
      <c r="H846" s="5">
        <v>845</v>
      </c>
      <c r="I846" s="6" t="str">
        <f t="shared" si="26"/>
        <v/>
      </c>
      <c r="J846" s="6" t="str">
        <f>IFERROR(MID(Tabela3[[#This Row],[Ordenado]], 1, SEARCH("_", Tabela3[[#This Row],[Ordenado]]) - 1),"")</f>
        <v/>
      </c>
      <c r="K846" s="6" t="str">
        <f>IFERROR(MID(Tabela3[[#This Row],[Ordenado]], SEARCH("_",Tabela3[[#This Row],[Ordenado]]) + 1, LEN(Tabela3[[#This Row],[Ordenado]])),"")</f>
        <v/>
      </c>
    </row>
    <row r="847" spans="1:11" x14ac:dyDescent="0.25">
      <c r="A847" t="str">
        <f>IFERROR(tbl_geral[[#This Row],[Máquina]],"")</f>
        <v>HOMAG</v>
      </c>
      <c r="B847" t="str">
        <f>IFERROR(tbl_geral[[#This Row],[Status]],"")</f>
        <v>APLICADORA DE PARAFINA 2</v>
      </c>
      <c r="C847" t="str">
        <f>IF(Tabela2[[#This Row],[Status]]="","",CONCATENATE(Tabela2[[#This Row],[Máquina]],"_",Tabela2[[#This Row],[Status]]))</f>
        <v>HOMAG_APLICADORA DE PARAFINA 2</v>
      </c>
      <c r="E847" s="5">
        <f t="shared" si="27"/>
        <v>118</v>
      </c>
      <c r="F847" s="6" t="str">
        <f>IF(C847&lt;&gt;"",IF(COUNTIFS($C$2:C847,C847)=1,C847,""),"")</f>
        <v/>
      </c>
      <c r="H847" s="5">
        <v>846</v>
      </c>
      <c r="I847" s="6" t="str">
        <f t="shared" si="26"/>
        <v/>
      </c>
      <c r="J847" s="6" t="str">
        <f>IFERROR(MID(Tabela3[[#This Row],[Ordenado]], 1, SEARCH("_", Tabela3[[#This Row],[Ordenado]]) - 1),"")</f>
        <v/>
      </c>
      <c r="K847" s="6" t="str">
        <f>IFERROR(MID(Tabela3[[#This Row],[Ordenado]], SEARCH("_",Tabela3[[#This Row],[Ordenado]]) + 1, LEN(Tabela3[[#This Row],[Ordenado]])),"")</f>
        <v/>
      </c>
    </row>
    <row r="848" spans="1:11" x14ac:dyDescent="0.25">
      <c r="A848" t="str">
        <f>IFERROR(tbl_geral[[#This Row],[Máquina]],"")</f>
        <v>HOMAG</v>
      </c>
      <c r="B848" t="str">
        <f>IFERROR(tbl_geral[[#This Row],[Status]],"")</f>
        <v>APLICADORA DE PARAFINA 2</v>
      </c>
      <c r="C848" t="str">
        <f>IF(Tabela2[[#This Row],[Status]]="","",CONCATENATE(Tabela2[[#This Row],[Máquina]],"_",Tabela2[[#This Row],[Status]]))</f>
        <v>HOMAG_APLICADORA DE PARAFINA 2</v>
      </c>
      <c r="E848" s="5">
        <f t="shared" si="27"/>
        <v>118</v>
      </c>
      <c r="F848" s="6" t="str">
        <f>IF(C848&lt;&gt;"",IF(COUNTIFS($C$2:C848,C848)=1,C848,""),"")</f>
        <v/>
      </c>
      <c r="H848" s="5">
        <v>847</v>
      </c>
      <c r="I848" s="6" t="str">
        <f t="shared" si="26"/>
        <v/>
      </c>
      <c r="J848" s="6" t="str">
        <f>IFERROR(MID(Tabela3[[#This Row],[Ordenado]], 1, SEARCH("_", Tabela3[[#This Row],[Ordenado]]) - 1),"")</f>
        <v/>
      </c>
      <c r="K848" s="6" t="str">
        <f>IFERROR(MID(Tabela3[[#This Row],[Ordenado]], SEARCH("_",Tabela3[[#This Row],[Ordenado]]) + 1, LEN(Tabela3[[#This Row],[Ordenado]])),"")</f>
        <v/>
      </c>
    </row>
    <row r="849" spans="1:11" x14ac:dyDescent="0.25">
      <c r="A849" t="str">
        <f>IFERROR(tbl_geral[[#This Row],[Máquina]],"")</f>
        <v>HOMAG</v>
      </c>
      <c r="B849" t="str">
        <f>IFERROR(tbl_geral[[#This Row],[Status]],"")</f>
        <v>VIRADOR DE RÉGUAS</v>
      </c>
      <c r="C849" t="str">
        <f>IF(Tabela2[[#This Row],[Status]]="","",CONCATENATE(Tabela2[[#This Row],[Máquina]],"_",Tabela2[[#This Row],[Status]]))</f>
        <v>HOMAG_VIRADOR DE RÉGUAS</v>
      </c>
      <c r="E849" s="5">
        <f t="shared" si="27"/>
        <v>119</v>
      </c>
      <c r="F849" s="6" t="str">
        <f>IF(C849&lt;&gt;"",IF(COUNTIFS($C$2:C849,C849)=1,C849,""),"")</f>
        <v>HOMAG_VIRADOR DE RÉGUAS</v>
      </c>
      <c r="H849" s="5">
        <v>848</v>
      </c>
      <c r="I849" s="6" t="str">
        <f t="shared" si="26"/>
        <v/>
      </c>
      <c r="J849" s="6" t="str">
        <f>IFERROR(MID(Tabela3[[#This Row],[Ordenado]], 1, SEARCH("_", Tabela3[[#This Row],[Ordenado]]) - 1),"")</f>
        <v/>
      </c>
      <c r="K849" s="6" t="str">
        <f>IFERROR(MID(Tabela3[[#This Row],[Ordenado]], SEARCH("_",Tabela3[[#This Row],[Ordenado]]) + 1, LEN(Tabela3[[#This Row],[Ordenado]])),"")</f>
        <v/>
      </c>
    </row>
    <row r="850" spans="1:11" x14ac:dyDescent="0.25">
      <c r="A850" t="str">
        <f>IFERROR(tbl_geral[[#This Row],[Máquina]],"")</f>
        <v>HOMAG</v>
      </c>
      <c r="B850" t="str">
        <f>IFERROR(tbl_geral[[#This Row],[Status]],"")</f>
        <v>VIRADOR DE RÉGUAS</v>
      </c>
      <c r="C850" t="str">
        <f>IF(Tabela2[[#This Row],[Status]]="","",CONCATENATE(Tabela2[[#This Row],[Máquina]],"_",Tabela2[[#This Row],[Status]]))</f>
        <v>HOMAG_VIRADOR DE RÉGUAS</v>
      </c>
      <c r="E850" s="5">
        <f t="shared" si="27"/>
        <v>119</v>
      </c>
      <c r="F850" s="6" t="str">
        <f>IF(C850&lt;&gt;"",IF(COUNTIFS($C$2:C850,C850)=1,C850,""),"")</f>
        <v/>
      </c>
      <c r="H850" s="5">
        <v>849</v>
      </c>
      <c r="I850" s="6" t="str">
        <f t="shared" si="26"/>
        <v/>
      </c>
      <c r="J850" s="6" t="str">
        <f>IFERROR(MID(Tabela3[[#This Row],[Ordenado]], 1, SEARCH("_", Tabela3[[#This Row],[Ordenado]]) - 1),"")</f>
        <v/>
      </c>
      <c r="K850" s="6" t="str">
        <f>IFERROR(MID(Tabela3[[#This Row],[Ordenado]], SEARCH("_",Tabela3[[#This Row],[Ordenado]]) + 1, LEN(Tabela3[[#This Row],[Ordenado]])),"")</f>
        <v/>
      </c>
    </row>
    <row r="851" spans="1:11" x14ac:dyDescent="0.25">
      <c r="A851" t="str">
        <f>IFERROR(tbl_geral[[#This Row],[Máquina]],"")</f>
        <v>HOMAG</v>
      </c>
      <c r="B851" t="str">
        <f>IFERROR(tbl_geral[[#This Row],[Status]],"")</f>
        <v>VIRADOR DE RÉGUAS</v>
      </c>
      <c r="C851" t="str">
        <f>IF(Tabela2[[#This Row],[Status]]="","",CONCATENATE(Tabela2[[#This Row],[Máquina]],"_",Tabela2[[#This Row],[Status]]))</f>
        <v>HOMAG_VIRADOR DE RÉGUAS</v>
      </c>
      <c r="E851" s="5">
        <f t="shared" si="27"/>
        <v>119</v>
      </c>
      <c r="F851" s="6" t="str">
        <f>IF(C851&lt;&gt;"",IF(COUNTIFS($C$2:C851,C851)=1,C851,""),"")</f>
        <v/>
      </c>
      <c r="H851" s="5">
        <v>850</v>
      </c>
      <c r="I851" s="6" t="str">
        <f t="shared" si="26"/>
        <v/>
      </c>
      <c r="J851" s="6" t="str">
        <f>IFERROR(MID(Tabela3[[#This Row],[Ordenado]], 1, SEARCH("_", Tabela3[[#This Row],[Ordenado]]) - 1),"")</f>
        <v/>
      </c>
      <c r="K851" s="6" t="str">
        <f>IFERROR(MID(Tabela3[[#This Row],[Ordenado]], SEARCH("_",Tabela3[[#This Row],[Ordenado]]) + 1, LEN(Tabela3[[#This Row],[Ordenado]])),"")</f>
        <v/>
      </c>
    </row>
    <row r="852" spans="1:11" x14ac:dyDescent="0.25">
      <c r="A852" t="str">
        <f>IFERROR(tbl_geral[[#This Row],[Máquina]],"")</f>
        <v>HOMAG</v>
      </c>
      <c r="B852" t="str">
        <f>IFERROR(tbl_geral[[#This Row],[Status]],"")</f>
        <v>VIRADOR DE RÉGUAS</v>
      </c>
      <c r="C852" t="str">
        <f>IF(Tabela2[[#This Row],[Status]]="","",CONCATENATE(Tabela2[[#This Row],[Máquina]],"_",Tabela2[[#This Row],[Status]]))</f>
        <v>HOMAG_VIRADOR DE RÉGUAS</v>
      </c>
      <c r="E852" s="5">
        <f t="shared" si="27"/>
        <v>119</v>
      </c>
      <c r="F852" s="6" t="str">
        <f>IF(C852&lt;&gt;"",IF(COUNTIFS($C$2:C852,C852)=1,C852,""),"")</f>
        <v/>
      </c>
      <c r="H852" s="5">
        <v>851</v>
      </c>
      <c r="I852" s="6" t="str">
        <f t="shared" si="26"/>
        <v/>
      </c>
      <c r="J852" s="6" t="str">
        <f>IFERROR(MID(Tabela3[[#This Row],[Ordenado]], 1, SEARCH("_", Tabela3[[#This Row],[Ordenado]]) - 1),"")</f>
        <v/>
      </c>
      <c r="K852" s="6" t="str">
        <f>IFERROR(MID(Tabela3[[#This Row],[Ordenado]], SEARCH("_",Tabela3[[#This Row],[Ordenado]]) + 1, LEN(Tabela3[[#This Row],[Ordenado]])),"")</f>
        <v/>
      </c>
    </row>
    <row r="853" spans="1:11" x14ac:dyDescent="0.25">
      <c r="A853" t="str">
        <f>IFERROR(tbl_geral[[#This Row],[Máquina]],"")</f>
        <v>HOMAG</v>
      </c>
      <c r="B853" t="str">
        <f>IFERROR(tbl_geral[[#This Row],[Status]],"")</f>
        <v>VIRADOR DE RÉGUAS</v>
      </c>
      <c r="C853" t="str">
        <f>IF(Tabela2[[#This Row],[Status]]="","",CONCATENATE(Tabela2[[#This Row],[Máquina]],"_",Tabela2[[#This Row],[Status]]))</f>
        <v>HOMAG_VIRADOR DE RÉGUAS</v>
      </c>
      <c r="E853" s="5">
        <f t="shared" si="27"/>
        <v>119</v>
      </c>
      <c r="F853" s="6" t="str">
        <f>IF(C853&lt;&gt;"",IF(COUNTIFS($C$2:C853,C853)=1,C853,""),"")</f>
        <v/>
      </c>
      <c r="H853" s="5">
        <v>852</v>
      </c>
      <c r="I853" s="6" t="str">
        <f t="shared" si="26"/>
        <v/>
      </c>
      <c r="J853" s="6" t="str">
        <f>IFERROR(MID(Tabela3[[#This Row],[Ordenado]], 1, SEARCH("_", Tabela3[[#This Row],[Ordenado]]) - 1),"")</f>
        <v/>
      </c>
      <c r="K853" s="6" t="str">
        <f>IFERROR(MID(Tabela3[[#This Row],[Ordenado]], SEARCH("_",Tabela3[[#This Row],[Ordenado]]) + 1, LEN(Tabela3[[#This Row],[Ordenado]])),"")</f>
        <v/>
      </c>
    </row>
    <row r="854" spans="1:11" x14ac:dyDescent="0.25">
      <c r="A854" t="str">
        <f>IFERROR(tbl_geral[[#This Row],[Máquina]],"")</f>
        <v>HOMAG</v>
      </c>
      <c r="B854" t="str">
        <f>IFERROR(tbl_geral[[#This Row],[Status]],"")</f>
        <v>FORMADOR DE PACOTE</v>
      </c>
      <c r="C854" t="str">
        <f>IF(Tabela2[[#This Row],[Status]]="","",CONCATENATE(Tabela2[[#This Row],[Máquina]],"_",Tabela2[[#This Row],[Status]]))</f>
        <v>HOMAG_FORMADOR DE PACOTE</v>
      </c>
      <c r="E854" s="5">
        <f t="shared" si="27"/>
        <v>120</v>
      </c>
      <c r="F854" s="6" t="str">
        <f>IF(C854&lt;&gt;"",IF(COUNTIFS($C$2:C854,C854)=1,C854,""),"")</f>
        <v>HOMAG_FORMADOR DE PACOTE</v>
      </c>
      <c r="H854" s="5">
        <v>853</v>
      </c>
      <c r="I854" s="6" t="str">
        <f t="shared" si="26"/>
        <v/>
      </c>
      <c r="J854" s="6" t="str">
        <f>IFERROR(MID(Tabela3[[#This Row],[Ordenado]], 1, SEARCH("_", Tabela3[[#This Row],[Ordenado]]) - 1),"")</f>
        <v/>
      </c>
      <c r="K854" s="6" t="str">
        <f>IFERROR(MID(Tabela3[[#This Row],[Ordenado]], SEARCH("_",Tabela3[[#This Row],[Ordenado]]) + 1, LEN(Tabela3[[#This Row],[Ordenado]])),"")</f>
        <v/>
      </c>
    </row>
    <row r="855" spans="1:11" x14ac:dyDescent="0.25">
      <c r="A855" t="str">
        <f>IFERROR(tbl_geral[[#This Row],[Máquina]],"")</f>
        <v>HOMAG</v>
      </c>
      <c r="B855" t="str">
        <f>IFERROR(tbl_geral[[#This Row],[Status]],"")</f>
        <v>FORMADOR DE PACOTE</v>
      </c>
      <c r="C855" t="str">
        <f>IF(Tabela2[[#This Row],[Status]]="","",CONCATENATE(Tabela2[[#This Row],[Máquina]],"_",Tabela2[[#This Row],[Status]]))</f>
        <v>HOMAG_FORMADOR DE PACOTE</v>
      </c>
      <c r="E855" s="5">
        <f t="shared" si="27"/>
        <v>120</v>
      </c>
      <c r="F855" s="6" t="str">
        <f>IF(C855&lt;&gt;"",IF(COUNTIFS($C$2:C855,C855)=1,C855,""),"")</f>
        <v/>
      </c>
      <c r="H855" s="5">
        <v>854</v>
      </c>
      <c r="I855" s="6" t="str">
        <f t="shared" si="26"/>
        <v/>
      </c>
      <c r="J855" s="6" t="str">
        <f>IFERROR(MID(Tabela3[[#This Row],[Ordenado]], 1, SEARCH("_", Tabela3[[#This Row],[Ordenado]]) - 1),"")</f>
        <v/>
      </c>
      <c r="K855" s="6" t="str">
        <f>IFERROR(MID(Tabela3[[#This Row],[Ordenado]], SEARCH("_",Tabela3[[#This Row],[Ordenado]]) + 1, LEN(Tabela3[[#This Row],[Ordenado]])),"")</f>
        <v/>
      </c>
    </row>
    <row r="856" spans="1:11" x14ac:dyDescent="0.25">
      <c r="A856" t="str">
        <f>IFERROR(tbl_geral[[#This Row],[Máquina]],"")</f>
        <v>HOMAG</v>
      </c>
      <c r="B856" t="str">
        <f>IFERROR(tbl_geral[[#This Row],[Status]],"")</f>
        <v>FORMADOR DE PACOTE</v>
      </c>
      <c r="C856" t="str">
        <f>IF(Tabela2[[#This Row],[Status]]="","",CONCATENATE(Tabela2[[#This Row],[Máquina]],"_",Tabela2[[#This Row],[Status]]))</f>
        <v>HOMAG_FORMADOR DE PACOTE</v>
      </c>
      <c r="E856" s="5">
        <f t="shared" si="27"/>
        <v>120</v>
      </c>
      <c r="F856" s="6" t="str">
        <f>IF(C856&lt;&gt;"",IF(COUNTIFS($C$2:C856,C856)=1,C856,""),"")</f>
        <v/>
      </c>
      <c r="H856" s="5">
        <v>855</v>
      </c>
      <c r="I856" s="6" t="str">
        <f t="shared" si="26"/>
        <v/>
      </c>
      <c r="J856" s="6" t="str">
        <f>IFERROR(MID(Tabela3[[#This Row],[Ordenado]], 1, SEARCH("_", Tabela3[[#This Row],[Ordenado]]) - 1),"")</f>
        <v/>
      </c>
      <c r="K856" s="6" t="str">
        <f>IFERROR(MID(Tabela3[[#This Row],[Ordenado]], SEARCH("_",Tabela3[[#This Row],[Ordenado]]) + 1, LEN(Tabela3[[#This Row],[Ordenado]])),"")</f>
        <v/>
      </c>
    </row>
    <row r="857" spans="1:11" x14ac:dyDescent="0.25">
      <c r="A857" t="str">
        <f>IFERROR(tbl_geral[[#This Row],[Máquina]],"")</f>
        <v>HOMAG</v>
      </c>
      <c r="B857" t="str">
        <f>IFERROR(tbl_geral[[#This Row],[Status]],"")</f>
        <v>FORMADOR DE PACOTE</v>
      </c>
      <c r="C857" t="str">
        <f>IF(Tabela2[[#This Row],[Status]]="","",CONCATENATE(Tabela2[[#This Row],[Máquina]],"_",Tabela2[[#This Row],[Status]]))</f>
        <v>HOMAG_FORMADOR DE PACOTE</v>
      </c>
      <c r="E857" s="5">
        <f t="shared" si="27"/>
        <v>120</v>
      </c>
      <c r="F857" s="6" t="str">
        <f>IF(C857&lt;&gt;"",IF(COUNTIFS($C$2:C857,C857)=1,C857,""),"")</f>
        <v/>
      </c>
      <c r="H857" s="5">
        <v>856</v>
      </c>
      <c r="I857" s="6" t="str">
        <f t="shared" si="26"/>
        <v/>
      </c>
      <c r="J857" s="6" t="str">
        <f>IFERROR(MID(Tabela3[[#This Row],[Ordenado]], 1, SEARCH("_", Tabela3[[#This Row],[Ordenado]]) - 1),"")</f>
        <v/>
      </c>
      <c r="K857" s="6" t="str">
        <f>IFERROR(MID(Tabela3[[#This Row],[Ordenado]], SEARCH("_",Tabela3[[#This Row],[Ordenado]]) + 1, LEN(Tabela3[[#This Row],[Ordenado]])),"")</f>
        <v/>
      </c>
    </row>
    <row r="858" spans="1:11" x14ac:dyDescent="0.25">
      <c r="A858" t="str">
        <f>IFERROR(tbl_geral[[#This Row],[Máquina]],"")</f>
        <v>HOMAG</v>
      </c>
      <c r="B858" t="str">
        <f>IFERROR(tbl_geral[[#This Row],[Status]],"")</f>
        <v>FORMADOR DE PACOTE</v>
      </c>
      <c r="C858" t="str">
        <f>IF(Tabela2[[#This Row],[Status]]="","",CONCATENATE(Tabela2[[#This Row],[Máquina]],"_",Tabela2[[#This Row],[Status]]))</f>
        <v>HOMAG_FORMADOR DE PACOTE</v>
      </c>
      <c r="E858" s="5">
        <f t="shared" si="27"/>
        <v>120</v>
      </c>
      <c r="F858" s="6" t="str">
        <f>IF(C858&lt;&gt;"",IF(COUNTIFS($C$2:C858,C858)=1,C858,""),"")</f>
        <v/>
      </c>
      <c r="H858" s="5">
        <v>857</v>
      </c>
      <c r="I858" s="6" t="str">
        <f t="shared" si="26"/>
        <v/>
      </c>
      <c r="J858" s="6" t="str">
        <f>IFERROR(MID(Tabela3[[#This Row],[Ordenado]], 1, SEARCH("_", Tabela3[[#This Row],[Ordenado]]) - 1),"")</f>
        <v/>
      </c>
      <c r="K858" s="6" t="str">
        <f>IFERROR(MID(Tabela3[[#This Row],[Ordenado]], SEARCH("_",Tabela3[[#This Row],[Ordenado]]) + 1, LEN(Tabela3[[#This Row],[Ordenado]])),"")</f>
        <v/>
      </c>
    </row>
    <row r="859" spans="1:11" x14ac:dyDescent="0.25">
      <c r="A859" t="str">
        <f>IFERROR(tbl_geral[[#This Row],[Máquina]],"")</f>
        <v>HOMAG</v>
      </c>
      <c r="B859" t="str">
        <f>IFERROR(tbl_geral[[#This Row],[Status]],"")</f>
        <v>FORMADOR DE PACOTE</v>
      </c>
      <c r="C859" t="str">
        <f>IF(Tabela2[[#This Row],[Status]]="","",CONCATENATE(Tabela2[[#This Row],[Máquina]],"_",Tabela2[[#This Row],[Status]]))</f>
        <v>HOMAG_FORMADOR DE PACOTE</v>
      </c>
      <c r="E859" s="5">
        <f t="shared" si="27"/>
        <v>120</v>
      </c>
      <c r="F859" s="6" t="str">
        <f>IF(C859&lt;&gt;"",IF(COUNTIFS($C$2:C859,C859)=1,C859,""),"")</f>
        <v/>
      </c>
      <c r="H859" s="5">
        <v>858</v>
      </c>
      <c r="I859" s="6" t="str">
        <f t="shared" si="26"/>
        <v/>
      </c>
      <c r="J859" s="6" t="str">
        <f>IFERROR(MID(Tabela3[[#This Row],[Ordenado]], 1, SEARCH("_", Tabela3[[#This Row],[Ordenado]]) - 1),"")</f>
        <v/>
      </c>
      <c r="K859" s="6" t="str">
        <f>IFERROR(MID(Tabela3[[#This Row],[Ordenado]], SEARCH("_",Tabela3[[#This Row],[Ordenado]]) + 1, LEN(Tabela3[[#This Row],[Ordenado]])),"")</f>
        <v/>
      </c>
    </row>
    <row r="860" spans="1:11" x14ac:dyDescent="0.25">
      <c r="A860" t="str">
        <f>IFERROR(tbl_geral[[#This Row],[Máquina]],"")</f>
        <v>HOMAG</v>
      </c>
      <c r="B860" t="str">
        <f>IFERROR(tbl_geral[[#This Row],[Status]],"")</f>
        <v>TRANSPORTE ANGULAR DE CAIXAS</v>
      </c>
      <c r="C860" t="str">
        <f>IF(Tabela2[[#This Row],[Status]]="","",CONCATENATE(Tabela2[[#This Row],[Máquina]],"_",Tabela2[[#This Row],[Status]]))</f>
        <v>HOMAG_TRANSPORTE ANGULAR DE CAIXAS</v>
      </c>
      <c r="E860" s="5">
        <f t="shared" si="27"/>
        <v>121</v>
      </c>
      <c r="F860" s="6" t="str">
        <f>IF(C860&lt;&gt;"",IF(COUNTIFS($C$2:C860,C860)=1,C860,""),"")</f>
        <v>HOMAG_TRANSPORTE ANGULAR DE CAIXAS</v>
      </c>
      <c r="H860" s="5">
        <v>859</v>
      </c>
      <c r="I860" s="6" t="str">
        <f t="shared" si="26"/>
        <v/>
      </c>
      <c r="J860" s="6" t="str">
        <f>IFERROR(MID(Tabela3[[#This Row],[Ordenado]], 1, SEARCH("_", Tabela3[[#This Row],[Ordenado]]) - 1),"")</f>
        <v/>
      </c>
      <c r="K860" s="6" t="str">
        <f>IFERROR(MID(Tabela3[[#This Row],[Ordenado]], SEARCH("_",Tabela3[[#This Row],[Ordenado]]) + 1, LEN(Tabela3[[#This Row],[Ordenado]])),"")</f>
        <v/>
      </c>
    </row>
    <row r="861" spans="1:11" x14ac:dyDescent="0.25">
      <c r="A861" t="str">
        <f>IFERROR(tbl_geral[[#This Row],[Máquina]],"")</f>
        <v>HOMAG</v>
      </c>
      <c r="B861" t="str">
        <f>IFERROR(tbl_geral[[#This Row],[Status]],"")</f>
        <v>TRANSPORTE ANGULAR DE CAIXAS</v>
      </c>
      <c r="C861" t="str">
        <f>IF(Tabela2[[#This Row],[Status]]="","",CONCATENATE(Tabela2[[#This Row],[Máquina]],"_",Tabela2[[#This Row],[Status]]))</f>
        <v>HOMAG_TRANSPORTE ANGULAR DE CAIXAS</v>
      </c>
      <c r="E861" s="5">
        <f t="shared" si="27"/>
        <v>121</v>
      </c>
      <c r="F861" s="6" t="str">
        <f>IF(C861&lt;&gt;"",IF(COUNTIFS($C$2:C861,C861)=1,C861,""),"")</f>
        <v/>
      </c>
      <c r="H861" s="5">
        <v>860</v>
      </c>
      <c r="I861" s="6" t="str">
        <f t="shared" si="26"/>
        <v/>
      </c>
      <c r="J861" s="6" t="str">
        <f>IFERROR(MID(Tabela3[[#This Row],[Ordenado]], 1, SEARCH("_", Tabela3[[#This Row],[Ordenado]]) - 1),"")</f>
        <v/>
      </c>
      <c r="K861" s="6" t="str">
        <f>IFERROR(MID(Tabela3[[#This Row],[Ordenado]], SEARCH("_",Tabela3[[#This Row],[Ordenado]]) + 1, LEN(Tabela3[[#This Row],[Ordenado]])),"")</f>
        <v/>
      </c>
    </row>
    <row r="862" spans="1:11" x14ac:dyDescent="0.25">
      <c r="A862" t="str">
        <f>IFERROR(tbl_geral[[#This Row],[Máquina]],"")</f>
        <v>HOMAG</v>
      </c>
      <c r="B862" t="str">
        <f>IFERROR(tbl_geral[[#This Row],[Status]],"")</f>
        <v>SELADORA (APLICADORA DE FILME)</v>
      </c>
      <c r="C862" t="str">
        <f>IF(Tabela2[[#This Row],[Status]]="","",CONCATENATE(Tabela2[[#This Row],[Máquina]],"_",Tabela2[[#This Row],[Status]]))</f>
        <v>HOMAG_SELADORA (APLICADORA DE FILME)</v>
      </c>
      <c r="E862" s="5">
        <f t="shared" si="27"/>
        <v>122</v>
      </c>
      <c r="F862" s="6" t="str">
        <f>IF(C862&lt;&gt;"",IF(COUNTIFS($C$2:C862,C862)=1,C862,""),"")</f>
        <v>HOMAG_SELADORA (APLICADORA DE FILME)</v>
      </c>
      <c r="H862" s="5">
        <v>861</v>
      </c>
      <c r="I862" s="6" t="str">
        <f t="shared" si="26"/>
        <v/>
      </c>
      <c r="J862" s="6" t="str">
        <f>IFERROR(MID(Tabela3[[#This Row],[Ordenado]], 1, SEARCH("_", Tabela3[[#This Row],[Ordenado]]) - 1),"")</f>
        <v/>
      </c>
      <c r="K862" s="6" t="str">
        <f>IFERROR(MID(Tabela3[[#This Row],[Ordenado]], SEARCH("_",Tabela3[[#This Row],[Ordenado]]) + 1, LEN(Tabela3[[#This Row],[Ordenado]])),"")</f>
        <v/>
      </c>
    </row>
    <row r="863" spans="1:11" x14ac:dyDescent="0.25">
      <c r="A863" t="str">
        <f>IFERROR(tbl_geral[[#This Row],[Máquina]],"")</f>
        <v>HOMAG</v>
      </c>
      <c r="B863" t="str">
        <f>IFERROR(tbl_geral[[#This Row],[Status]],"")</f>
        <v>SELADORA (APLICADORA DE FILME)</v>
      </c>
      <c r="C863" t="str">
        <f>IF(Tabela2[[#This Row],[Status]]="","",CONCATENATE(Tabela2[[#This Row],[Máquina]],"_",Tabela2[[#This Row],[Status]]))</f>
        <v>HOMAG_SELADORA (APLICADORA DE FILME)</v>
      </c>
      <c r="E863" s="5">
        <f t="shared" si="27"/>
        <v>122</v>
      </c>
      <c r="F863" s="6" t="str">
        <f>IF(C863&lt;&gt;"",IF(COUNTIFS($C$2:C863,C863)=1,C863,""),"")</f>
        <v/>
      </c>
      <c r="H863" s="5">
        <v>862</v>
      </c>
      <c r="I863" s="6" t="str">
        <f t="shared" si="26"/>
        <v/>
      </c>
      <c r="J863" s="6" t="str">
        <f>IFERROR(MID(Tabela3[[#This Row],[Ordenado]], 1, SEARCH("_", Tabela3[[#This Row],[Ordenado]]) - 1),"")</f>
        <v/>
      </c>
      <c r="K863" s="6" t="str">
        <f>IFERROR(MID(Tabela3[[#This Row],[Ordenado]], SEARCH("_",Tabela3[[#This Row],[Ordenado]]) + 1, LEN(Tabela3[[#This Row],[Ordenado]])),"")</f>
        <v/>
      </c>
    </row>
    <row r="864" spans="1:11" x14ac:dyDescent="0.25">
      <c r="A864" t="str">
        <f>IFERROR(tbl_geral[[#This Row],[Máquina]],"")</f>
        <v>HOMAG</v>
      </c>
      <c r="B864" t="str">
        <f>IFERROR(tbl_geral[[#This Row],[Status]],"")</f>
        <v>SELADORA (APLICADORA DE FILME)</v>
      </c>
      <c r="C864" t="str">
        <f>IF(Tabela2[[#This Row],[Status]]="","",CONCATENATE(Tabela2[[#This Row],[Máquina]],"_",Tabela2[[#This Row],[Status]]))</f>
        <v>HOMAG_SELADORA (APLICADORA DE FILME)</v>
      </c>
      <c r="E864" s="5">
        <f t="shared" si="27"/>
        <v>122</v>
      </c>
      <c r="F864" s="6" t="str">
        <f>IF(C864&lt;&gt;"",IF(COUNTIFS($C$2:C864,C864)=1,C864,""),"")</f>
        <v/>
      </c>
      <c r="H864" s="5">
        <v>863</v>
      </c>
      <c r="I864" s="6" t="str">
        <f t="shared" si="26"/>
        <v/>
      </c>
      <c r="J864" s="6" t="str">
        <f>IFERROR(MID(Tabela3[[#This Row],[Ordenado]], 1, SEARCH("_", Tabela3[[#This Row],[Ordenado]]) - 1),"")</f>
        <v/>
      </c>
      <c r="K864" s="6" t="str">
        <f>IFERROR(MID(Tabela3[[#This Row],[Ordenado]], SEARCH("_",Tabela3[[#This Row],[Ordenado]]) + 1, LEN(Tabela3[[#This Row],[Ordenado]])),"")</f>
        <v/>
      </c>
    </row>
    <row r="865" spans="1:11" x14ac:dyDescent="0.25">
      <c r="A865" t="str">
        <f>IFERROR(tbl_geral[[#This Row],[Máquina]],"")</f>
        <v>HOMAG</v>
      </c>
      <c r="B865" t="str">
        <f>IFERROR(tbl_geral[[#This Row],[Status]],"")</f>
        <v>SELADORA (APLICADORA DE FILME)</v>
      </c>
      <c r="C865" t="str">
        <f>IF(Tabela2[[#This Row],[Status]]="","",CONCATENATE(Tabela2[[#This Row],[Máquina]],"_",Tabela2[[#This Row],[Status]]))</f>
        <v>HOMAG_SELADORA (APLICADORA DE FILME)</v>
      </c>
      <c r="E865" s="5">
        <f t="shared" si="27"/>
        <v>122</v>
      </c>
      <c r="F865" s="6" t="str">
        <f>IF(C865&lt;&gt;"",IF(COUNTIFS($C$2:C865,C865)=1,C865,""),"")</f>
        <v/>
      </c>
      <c r="H865" s="5">
        <v>864</v>
      </c>
      <c r="I865" s="6" t="str">
        <f t="shared" si="26"/>
        <v/>
      </c>
      <c r="J865" s="6" t="str">
        <f>IFERROR(MID(Tabela3[[#This Row],[Ordenado]], 1, SEARCH("_", Tabela3[[#This Row],[Ordenado]]) - 1),"")</f>
        <v/>
      </c>
      <c r="K865" s="6" t="str">
        <f>IFERROR(MID(Tabela3[[#This Row],[Ordenado]], SEARCH("_",Tabela3[[#This Row],[Ordenado]]) + 1, LEN(Tabela3[[#This Row],[Ordenado]])),"")</f>
        <v/>
      </c>
    </row>
    <row r="866" spans="1:11" x14ac:dyDescent="0.25">
      <c r="A866" t="str">
        <f>IFERROR(tbl_geral[[#This Row],[Máquina]],"")</f>
        <v>HOMAG</v>
      </c>
      <c r="B866" t="str">
        <f>IFERROR(tbl_geral[[#This Row],[Status]],"")</f>
        <v>SELADORA (APLICADORA DE FILME)</v>
      </c>
      <c r="C866" t="str">
        <f>IF(Tabela2[[#This Row],[Status]]="","",CONCATENATE(Tabela2[[#This Row],[Máquina]],"_",Tabela2[[#This Row],[Status]]))</f>
        <v>HOMAG_SELADORA (APLICADORA DE FILME)</v>
      </c>
      <c r="E866" s="5">
        <f t="shared" si="27"/>
        <v>122</v>
      </c>
      <c r="F866" s="6" t="str">
        <f>IF(C866&lt;&gt;"",IF(COUNTIFS($C$2:C866,C866)=1,C866,""),"")</f>
        <v/>
      </c>
      <c r="H866" s="5">
        <v>865</v>
      </c>
      <c r="I866" s="6" t="str">
        <f t="shared" si="26"/>
        <v/>
      </c>
      <c r="J866" s="6" t="str">
        <f>IFERROR(MID(Tabela3[[#This Row],[Ordenado]], 1, SEARCH("_", Tabela3[[#This Row],[Ordenado]]) - 1),"")</f>
        <v/>
      </c>
      <c r="K866" s="6" t="str">
        <f>IFERROR(MID(Tabela3[[#This Row],[Ordenado]], SEARCH("_",Tabela3[[#This Row],[Ordenado]]) + 1, LEN(Tabela3[[#This Row],[Ordenado]])),"")</f>
        <v/>
      </c>
    </row>
    <row r="867" spans="1:11" x14ac:dyDescent="0.25">
      <c r="A867" t="str">
        <f>IFERROR(tbl_geral[[#This Row],[Máquina]],"")</f>
        <v>HOMAG</v>
      </c>
      <c r="B867" t="str">
        <f>IFERROR(tbl_geral[[#This Row],[Status]],"")</f>
        <v>SELADORA (APLICADORA DE FILME)</v>
      </c>
      <c r="C867" t="str">
        <f>IF(Tabela2[[#This Row],[Status]]="","",CONCATENATE(Tabela2[[#This Row],[Máquina]],"_",Tabela2[[#This Row],[Status]]))</f>
        <v>HOMAG_SELADORA (APLICADORA DE FILME)</v>
      </c>
      <c r="E867" s="5">
        <f t="shared" si="27"/>
        <v>122</v>
      </c>
      <c r="F867" s="6" t="str">
        <f>IF(C867&lt;&gt;"",IF(COUNTIFS($C$2:C867,C867)=1,C867,""),"")</f>
        <v/>
      </c>
      <c r="H867" s="5">
        <v>866</v>
      </c>
      <c r="I867" s="6" t="str">
        <f t="shared" si="26"/>
        <v/>
      </c>
      <c r="J867" s="6" t="str">
        <f>IFERROR(MID(Tabela3[[#This Row],[Ordenado]], 1, SEARCH("_", Tabela3[[#This Row],[Ordenado]]) - 1),"")</f>
        <v/>
      </c>
      <c r="K867" s="6" t="str">
        <f>IFERROR(MID(Tabela3[[#This Row],[Ordenado]], SEARCH("_",Tabela3[[#This Row],[Ordenado]]) + 1, LEN(Tabela3[[#This Row],[Ordenado]])),"")</f>
        <v/>
      </c>
    </row>
    <row r="868" spans="1:11" x14ac:dyDescent="0.25">
      <c r="A868" t="str">
        <f>IFERROR(tbl_geral[[#This Row],[Máquina]],"")</f>
        <v>HOMAG</v>
      </c>
      <c r="B868" t="str">
        <f>IFERROR(tbl_geral[[#This Row],[Status]],"")</f>
        <v>SELADORA (APLICADORA DE FILME)</v>
      </c>
      <c r="C868" t="str">
        <f>IF(Tabela2[[#This Row],[Status]]="","",CONCATENATE(Tabela2[[#This Row],[Máquina]],"_",Tabela2[[#This Row],[Status]]))</f>
        <v>HOMAG_SELADORA (APLICADORA DE FILME)</v>
      </c>
      <c r="E868" s="5">
        <f t="shared" si="27"/>
        <v>122</v>
      </c>
      <c r="F868" s="6" t="str">
        <f>IF(C868&lt;&gt;"",IF(COUNTIFS($C$2:C868,C868)=1,C868,""),"")</f>
        <v/>
      </c>
      <c r="H868" s="5">
        <v>867</v>
      </c>
      <c r="I868" s="6" t="str">
        <f t="shared" si="26"/>
        <v/>
      </c>
      <c r="J868" s="6" t="str">
        <f>IFERROR(MID(Tabela3[[#This Row],[Ordenado]], 1, SEARCH("_", Tabela3[[#This Row],[Ordenado]]) - 1),"")</f>
        <v/>
      </c>
      <c r="K868" s="6" t="str">
        <f>IFERROR(MID(Tabela3[[#This Row],[Ordenado]], SEARCH("_",Tabela3[[#This Row],[Ordenado]]) + 1, LEN(Tabela3[[#This Row],[Ordenado]])),"")</f>
        <v/>
      </c>
    </row>
    <row r="869" spans="1:11" x14ac:dyDescent="0.25">
      <c r="A869" t="str">
        <f>IFERROR(tbl_geral[[#This Row],[Máquina]],"")</f>
        <v>HOMAG</v>
      </c>
      <c r="B869" t="str">
        <f>IFERROR(tbl_geral[[#This Row],[Status]],"")</f>
        <v>SELADORA (APLICADORA DE FILME)</v>
      </c>
      <c r="C869" t="str">
        <f>IF(Tabela2[[#This Row],[Status]]="","",CONCATENATE(Tabela2[[#This Row],[Máquina]],"_",Tabela2[[#This Row],[Status]]))</f>
        <v>HOMAG_SELADORA (APLICADORA DE FILME)</v>
      </c>
      <c r="E869" s="5">
        <f t="shared" si="27"/>
        <v>122</v>
      </c>
      <c r="F869" s="6" t="str">
        <f>IF(C869&lt;&gt;"",IF(COUNTIFS($C$2:C869,C869)=1,C869,""),"")</f>
        <v/>
      </c>
      <c r="H869" s="5">
        <v>868</v>
      </c>
      <c r="I869" s="6" t="str">
        <f t="shared" si="26"/>
        <v/>
      </c>
      <c r="J869" s="6" t="str">
        <f>IFERROR(MID(Tabela3[[#This Row],[Ordenado]], 1, SEARCH("_", Tabela3[[#This Row],[Ordenado]]) - 1),"")</f>
        <v/>
      </c>
      <c r="K869" s="6" t="str">
        <f>IFERROR(MID(Tabela3[[#This Row],[Ordenado]], SEARCH("_",Tabela3[[#This Row],[Ordenado]]) + 1, LEN(Tabela3[[#This Row],[Ordenado]])),"")</f>
        <v/>
      </c>
    </row>
    <row r="870" spans="1:11" x14ac:dyDescent="0.25">
      <c r="A870" t="str">
        <f>IFERROR(tbl_geral[[#This Row],[Máquina]],"")</f>
        <v>HOMAG</v>
      </c>
      <c r="B870" t="str">
        <f>IFERROR(tbl_geral[[#This Row],[Status]],"")</f>
        <v>SELADORA (APLICADORA DE FILME)</v>
      </c>
      <c r="C870" t="str">
        <f>IF(Tabela2[[#This Row],[Status]]="","",CONCATENATE(Tabela2[[#This Row],[Máquina]],"_",Tabela2[[#This Row],[Status]]))</f>
        <v>HOMAG_SELADORA (APLICADORA DE FILME)</v>
      </c>
      <c r="E870" s="5">
        <f t="shared" si="27"/>
        <v>122</v>
      </c>
      <c r="F870" s="6" t="str">
        <f>IF(C870&lt;&gt;"",IF(COUNTIFS($C$2:C870,C870)=1,C870,""),"")</f>
        <v/>
      </c>
      <c r="H870" s="5">
        <v>869</v>
      </c>
      <c r="I870" s="6" t="str">
        <f t="shared" si="26"/>
        <v/>
      </c>
      <c r="J870" s="6" t="str">
        <f>IFERROR(MID(Tabela3[[#This Row],[Ordenado]], 1, SEARCH("_", Tabela3[[#This Row],[Ordenado]]) - 1),"")</f>
        <v/>
      </c>
      <c r="K870" s="6" t="str">
        <f>IFERROR(MID(Tabela3[[#This Row],[Ordenado]], SEARCH("_",Tabela3[[#This Row],[Ordenado]]) + 1, LEN(Tabela3[[#This Row],[Ordenado]])),"")</f>
        <v/>
      </c>
    </row>
    <row r="871" spans="1:11" x14ac:dyDescent="0.25">
      <c r="A871" t="str">
        <f>IFERROR(tbl_geral[[#This Row],[Máquina]],"")</f>
        <v>HOMAG</v>
      </c>
      <c r="B871" t="str">
        <f>IFERROR(tbl_geral[[#This Row],[Status]],"")</f>
        <v>SELADORA (APLICADORA DE FILME)</v>
      </c>
      <c r="C871" t="str">
        <f>IF(Tabela2[[#This Row],[Status]]="","",CONCATENATE(Tabela2[[#This Row],[Máquina]],"_",Tabela2[[#This Row],[Status]]))</f>
        <v>HOMAG_SELADORA (APLICADORA DE FILME)</v>
      </c>
      <c r="E871" s="5">
        <f t="shared" si="27"/>
        <v>122</v>
      </c>
      <c r="F871" s="6" t="str">
        <f>IF(C871&lt;&gt;"",IF(COUNTIFS($C$2:C871,C871)=1,C871,""),"")</f>
        <v/>
      </c>
      <c r="H871" s="5">
        <v>870</v>
      </c>
      <c r="I871" s="6" t="str">
        <f t="shared" si="26"/>
        <v/>
      </c>
      <c r="J871" s="6" t="str">
        <f>IFERROR(MID(Tabela3[[#This Row],[Ordenado]], 1, SEARCH("_", Tabela3[[#This Row],[Ordenado]]) - 1),"")</f>
        <v/>
      </c>
      <c r="K871" s="6" t="str">
        <f>IFERROR(MID(Tabela3[[#This Row],[Ordenado]], SEARCH("_",Tabela3[[#This Row],[Ordenado]]) + 1, LEN(Tabela3[[#This Row],[Ordenado]])),"")</f>
        <v/>
      </c>
    </row>
    <row r="872" spans="1:11" x14ac:dyDescent="0.25">
      <c r="A872" t="str">
        <f>IFERROR(tbl_geral[[#This Row],[Máquina]],"")</f>
        <v>HOMAG</v>
      </c>
      <c r="B872" t="str">
        <f>IFERROR(tbl_geral[[#This Row],[Status]],"")</f>
        <v>SELADORA (APLICADORA DE FILME)</v>
      </c>
      <c r="C872" t="str">
        <f>IF(Tabela2[[#This Row],[Status]]="","",CONCATENATE(Tabela2[[#This Row],[Máquina]],"_",Tabela2[[#This Row],[Status]]))</f>
        <v>HOMAG_SELADORA (APLICADORA DE FILME)</v>
      </c>
      <c r="E872" s="5">
        <f t="shared" si="27"/>
        <v>122</v>
      </c>
      <c r="F872" s="6" t="str">
        <f>IF(C872&lt;&gt;"",IF(COUNTIFS($C$2:C872,C872)=1,C872,""),"")</f>
        <v/>
      </c>
      <c r="H872" s="5">
        <v>871</v>
      </c>
      <c r="I872" s="6" t="str">
        <f t="shared" si="26"/>
        <v/>
      </c>
      <c r="J872" s="6" t="str">
        <f>IFERROR(MID(Tabela3[[#This Row],[Ordenado]], 1, SEARCH("_", Tabela3[[#This Row],[Ordenado]]) - 1),"")</f>
        <v/>
      </c>
      <c r="K872" s="6" t="str">
        <f>IFERROR(MID(Tabela3[[#This Row],[Ordenado]], SEARCH("_",Tabela3[[#This Row],[Ordenado]]) + 1, LEN(Tabela3[[#This Row],[Ordenado]])),"")</f>
        <v/>
      </c>
    </row>
    <row r="873" spans="1:11" x14ac:dyDescent="0.25">
      <c r="A873" t="str">
        <f>IFERROR(tbl_geral[[#This Row],[Máquina]],"")</f>
        <v>HOMAG</v>
      </c>
      <c r="B873" t="str">
        <f>IFERROR(tbl_geral[[#This Row],[Status]],"")</f>
        <v>SELADORA (APLICADORA DE FILME)</v>
      </c>
      <c r="C873" t="str">
        <f>IF(Tabela2[[#This Row],[Status]]="","",CONCATENATE(Tabela2[[#This Row],[Máquina]],"_",Tabela2[[#This Row],[Status]]))</f>
        <v>HOMAG_SELADORA (APLICADORA DE FILME)</v>
      </c>
      <c r="E873" s="5">
        <f t="shared" si="27"/>
        <v>122</v>
      </c>
      <c r="F873" s="6" t="str">
        <f>IF(C873&lt;&gt;"",IF(COUNTIFS($C$2:C873,C873)=1,C873,""),"")</f>
        <v/>
      </c>
      <c r="H873" s="5">
        <v>872</v>
      </c>
      <c r="I873" s="6" t="str">
        <f t="shared" si="26"/>
        <v/>
      </c>
      <c r="J873" s="6" t="str">
        <f>IFERROR(MID(Tabela3[[#This Row],[Ordenado]], 1, SEARCH("_", Tabela3[[#This Row],[Ordenado]]) - 1),"")</f>
        <v/>
      </c>
      <c r="K873" s="6" t="str">
        <f>IFERROR(MID(Tabela3[[#This Row],[Ordenado]], SEARCH("_",Tabela3[[#This Row],[Ordenado]]) + 1, LEN(Tabela3[[#This Row],[Ordenado]])),"")</f>
        <v/>
      </c>
    </row>
    <row r="874" spans="1:11" x14ac:dyDescent="0.25">
      <c r="A874" t="str">
        <f>IFERROR(tbl_geral[[#This Row],[Máquina]],"")</f>
        <v>HOMAG</v>
      </c>
      <c r="B874" t="str">
        <f>IFERROR(tbl_geral[[#This Row],[Status]],"")</f>
        <v>SELADORA (APLICADORA DE FILME)</v>
      </c>
      <c r="C874" t="str">
        <f>IF(Tabela2[[#This Row],[Status]]="","",CONCATENATE(Tabela2[[#This Row],[Máquina]],"_",Tabela2[[#This Row],[Status]]))</f>
        <v>HOMAG_SELADORA (APLICADORA DE FILME)</v>
      </c>
      <c r="E874" s="5">
        <f t="shared" si="27"/>
        <v>122</v>
      </c>
      <c r="F874" s="6" t="str">
        <f>IF(C874&lt;&gt;"",IF(COUNTIFS($C$2:C874,C874)=1,C874,""),"")</f>
        <v/>
      </c>
      <c r="H874" s="5">
        <v>873</v>
      </c>
      <c r="I874" s="6" t="str">
        <f t="shared" si="26"/>
        <v/>
      </c>
      <c r="J874" s="6" t="str">
        <f>IFERROR(MID(Tabela3[[#This Row],[Ordenado]], 1, SEARCH("_", Tabela3[[#This Row],[Ordenado]]) - 1),"")</f>
        <v/>
      </c>
      <c r="K874" s="6" t="str">
        <f>IFERROR(MID(Tabela3[[#This Row],[Ordenado]], SEARCH("_",Tabela3[[#This Row],[Ordenado]]) + 1, LEN(Tabela3[[#This Row],[Ordenado]])),"")</f>
        <v/>
      </c>
    </row>
    <row r="875" spans="1:11" x14ac:dyDescent="0.25">
      <c r="A875" t="str">
        <f>IFERROR(tbl_geral[[#This Row],[Máquina]],"")</f>
        <v>HOMAG</v>
      </c>
      <c r="B875" t="str">
        <f>IFERROR(tbl_geral[[#This Row],[Status]],"")</f>
        <v>SELADORA (APLICADORA DE FILME)</v>
      </c>
      <c r="C875" t="str">
        <f>IF(Tabela2[[#This Row],[Status]]="","",CONCATENATE(Tabela2[[#This Row],[Máquina]],"_",Tabela2[[#This Row],[Status]]))</f>
        <v>HOMAG_SELADORA (APLICADORA DE FILME)</v>
      </c>
      <c r="E875" s="5">
        <f t="shared" si="27"/>
        <v>122</v>
      </c>
      <c r="F875" s="6" t="str">
        <f>IF(C875&lt;&gt;"",IF(COUNTIFS($C$2:C875,C875)=1,C875,""),"")</f>
        <v/>
      </c>
      <c r="H875" s="5">
        <v>874</v>
      </c>
      <c r="I875" s="6" t="str">
        <f t="shared" si="26"/>
        <v/>
      </c>
      <c r="J875" s="6" t="str">
        <f>IFERROR(MID(Tabela3[[#This Row],[Ordenado]], 1, SEARCH("_", Tabela3[[#This Row],[Ordenado]]) - 1),"")</f>
        <v/>
      </c>
      <c r="K875" s="6" t="str">
        <f>IFERROR(MID(Tabela3[[#This Row],[Ordenado]], SEARCH("_",Tabela3[[#This Row],[Ordenado]]) + 1, LEN(Tabela3[[#This Row],[Ordenado]])),"")</f>
        <v/>
      </c>
    </row>
    <row r="876" spans="1:11" x14ac:dyDescent="0.25">
      <c r="A876" t="str">
        <f>IFERROR(tbl_geral[[#This Row],[Máquina]],"")</f>
        <v>HOMAG</v>
      </c>
      <c r="B876" t="str">
        <f>IFERROR(tbl_geral[[#This Row],[Status]],"")</f>
        <v>FORNO DE ENCOLHIMENTO</v>
      </c>
      <c r="C876" t="str">
        <f>IF(Tabela2[[#This Row],[Status]]="","",CONCATENATE(Tabela2[[#This Row],[Máquina]],"_",Tabela2[[#This Row],[Status]]))</f>
        <v>HOMAG_FORNO DE ENCOLHIMENTO</v>
      </c>
      <c r="E876" s="5">
        <f t="shared" si="27"/>
        <v>123</v>
      </c>
      <c r="F876" s="6" t="str">
        <f>IF(C876&lt;&gt;"",IF(COUNTIFS($C$2:C876,C876)=1,C876,""),"")</f>
        <v>HOMAG_FORNO DE ENCOLHIMENTO</v>
      </c>
      <c r="H876" s="5">
        <v>875</v>
      </c>
      <c r="I876" s="6" t="str">
        <f t="shared" si="26"/>
        <v/>
      </c>
      <c r="J876" s="6" t="str">
        <f>IFERROR(MID(Tabela3[[#This Row],[Ordenado]], 1, SEARCH("_", Tabela3[[#This Row],[Ordenado]]) - 1),"")</f>
        <v/>
      </c>
      <c r="K876" s="6" t="str">
        <f>IFERROR(MID(Tabela3[[#This Row],[Ordenado]], SEARCH("_",Tabela3[[#This Row],[Ordenado]]) + 1, LEN(Tabela3[[#This Row],[Ordenado]])),"")</f>
        <v/>
      </c>
    </row>
    <row r="877" spans="1:11" x14ac:dyDescent="0.25">
      <c r="A877" t="str">
        <f>IFERROR(tbl_geral[[#This Row],[Máquina]],"")</f>
        <v>HOMAG</v>
      </c>
      <c r="B877" t="str">
        <f>IFERROR(tbl_geral[[#This Row],[Status]],"")</f>
        <v>FORNO DE ENCOLHIMENTO</v>
      </c>
      <c r="C877" t="str">
        <f>IF(Tabela2[[#This Row],[Status]]="","",CONCATENATE(Tabela2[[#This Row],[Máquina]],"_",Tabela2[[#This Row],[Status]]))</f>
        <v>HOMAG_FORNO DE ENCOLHIMENTO</v>
      </c>
      <c r="E877" s="5">
        <f t="shared" si="27"/>
        <v>123</v>
      </c>
      <c r="F877" s="6" t="str">
        <f>IF(C877&lt;&gt;"",IF(COUNTIFS($C$2:C877,C877)=1,C877,""),"")</f>
        <v/>
      </c>
      <c r="H877" s="5">
        <v>876</v>
      </c>
      <c r="I877" s="6" t="str">
        <f t="shared" si="26"/>
        <v/>
      </c>
      <c r="J877" s="6" t="str">
        <f>IFERROR(MID(Tabela3[[#This Row],[Ordenado]], 1, SEARCH("_", Tabela3[[#This Row],[Ordenado]]) - 1),"")</f>
        <v/>
      </c>
      <c r="K877" s="6" t="str">
        <f>IFERROR(MID(Tabela3[[#This Row],[Ordenado]], SEARCH("_",Tabela3[[#This Row],[Ordenado]]) + 1, LEN(Tabela3[[#This Row],[Ordenado]])),"")</f>
        <v/>
      </c>
    </row>
    <row r="878" spans="1:11" x14ac:dyDescent="0.25">
      <c r="A878" t="str">
        <f>IFERROR(tbl_geral[[#This Row],[Máquina]],"")</f>
        <v>HOMAG</v>
      </c>
      <c r="B878" t="str">
        <f>IFERROR(tbl_geral[[#This Row],[Status]],"")</f>
        <v>FORNO DE ENCOLHIMENTO</v>
      </c>
      <c r="C878" t="str">
        <f>IF(Tabela2[[#This Row],[Status]]="","",CONCATENATE(Tabela2[[#This Row],[Máquina]],"_",Tabela2[[#This Row],[Status]]))</f>
        <v>HOMAG_FORNO DE ENCOLHIMENTO</v>
      </c>
      <c r="E878" s="5">
        <f t="shared" si="27"/>
        <v>123</v>
      </c>
      <c r="F878" s="6" t="str">
        <f>IF(C878&lt;&gt;"",IF(COUNTIFS($C$2:C878,C878)=1,C878,""),"")</f>
        <v/>
      </c>
      <c r="H878" s="5">
        <v>877</v>
      </c>
      <c r="I878" s="6" t="str">
        <f t="shared" si="26"/>
        <v/>
      </c>
      <c r="J878" s="6" t="str">
        <f>IFERROR(MID(Tabela3[[#This Row],[Ordenado]], 1, SEARCH("_", Tabela3[[#This Row],[Ordenado]]) - 1),"")</f>
        <v/>
      </c>
      <c r="K878" s="6" t="str">
        <f>IFERROR(MID(Tabela3[[#This Row],[Ordenado]], SEARCH("_",Tabela3[[#This Row],[Ordenado]]) + 1, LEN(Tabela3[[#This Row],[Ordenado]])),"")</f>
        <v/>
      </c>
    </row>
    <row r="879" spans="1:11" x14ac:dyDescent="0.25">
      <c r="A879" t="str">
        <f>IFERROR(tbl_geral[[#This Row],[Máquina]],"")</f>
        <v>HOMAG</v>
      </c>
      <c r="B879" t="str">
        <f>IFERROR(tbl_geral[[#This Row],[Status]],"")</f>
        <v>FORNO DE ENCOLHIMENTO</v>
      </c>
      <c r="C879" t="str">
        <f>IF(Tabela2[[#This Row],[Status]]="","",CONCATENATE(Tabela2[[#This Row],[Máquina]],"_",Tabela2[[#This Row],[Status]]))</f>
        <v>HOMAG_FORNO DE ENCOLHIMENTO</v>
      </c>
      <c r="E879" s="5">
        <f t="shared" si="27"/>
        <v>123</v>
      </c>
      <c r="F879" s="6" t="str">
        <f>IF(C879&lt;&gt;"",IF(COUNTIFS($C$2:C879,C879)=1,C879,""),"")</f>
        <v/>
      </c>
      <c r="H879" s="5">
        <v>878</v>
      </c>
      <c r="I879" s="6" t="str">
        <f t="shared" si="26"/>
        <v/>
      </c>
      <c r="J879" s="6" t="str">
        <f>IFERROR(MID(Tabela3[[#This Row],[Ordenado]], 1, SEARCH("_", Tabela3[[#This Row],[Ordenado]]) - 1),"")</f>
        <v/>
      </c>
      <c r="K879" s="6" t="str">
        <f>IFERROR(MID(Tabela3[[#This Row],[Ordenado]], SEARCH("_",Tabela3[[#This Row],[Ordenado]]) + 1, LEN(Tabela3[[#This Row],[Ordenado]])),"")</f>
        <v/>
      </c>
    </row>
    <row r="880" spans="1:11" x14ac:dyDescent="0.25">
      <c r="A880" t="str">
        <f>IFERROR(tbl_geral[[#This Row],[Máquina]],"")</f>
        <v>HOMAG</v>
      </c>
      <c r="B880" t="str">
        <f>IFERROR(tbl_geral[[#This Row],[Status]],"")</f>
        <v>FORNO DE ENCOLHIMENTO</v>
      </c>
      <c r="C880" t="str">
        <f>IF(Tabela2[[#This Row],[Status]]="","",CONCATENATE(Tabela2[[#This Row],[Máquina]],"_",Tabela2[[#This Row],[Status]]))</f>
        <v>HOMAG_FORNO DE ENCOLHIMENTO</v>
      </c>
      <c r="E880" s="5">
        <f t="shared" si="27"/>
        <v>123</v>
      </c>
      <c r="F880" s="6" t="str">
        <f>IF(C880&lt;&gt;"",IF(COUNTIFS($C$2:C880,C880)=1,C880,""),"")</f>
        <v/>
      </c>
      <c r="H880" s="5">
        <v>879</v>
      </c>
      <c r="I880" s="6" t="str">
        <f t="shared" si="26"/>
        <v/>
      </c>
      <c r="J880" s="6" t="str">
        <f>IFERROR(MID(Tabela3[[#This Row],[Ordenado]], 1, SEARCH("_", Tabela3[[#This Row],[Ordenado]]) - 1),"")</f>
        <v/>
      </c>
      <c r="K880" s="6" t="str">
        <f>IFERROR(MID(Tabela3[[#This Row],[Ordenado]], SEARCH("_",Tabela3[[#This Row],[Ordenado]]) + 1, LEN(Tabela3[[#This Row],[Ordenado]])),"")</f>
        <v/>
      </c>
    </row>
    <row r="881" spans="1:11" x14ac:dyDescent="0.25">
      <c r="A881" t="str">
        <f>IFERROR(tbl_geral[[#This Row],[Máquina]],"")</f>
        <v>HOMAG</v>
      </c>
      <c r="B881" t="str">
        <f>IFERROR(tbl_geral[[#This Row],[Status]],"")</f>
        <v>PALETIZADORA</v>
      </c>
      <c r="C881" t="str">
        <f>IF(Tabela2[[#This Row],[Status]]="","",CONCATENATE(Tabela2[[#This Row],[Máquina]],"_",Tabela2[[#This Row],[Status]]))</f>
        <v>HOMAG_PALETIZADORA</v>
      </c>
      <c r="E881" s="5">
        <f t="shared" si="27"/>
        <v>124</v>
      </c>
      <c r="F881" s="6" t="str">
        <f>IF(C881&lt;&gt;"",IF(COUNTIFS($C$2:C881,C881)=1,C881,""),"")</f>
        <v>HOMAG_PALETIZADORA</v>
      </c>
      <c r="H881" s="5">
        <v>880</v>
      </c>
      <c r="I881" s="6" t="str">
        <f t="shared" si="26"/>
        <v/>
      </c>
      <c r="J881" s="6" t="str">
        <f>IFERROR(MID(Tabela3[[#This Row],[Ordenado]], 1, SEARCH("_", Tabela3[[#This Row],[Ordenado]]) - 1),"")</f>
        <v/>
      </c>
      <c r="K881" s="6" t="str">
        <f>IFERROR(MID(Tabela3[[#This Row],[Ordenado]], SEARCH("_",Tabela3[[#This Row],[Ordenado]]) + 1, LEN(Tabela3[[#This Row],[Ordenado]])),"")</f>
        <v/>
      </c>
    </row>
    <row r="882" spans="1:11" x14ac:dyDescent="0.25">
      <c r="A882" t="str">
        <f>IFERROR(tbl_geral[[#This Row],[Máquina]],"")</f>
        <v>HOMAG</v>
      </c>
      <c r="B882" t="str">
        <f>IFERROR(tbl_geral[[#This Row],[Status]],"")</f>
        <v>PALETIZADORA</v>
      </c>
      <c r="C882" t="str">
        <f>IF(Tabela2[[#This Row],[Status]]="","",CONCATENATE(Tabela2[[#This Row],[Máquina]],"_",Tabela2[[#This Row],[Status]]))</f>
        <v>HOMAG_PALETIZADORA</v>
      </c>
      <c r="E882" s="5">
        <f t="shared" si="27"/>
        <v>124</v>
      </c>
      <c r="F882" s="6" t="str">
        <f>IF(C882&lt;&gt;"",IF(COUNTIFS($C$2:C882,C882)=1,C882,""),"")</f>
        <v/>
      </c>
      <c r="H882" s="5">
        <v>881</v>
      </c>
      <c r="I882" s="6" t="str">
        <f t="shared" si="26"/>
        <v/>
      </c>
      <c r="J882" s="6" t="str">
        <f>IFERROR(MID(Tabela3[[#This Row],[Ordenado]], 1, SEARCH("_", Tabela3[[#This Row],[Ordenado]]) - 1),"")</f>
        <v/>
      </c>
      <c r="K882" s="6" t="str">
        <f>IFERROR(MID(Tabela3[[#This Row],[Ordenado]], SEARCH("_",Tabela3[[#This Row],[Ordenado]]) + 1, LEN(Tabela3[[#This Row],[Ordenado]])),"")</f>
        <v/>
      </c>
    </row>
    <row r="883" spans="1:11" x14ac:dyDescent="0.25">
      <c r="A883" t="str">
        <f>IFERROR(tbl_geral[[#This Row],[Máquina]],"")</f>
        <v>HOMAG</v>
      </c>
      <c r="B883" t="str">
        <f>IFERROR(tbl_geral[[#This Row],[Status]],"")</f>
        <v>PALETIZADORA</v>
      </c>
      <c r="C883" t="str">
        <f>IF(Tabela2[[#This Row],[Status]]="","",CONCATENATE(Tabela2[[#This Row],[Máquina]],"_",Tabela2[[#This Row],[Status]]))</f>
        <v>HOMAG_PALETIZADORA</v>
      </c>
      <c r="E883" s="5">
        <f t="shared" si="27"/>
        <v>124</v>
      </c>
      <c r="F883" s="6" t="str">
        <f>IF(C883&lt;&gt;"",IF(COUNTIFS($C$2:C883,C883)=1,C883,""),"")</f>
        <v/>
      </c>
      <c r="H883" s="5">
        <v>882</v>
      </c>
      <c r="I883" s="6" t="str">
        <f t="shared" si="26"/>
        <v/>
      </c>
      <c r="J883" s="6" t="str">
        <f>IFERROR(MID(Tabela3[[#This Row],[Ordenado]], 1, SEARCH("_", Tabela3[[#This Row],[Ordenado]]) - 1),"")</f>
        <v/>
      </c>
      <c r="K883" s="6" t="str">
        <f>IFERROR(MID(Tabela3[[#This Row],[Ordenado]], SEARCH("_",Tabela3[[#This Row],[Ordenado]]) + 1, LEN(Tabela3[[#This Row],[Ordenado]])),"")</f>
        <v/>
      </c>
    </row>
    <row r="884" spans="1:11" x14ac:dyDescent="0.25">
      <c r="A884" t="str">
        <f>IFERROR(tbl_geral[[#This Row],[Máquina]],"")</f>
        <v>HOMAG</v>
      </c>
      <c r="B884" t="str">
        <f>IFERROR(tbl_geral[[#This Row],[Status]],"")</f>
        <v>PALETIZADORA</v>
      </c>
      <c r="C884" t="str">
        <f>IF(Tabela2[[#This Row],[Status]]="","",CONCATENATE(Tabela2[[#This Row],[Máquina]],"_",Tabela2[[#This Row],[Status]]))</f>
        <v>HOMAG_PALETIZADORA</v>
      </c>
      <c r="E884" s="5">
        <f t="shared" si="27"/>
        <v>124</v>
      </c>
      <c r="F884" s="6" t="str">
        <f>IF(C884&lt;&gt;"",IF(COUNTIFS($C$2:C884,C884)=1,C884,""),"")</f>
        <v/>
      </c>
      <c r="H884" s="5">
        <v>883</v>
      </c>
      <c r="I884" s="6" t="str">
        <f t="shared" si="26"/>
        <v/>
      </c>
      <c r="J884" s="6" t="str">
        <f>IFERROR(MID(Tabela3[[#This Row],[Ordenado]], 1, SEARCH("_", Tabela3[[#This Row],[Ordenado]]) - 1),"")</f>
        <v/>
      </c>
      <c r="K884" s="6" t="str">
        <f>IFERROR(MID(Tabela3[[#This Row],[Ordenado]], SEARCH("_",Tabela3[[#This Row],[Ordenado]]) + 1, LEN(Tabela3[[#This Row],[Ordenado]])),"")</f>
        <v/>
      </c>
    </row>
    <row r="885" spans="1:11" x14ac:dyDescent="0.25">
      <c r="A885" t="str">
        <f>IFERROR(tbl_geral[[#This Row],[Máquina]],"")</f>
        <v>HOMAG</v>
      </c>
      <c r="B885" t="str">
        <f>IFERROR(tbl_geral[[#This Row],[Status]],"")</f>
        <v>PALETIZADORA</v>
      </c>
      <c r="C885" t="str">
        <f>IF(Tabela2[[#This Row],[Status]]="","",CONCATENATE(Tabela2[[#This Row],[Máquina]],"_",Tabela2[[#This Row],[Status]]))</f>
        <v>HOMAG_PALETIZADORA</v>
      </c>
      <c r="E885" s="5">
        <f t="shared" si="27"/>
        <v>124</v>
      </c>
      <c r="F885" s="6" t="str">
        <f>IF(C885&lt;&gt;"",IF(COUNTIFS($C$2:C885,C885)=1,C885,""),"")</f>
        <v/>
      </c>
      <c r="H885" s="5">
        <v>884</v>
      </c>
      <c r="I885" s="6" t="str">
        <f t="shared" si="26"/>
        <v/>
      </c>
      <c r="J885" s="6" t="str">
        <f>IFERROR(MID(Tabela3[[#This Row],[Ordenado]], 1, SEARCH("_", Tabela3[[#This Row],[Ordenado]]) - 1),"")</f>
        <v/>
      </c>
      <c r="K885" s="6" t="str">
        <f>IFERROR(MID(Tabela3[[#This Row],[Ordenado]], SEARCH("_",Tabela3[[#This Row],[Ordenado]]) + 1, LEN(Tabela3[[#This Row],[Ordenado]])),"")</f>
        <v/>
      </c>
    </row>
    <row r="886" spans="1:11" x14ac:dyDescent="0.25">
      <c r="A886" t="str">
        <f>IFERROR(tbl_geral[[#This Row],[Máquina]],"")</f>
        <v>HOMAG</v>
      </c>
      <c r="B886" t="str">
        <f>IFERROR(tbl_geral[[#This Row],[Status]],"")</f>
        <v>IMPRESSORA</v>
      </c>
      <c r="C886" t="str">
        <f>IF(Tabela2[[#This Row],[Status]]="","",CONCATENATE(Tabela2[[#This Row],[Máquina]],"_",Tabela2[[#This Row],[Status]]))</f>
        <v>HOMAG_IMPRESSORA</v>
      </c>
      <c r="E886" s="5">
        <f t="shared" si="27"/>
        <v>125</v>
      </c>
      <c r="F886" s="6" t="str">
        <f>IF(C886&lt;&gt;"",IF(COUNTIFS($C$2:C886,C886)=1,C886,""),"")</f>
        <v>HOMAG_IMPRESSORA</v>
      </c>
      <c r="H886" s="5">
        <v>885</v>
      </c>
      <c r="I886" s="6" t="str">
        <f t="shared" si="26"/>
        <v/>
      </c>
      <c r="J886" s="6" t="str">
        <f>IFERROR(MID(Tabela3[[#This Row],[Ordenado]], 1, SEARCH("_", Tabela3[[#This Row],[Ordenado]]) - 1),"")</f>
        <v/>
      </c>
      <c r="K886" s="6" t="str">
        <f>IFERROR(MID(Tabela3[[#This Row],[Ordenado]], SEARCH("_",Tabela3[[#This Row],[Ordenado]]) + 1, LEN(Tabela3[[#This Row],[Ordenado]])),"")</f>
        <v/>
      </c>
    </row>
    <row r="887" spans="1:11" x14ac:dyDescent="0.25">
      <c r="A887" t="str">
        <f>IFERROR(tbl_geral[[#This Row],[Máquina]],"")</f>
        <v>HOMAG</v>
      </c>
      <c r="B887" t="str">
        <f>IFERROR(tbl_geral[[#This Row],[Status]],"")</f>
        <v>IMPRESSORA</v>
      </c>
      <c r="C887" t="str">
        <f>IF(Tabela2[[#This Row],[Status]]="","",CONCATENATE(Tabela2[[#This Row],[Máquina]],"_",Tabela2[[#This Row],[Status]]))</f>
        <v>HOMAG_IMPRESSORA</v>
      </c>
      <c r="E887" s="5">
        <f t="shared" si="27"/>
        <v>125</v>
      </c>
      <c r="F887" s="6" t="str">
        <f>IF(C887&lt;&gt;"",IF(COUNTIFS($C$2:C887,C887)=1,C887,""),"")</f>
        <v/>
      </c>
      <c r="H887" s="5">
        <v>886</v>
      </c>
      <c r="I887" s="6" t="str">
        <f t="shared" si="26"/>
        <v/>
      </c>
      <c r="J887" s="6" t="str">
        <f>IFERROR(MID(Tabela3[[#This Row],[Ordenado]], 1, SEARCH("_", Tabela3[[#This Row],[Ordenado]]) - 1),"")</f>
        <v/>
      </c>
      <c r="K887" s="6" t="str">
        <f>IFERROR(MID(Tabela3[[#This Row],[Ordenado]], SEARCH("_",Tabela3[[#This Row],[Ordenado]]) + 1, LEN(Tabela3[[#This Row],[Ordenado]])),"")</f>
        <v/>
      </c>
    </row>
    <row r="888" spans="1:11" x14ac:dyDescent="0.25">
      <c r="A888" t="str">
        <f>IFERROR(tbl_geral[[#This Row],[Máquina]],"")</f>
        <v>HOMAG</v>
      </c>
      <c r="B888" t="str">
        <f>IFERROR(tbl_geral[[#This Row],[Status]],"")</f>
        <v>IMPRESSORA</v>
      </c>
      <c r="C888" t="str">
        <f>IF(Tabela2[[#This Row],[Status]]="","",CONCATENATE(Tabela2[[#This Row],[Máquina]],"_",Tabela2[[#This Row],[Status]]))</f>
        <v>HOMAG_IMPRESSORA</v>
      </c>
      <c r="E888" s="5">
        <f t="shared" si="27"/>
        <v>125</v>
      </c>
      <c r="F888" s="6" t="str">
        <f>IF(C888&lt;&gt;"",IF(COUNTIFS($C$2:C888,C888)=1,C888,""),"")</f>
        <v/>
      </c>
      <c r="H888" s="5">
        <v>887</v>
      </c>
      <c r="I888" s="6" t="str">
        <f t="shared" si="26"/>
        <v/>
      </c>
      <c r="J888" s="6" t="str">
        <f>IFERROR(MID(Tabela3[[#This Row],[Ordenado]], 1, SEARCH("_", Tabela3[[#This Row],[Ordenado]]) - 1),"")</f>
        <v/>
      </c>
      <c r="K888" s="6" t="str">
        <f>IFERROR(MID(Tabela3[[#This Row],[Ordenado]], SEARCH("_",Tabela3[[#This Row],[Ordenado]]) + 1, LEN(Tabela3[[#This Row],[Ordenado]])),"")</f>
        <v/>
      </c>
    </row>
    <row r="889" spans="1:11" x14ac:dyDescent="0.25">
      <c r="A889" t="str">
        <f>IFERROR(tbl_geral[[#This Row],[Máquina]],"")</f>
        <v>HOMAG</v>
      </c>
      <c r="B889" t="str">
        <f>IFERROR(tbl_geral[[#This Row],[Status]],"")</f>
        <v>IMPRESSORA</v>
      </c>
      <c r="C889" t="str">
        <f>IF(Tabela2[[#This Row],[Status]]="","",CONCATENATE(Tabela2[[#This Row],[Máquina]],"_",Tabela2[[#This Row],[Status]]))</f>
        <v>HOMAG_IMPRESSORA</v>
      </c>
      <c r="E889" s="5">
        <f t="shared" si="27"/>
        <v>125</v>
      </c>
      <c r="F889" s="6" t="str">
        <f>IF(C889&lt;&gt;"",IF(COUNTIFS($C$2:C889,C889)=1,C889,""),"")</f>
        <v/>
      </c>
      <c r="H889" s="5">
        <v>888</v>
      </c>
      <c r="I889" s="6" t="str">
        <f t="shared" si="26"/>
        <v/>
      </c>
      <c r="J889" s="6" t="str">
        <f>IFERROR(MID(Tabela3[[#This Row],[Ordenado]], 1, SEARCH("_", Tabela3[[#This Row],[Ordenado]]) - 1),"")</f>
        <v/>
      </c>
      <c r="K889" s="6" t="str">
        <f>IFERROR(MID(Tabela3[[#This Row],[Ordenado]], SEARCH("_",Tabela3[[#This Row],[Ordenado]]) + 1, LEN(Tabela3[[#This Row],[Ordenado]])),"")</f>
        <v/>
      </c>
    </row>
    <row r="890" spans="1:11" x14ac:dyDescent="0.25">
      <c r="A890" t="str">
        <f>IFERROR(tbl_geral[[#This Row],[Máquina]],"")</f>
        <v>HOMAG</v>
      </c>
      <c r="B890" t="str">
        <f>IFERROR(tbl_geral[[#This Row],[Status]],"")</f>
        <v>IMPRESSORA</v>
      </c>
      <c r="C890" t="str">
        <f>IF(Tabela2[[#This Row],[Status]]="","",CONCATENATE(Tabela2[[#This Row],[Máquina]],"_",Tabela2[[#This Row],[Status]]))</f>
        <v>HOMAG_IMPRESSORA</v>
      </c>
      <c r="E890" s="5">
        <f t="shared" si="27"/>
        <v>125</v>
      </c>
      <c r="F890" s="6" t="str">
        <f>IF(C890&lt;&gt;"",IF(COUNTIFS($C$2:C890,C890)=1,C890,""),"")</f>
        <v/>
      </c>
      <c r="H890" s="5">
        <v>889</v>
      </c>
      <c r="I890" s="6" t="str">
        <f t="shared" si="26"/>
        <v/>
      </c>
      <c r="J890" s="6" t="str">
        <f>IFERROR(MID(Tabela3[[#This Row],[Ordenado]], 1, SEARCH("_", Tabela3[[#This Row],[Ordenado]]) - 1),"")</f>
        <v/>
      </c>
      <c r="K890" s="6" t="str">
        <f>IFERROR(MID(Tabela3[[#This Row],[Ordenado]], SEARCH("_",Tabela3[[#This Row],[Ordenado]]) + 1, LEN(Tabela3[[#This Row],[Ordenado]])),"")</f>
        <v/>
      </c>
    </row>
    <row r="891" spans="1:11" x14ac:dyDescent="0.25">
      <c r="A891" t="str">
        <f>IFERROR(tbl_geral[[#This Row],[Máquina]],"")</f>
        <v>HOMAG</v>
      </c>
      <c r="B891" t="str">
        <f>IFERROR(tbl_geral[[#This Row],[Status]],"")</f>
        <v>IMPRESSORA</v>
      </c>
      <c r="C891" t="str">
        <f>IF(Tabela2[[#This Row],[Status]]="","",CONCATENATE(Tabela2[[#This Row],[Máquina]],"_",Tabela2[[#This Row],[Status]]))</f>
        <v>HOMAG_IMPRESSORA</v>
      </c>
      <c r="E891" s="5">
        <f t="shared" si="27"/>
        <v>125</v>
      </c>
      <c r="F891" s="6" t="str">
        <f>IF(C891&lt;&gt;"",IF(COUNTIFS($C$2:C891,C891)=1,C891,""),"")</f>
        <v/>
      </c>
      <c r="H891" s="5">
        <v>890</v>
      </c>
      <c r="I891" s="6" t="str">
        <f t="shared" si="26"/>
        <v/>
      </c>
      <c r="J891" s="6" t="str">
        <f>IFERROR(MID(Tabela3[[#This Row],[Ordenado]], 1, SEARCH("_", Tabela3[[#This Row],[Ordenado]]) - 1),"")</f>
        <v/>
      </c>
      <c r="K891" s="6" t="str">
        <f>IFERROR(MID(Tabela3[[#This Row],[Ordenado]], SEARCH("_",Tabela3[[#This Row],[Ordenado]]) + 1, LEN(Tabela3[[#This Row],[Ordenado]])),"")</f>
        <v/>
      </c>
    </row>
    <row r="892" spans="1:11" x14ac:dyDescent="0.25">
      <c r="A892" t="str">
        <f>IFERROR(tbl_geral[[#This Row],[Máquina]],"")</f>
        <v>IMPREG</v>
      </c>
      <c r="B892" t="str">
        <f>IFERROR(tbl_geral[[#This Row],[Status]],"")</f>
        <v>START/STOP</v>
      </c>
      <c r="C892" t="str">
        <f>IF(Tabela2[[#This Row],[Status]]="","",CONCATENATE(Tabela2[[#This Row],[Máquina]],"_",Tabela2[[#This Row],[Status]]))</f>
        <v>IMPREG_START/STOP</v>
      </c>
      <c r="E892" s="5">
        <f t="shared" si="27"/>
        <v>126</v>
      </c>
      <c r="F892" s="6" t="str">
        <f>IF(C892&lt;&gt;"",IF(COUNTIFS($C$2:C892,C892)=1,C892,""),"")</f>
        <v>IMPREG_START/STOP</v>
      </c>
      <c r="H892" s="5">
        <v>891</v>
      </c>
      <c r="I892" s="6" t="str">
        <f t="shared" si="26"/>
        <v/>
      </c>
      <c r="J892" s="6" t="str">
        <f>IFERROR(MID(Tabela3[[#This Row],[Ordenado]], 1, SEARCH("_", Tabela3[[#This Row],[Ordenado]]) - 1),"")</f>
        <v/>
      </c>
      <c r="K892" s="6" t="str">
        <f>IFERROR(MID(Tabela3[[#This Row],[Ordenado]], SEARCH("_",Tabela3[[#This Row],[Ordenado]]) + 1, LEN(Tabela3[[#This Row],[Ordenado]])),"")</f>
        <v/>
      </c>
    </row>
    <row r="893" spans="1:11" x14ac:dyDescent="0.25">
      <c r="A893" t="str">
        <f>IFERROR(tbl_geral[[#This Row],[Máquina]],"")</f>
        <v>IMPREG</v>
      </c>
      <c r="B893" t="str">
        <f>IFERROR(tbl_geral[[#This Row],[Status]],"")</f>
        <v>START/STOP</v>
      </c>
      <c r="C893" t="str">
        <f>IF(Tabela2[[#This Row],[Status]]="","",CONCATENATE(Tabela2[[#This Row],[Máquina]],"_",Tabela2[[#This Row],[Status]]))</f>
        <v>IMPREG_START/STOP</v>
      </c>
      <c r="E893" s="5">
        <f t="shared" si="27"/>
        <v>126</v>
      </c>
      <c r="F893" s="6" t="str">
        <f>IF(C893&lt;&gt;"",IF(COUNTIFS($C$2:C893,C893)=1,C893,""),"")</f>
        <v/>
      </c>
      <c r="H893" s="5">
        <v>892</v>
      </c>
      <c r="I893" s="6" t="str">
        <f t="shared" si="26"/>
        <v/>
      </c>
      <c r="J893" s="6" t="str">
        <f>IFERROR(MID(Tabela3[[#This Row],[Ordenado]], 1, SEARCH("_", Tabela3[[#This Row],[Ordenado]]) - 1),"")</f>
        <v/>
      </c>
      <c r="K893" s="6" t="str">
        <f>IFERROR(MID(Tabela3[[#This Row],[Ordenado]], SEARCH("_",Tabela3[[#This Row],[Ordenado]]) + 1, LEN(Tabela3[[#This Row],[Ordenado]])),"")</f>
        <v/>
      </c>
    </row>
    <row r="894" spans="1:11" x14ac:dyDescent="0.25">
      <c r="A894" t="str">
        <f>IFERROR(tbl_geral[[#This Row],[Máquina]],"")</f>
        <v>IMPREG</v>
      </c>
      <c r="B894" t="str">
        <f>IFERROR(tbl_geral[[#This Row],[Status]],"")</f>
        <v>START/STOP</v>
      </c>
      <c r="C894" t="str">
        <f>IF(Tabela2[[#This Row],[Status]]="","",CONCATENATE(Tabela2[[#This Row],[Máquina]],"_",Tabela2[[#This Row],[Status]]))</f>
        <v>IMPREG_START/STOP</v>
      </c>
      <c r="E894" s="5">
        <f t="shared" si="27"/>
        <v>126</v>
      </c>
      <c r="F894" s="6" t="str">
        <f>IF(C894&lt;&gt;"",IF(COUNTIFS($C$2:C894,C894)=1,C894,""),"")</f>
        <v/>
      </c>
      <c r="H894" s="5">
        <v>893</v>
      </c>
      <c r="I894" s="6" t="str">
        <f t="shared" si="26"/>
        <v/>
      </c>
      <c r="J894" s="6" t="str">
        <f>IFERROR(MID(Tabela3[[#This Row],[Ordenado]], 1, SEARCH("_", Tabela3[[#This Row],[Ordenado]]) - 1),"")</f>
        <v/>
      </c>
      <c r="K894" s="6" t="str">
        <f>IFERROR(MID(Tabela3[[#This Row],[Ordenado]], SEARCH("_",Tabela3[[#This Row],[Ordenado]]) + 1, LEN(Tabela3[[#This Row],[Ordenado]])),"")</f>
        <v/>
      </c>
    </row>
    <row r="895" spans="1:11" x14ac:dyDescent="0.25">
      <c r="A895" t="str">
        <f>IFERROR(tbl_geral[[#This Row],[Máquina]],"")</f>
        <v>IMPREG</v>
      </c>
      <c r="B895" t="str">
        <f>IFERROR(tbl_geral[[#This Row],[Status]],"")</f>
        <v>START/STOP</v>
      </c>
      <c r="C895" t="str">
        <f>IF(Tabela2[[#This Row],[Status]]="","",CONCATENATE(Tabela2[[#This Row],[Máquina]],"_",Tabela2[[#This Row],[Status]]))</f>
        <v>IMPREG_START/STOP</v>
      </c>
      <c r="E895" s="5">
        <f t="shared" si="27"/>
        <v>126</v>
      </c>
      <c r="F895" s="6" t="str">
        <f>IF(C895&lt;&gt;"",IF(COUNTIFS($C$2:C895,C895)=1,C895,""),"")</f>
        <v/>
      </c>
      <c r="H895" s="5">
        <v>894</v>
      </c>
      <c r="I895" s="6" t="str">
        <f t="shared" si="26"/>
        <v/>
      </c>
      <c r="J895" s="6" t="str">
        <f>IFERROR(MID(Tabela3[[#This Row],[Ordenado]], 1, SEARCH("_", Tabela3[[#This Row],[Ordenado]]) - 1),"")</f>
        <v/>
      </c>
      <c r="K895" s="6" t="str">
        <f>IFERROR(MID(Tabela3[[#This Row],[Ordenado]], SEARCH("_",Tabela3[[#This Row],[Ordenado]]) + 1, LEN(Tabela3[[#This Row],[Ordenado]])),"")</f>
        <v/>
      </c>
    </row>
    <row r="896" spans="1:11" x14ac:dyDescent="0.25">
      <c r="A896" t="str">
        <f>IFERROR(tbl_geral[[#This Row],[Máquina]],"")</f>
        <v>IMPREG</v>
      </c>
      <c r="B896" t="str">
        <f>IFERROR(tbl_geral[[#This Row],[Status]],"")</f>
        <v>START/STOP</v>
      </c>
      <c r="C896" t="str">
        <f>IF(Tabela2[[#This Row],[Status]]="","",CONCATENATE(Tabela2[[#This Row],[Máquina]],"_",Tabela2[[#This Row],[Status]]))</f>
        <v>IMPREG_START/STOP</v>
      </c>
      <c r="E896" s="5">
        <f t="shared" si="27"/>
        <v>126</v>
      </c>
      <c r="F896" s="6" t="str">
        <f>IF(C896&lt;&gt;"",IF(COUNTIFS($C$2:C896,C896)=1,C896,""),"")</f>
        <v/>
      </c>
      <c r="H896" s="5">
        <v>895</v>
      </c>
      <c r="I896" s="6" t="str">
        <f t="shared" si="26"/>
        <v/>
      </c>
      <c r="J896" s="6" t="str">
        <f>IFERROR(MID(Tabela3[[#This Row],[Ordenado]], 1, SEARCH("_", Tabela3[[#This Row],[Ordenado]]) - 1),"")</f>
        <v/>
      </c>
      <c r="K896" s="6" t="str">
        <f>IFERROR(MID(Tabela3[[#This Row],[Ordenado]], SEARCH("_",Tabela3[[#This Row],[Ordenado]]) + 1, LEN(Tabela3[[#This Row],[Ordenado]])),"")</f>
        <v/>
      </c>
    </row>
    <row r="897" spans="1:11" x14ac:dyDescent="0.25">
      <c r="A897" t="str">
        <f>IFERROR(tbl_geral[[#This Row],[Máquina]],"")</f>
        <v>IMPREG</v>
      </c>
      <c r="B897" t="str">
        <f>IFERROR(tbl_geral[[#This Row],[Status]],"")</f>
        <v>START/STOP</v>
      </c>
      <c r="C897" t="str">
        <f>IF(Tabela2[[#This Row],[Status]]="","",CONCATENATE(Tabela2[[#This Row],[Máquina]],"_",Tabela2[[#This Row],[Status]]))</f>
        <v>IMPREG_START/STOP</v>
      </c>
      <c r="E897" s="5">
        <f t="shared" si="27"/>
        <v>126</v>
      </c>
      <c r="F897" s="6" t="str">
        <f>IF(C897&lt;&gt;"",IF(COUNTIFS($C$2:C897,C897)=1,C897,""),"")</f>
        <v/>
      </c>
      <c r="H897" s="5">
        <v>896</v>
      </c>
      <c r="I897" s="6" t="str">
        <f t="shared" si="26"/>
        <v/>
      </c>
      <c r="J897" s="6" t="str">
        <f>IFERROR(MID(Tabela3[[#This Row],[Ordenado]], 1, SEARCH("_", Tabela3[[#This Row],[Ordenado]]) - 1),"")</f>
        <v/>
      </c>
      <c r="K897" s="6" t="str">
        <f>IFERROR(MID(Tabela3[[#This Row],[Ordenado]], SEARCH("_",Tabela3[[#This Row],[Ordenado]]) + 1, LEN(Tabela3[[#This Row],[Ordenado]])),"")</f>
        <v/>
      </c>
    </row>
    <row r="898" spans="1:11" x14ac:dyDescent="0.25">
      <c r="A898" t="str">
        <f>IFERROR(tbl_geral[[#This Row],[Máquina]],"")</f>
        <v>IMPREG</v>
      </c>
      <c r="B898" t="str">
        <f>IFERROR(tbl_geral[[#This Row],[Status]],"")</f>
        <v>SETUP</v>
      </c>
      <c r="C898" t="str">
        <f>IF(Tabela2[[#This Row],[Status]]="","",CONCATENATE(Tabela2[[#This Row],[Máquina]],"_",Tabela2[[#This Row],[Status]]))</f>
        <v>IMPREG_SETUP</v>
      </c>
      <c r="E898" s="5">
        <f t="shared" si="27"/>
        <v>127</v>
      </c>
      <c r="F898" s="6" t="str">
        <f>IF(C898&lt;&gt;"",IF(COUNTIFS($C$2:C898,C898)=1,C898,""),"")</f>
        <v>IMPREG_SETUP</v>
      </c>
      <c r="H898" s="5">
        <v>897</v>
      </c>
      <c r="I898" s="6" t="str">
        <f t="shared" si="26"/>
        <v/>
      </c>
      <c r="J898" s="6" t="str">
        <f>IFERROR(MID(Tabela3[[#This Row],[Ordenado]], 1, SEARCH("_", Tabela3[[#This Row],[Ordenado]]) - 1),"")</f>
        <v/>
      </c>
      <c r="K898" s="6" t="str">
        <f>IFERROR(MID(Tabela3[[#This Row],[Ordenado]], SEARCH("_",Tabela3[[#This Row],[Ordenado]]) + 1, LEN(Tabela3[[#This Row],[Ordenado]])),"")</f>
        <v/>
      </c>
    </row>
    <row r="899" spans="1:11" x14ac:dyDescent="0.25">
      <c r="A899" t="str">
        <f>IFERROR(tbl_geral[[#This Row],[Máquina]],"")</f>
        <v>IMPREG</v>
      </c>
      <c r="B899" t="str">
        <f>IFERROR(tbl_geral[[#This Row],[Status]],"")</f>
        <v>SETUP</v>
      </c>
      <c r="C899" t="str">
        <f>IF(Tabela2[[#This Row],[Status]]="","",CONCATENATE(Tabela2[[#This Row],[Máquina]],"_",Tabela2[[#This Row],[Status]]))</f>
        <v>IMPREG_SETUP</v>
      </c>
      <c r="E899" s="5">
        <f t="shared" si="27"/>
        <v>127</v>
      </c>
      <c r="F899" s="6" t="str">
        <f>IF(C899&lt;&gt;"",IF(COUNTIFS($C$2:C899,C899)=1,C899,""),"")</f>
        <v/>
      </c>
      <c r="H899" s="5">
        <v>898</v>
      </c>
      <c r="I899" s="6" t="str">
        <f t="shared" ref="I899:I962" si="28">IFERROR(INDEX($F$2:$F$2000,MATCH(H899,$E$2:$E$2000,0)),"")</f>
        <v/>
      </c>
      <c r="J899" s="6" t="str">
        <f>IFERROR(MID(Tabela3[[#This Row],[Ordenado]], 1, SEARCH("_", Tabela3[[#This Row],[Ordenado]]) - 1),"")</f>
        <v/>
      </c>
      <c r="K899" s="6" t="str">
        <f>IFERROR(MID(Tabela3[[#This Row],[Ordenado]], SEARCH("_",Tabela3[[#This Row],[Ordenado]]) + 1, LEN(Tabela3[[#This Row],[Ordenado]])),"")</f>
        <v/>
      </c>
    </row>
    <row r="900" spans="1:11" x14ac:dyDescent="0.25">
      <c r="A900" t="str">
        <f>IFERROR(tbl_geral[[#This Row],[Máquina]],"")</f>
        <v>IMPREG</v>
      </c>
      <c r="B900" t="str">
        <f>IFERROR(tbl_geral[[#This Row],[Status]],"")</f>
        <v>SETUP</v>
      </c>
      <c r="C900" t="str">
        <f>IF(Tabela2[[#This Row],[Status]]="","",CONCATENATE(Tabela2[[#This Row],[Máquina]],"_",Tabela2[[#This Row],[Status]]))</f>
        <v>IMPREG_SETUP</v>
      </c>
      <c r="E900" s="5">
        <f t="shared" ref="E900:E963" si="29">IF(F900&lt;&gt;"",E899+1,E899)</f>
        <v>127</v>
      </c>
      <c r="F900" s="6" t="str">
        <f>IF(C900&lt;&gt;"",IF(COUNTIFS($C$2:C900,C900)=1,C900,""),"")</f>
        <v/>
      </c>
      <c r="H900" s="5">
        <v>899</v>
      </c>
      <c r="I900" s="6" t="str">
        <f t="shared" si="28"/>
        <v/>
      </c>
      <c r="J900" s="6" t="str">
        <f>IFERROR(MID(Tabela3[[#This Row],[Ordenado]], 1, SEARCH("_", Tabela3[[#This Row],[Ordenado]]) - 1),"")</f>
        <v/>
      </c>
      <c r="K900" s="6" t="str">
        <f>IFERROR(MID(Tabela3[[#This Row],[Ordenado]], SEARCH("_",Tabela3[[#This Row],[Ordenado]]) + 1, LEN(Tabela3[[#This Row],[Ordenado]])),"")</f>
        <v/>
      </c>
    </row>
    <row r="901" spans="1:11" x14ac:dyDescent="0.25">
      <c r="A901" t="str">
        <f>IFERROR(tbl_geral[[#This Row],[Máquina]],"")</f>
        <v>IMPREG</v>
      </c>
      <c r="B901" t="str">
        <f>IFERROR(tbl_geral[[#This Row],[Status]],"")</f>
        <v>SETUP</v>
      </c>
      <c r="C901" t="str">
        <f>IF(Tabela2[[#This Row],[Status]]="","",CONCATENATE(Tabela2[[#This Row],[Máquina]],"_",Tabela2[[#This Row],[Status]]))</f>
        <v>IMPREG_SETUP</v>
      </c>
      <c r="E901" s="5">
        <f t="shared" si="29"/>
        <v>127</v>
      </c>
      <c r="F901" s="6" t="str">
        <f>IF(C901&lt;&gt;"",IF(COUNTIFS($C$2:C901,C901)=1,C901,""),"")</f>
        <v/>
      </c>
      <c r="H901" s="5">
        <v>900</v>
      </c>
      <c r="I901" s="6" t="str">
        <f t="shared" si="28"/>
        <v/>
      </c>
      <c r="J901" s="6" t="str">
        <f>IFERROR(MID(Tabela3[[#This Row],[Ordenado]], 1, SEARCH("_", Tabela3[[#This Row],[Ordenado]]) - 1),"")</f>
        <v/>
      </c>
      <c r="K901" s="6" t="str">
        <f>IFERROR(MID(Tabela3[[#This Row],[Ordenado]], SEARCH("_",Tabela3[[#This Row],[Ordenado]]) + 1, LEN(Tabela3[[#This Row],[Ordenado]])),"")</f>
        <v/>
      </c>
    </row>
    <row r="902" spans="1:11" x14ac:dyDescent="0.25">
      <c r="A902" t="str">
        <f>IFERROR(tbl_geral[[#This Row],[Máquina]],"")</f>
        <v>IMPREG</v>
      </c>
      <c r="B902" t="str">
        <f>IFERROR(tbl_geral[[#This Row],[Status]],"")</f>
        <v>SETUP</v>
      </c>
      <c r="C902" t="str">
        <f>IF(Tabela2[[#This Row],[Status]]="","",CONCATENATE(Tabela2[[#This Row],[Máquina]],"_",Tabela2[[#This Row],[Status]]))</f>
        <v>IMPREG_SETUP</v>
      </c>
      <c r="E902" s="5">
        <f t="shared" si="29"/>
        <v>127</v>
      </c>
      <c r="F902" s="6" t="str">
        <f>IF(C902&lt;&gt;"",IF(COUNTIFS($C$2:C902,C902)=1,C902,""),"")</f>
        <v/>
      </c>
      <c r="H902" s="5">
        <v>901</v>
      </c>
      <c r="I902" s="6" t="str">
        <f t="shared" si="28"/>
        <v/>
      </c>
      <c r="J902" s="6" t="str">
        <f>IFERROR(MID(Tabela3[[#This Row],[Ordenado]], 1, SEARCH("_", Tabela3[[#This Row],[Ordenado]]) - 1),"")</f>
        <v/>
      </c>
      <c r="K902" s="6" t="str">
        <f>IFERROR(MID(Tabela3[[#This Row],[Ordenado]], SEARCH("_",Tabela3[[#This Row],[Ordenado]]) + 1, LEN(Tabela3[[#This Row],[Ordenado]])),"")</f>
        <v/>
      </c>
    </row>
    <row r="903" spans="1:11" x14ac:dyDescent="0.25">
      <c r="A903" t="str">
        <f>IFERROR(tbl_geral[[#This Row],[Máquina]],"")</f>
        <v>IMPREG</v>
      </c>
      <c r="B903" t="str">
        <f>IFERROR(tbl_geral[[#This Row],[Status]],"")</f>
        <v>SETUP</v>
      </c>
      <c r="C903" t="str">
        <f>IF(Tabela2[[#This Row],[Status]]="","",CONCATENATE(Tabela2[[#This Row],[Máquina]],"_",Tabela2[[#This Row],[Status]]))</f>
        <v>IMPREG_SETUP</v>
      </c>
      <c r="E903" s="5">
        <f t="shared" si="29"/>
        <v>127</v>
      </c>
      <c r="F903" s="6" t="str">
        <f>IF(C903&lt;&gt;"",IF(COUNTIFS($C$2:C903,C903)=1,C903,""),"")</f>
        <v/>
      </c>
      <c r="H903" s="5">
        <v>902</v>
      </c>
      <c r="I903" s="6" t="str">
        <f t="shared" si="28"/>
        <v/>
      </c>
      <c r="J903" s="6" t="str">
        <f>IFERROR(MID(Tabela3[[#This Row],[Ordenado]], 1, SEARCH("_", Tabela3[[#This Row],[Ordenado]]) - 1),"")</f>
        <v/>
      </c>
      <c r="K903" s="6" t="str">
        <f>IFERROR(MID(Tabela3[[#This Row],[Ordenado]], SEARCH("_",Tabela3[[#This Row],[Ordenado]]) + 1, LEN(Tabela3[[#This Row],[Ordenado]])),"")</f>
        <v/>
      </c>
    </row>
    <row r="904" spans="1:11" x14ac:dyDescent="0.25">
      <c r="A904" t="str">
        <f>IFERROR(tbl_geral[[#This Row],[Máquina]],"")</f>
        <v>IMPREG</v>
      </c>
      <c r="B904" t="str">
        <f>IFERROR(tbl_geral[[#This Row],[Status]],"")</f>
        <v>SETUP</v>
      </c>
      <c r="C904" t="str">
        <f>IF(Tabela2[[#This Row],[Status]]="","",CONCATENATE(Tabela2[[#This Row],[Máquina]],"_",Tabela2[[#This Row],[Status]]))</f>
        <v>IMPREG_SETUP</v>
      </c>
      <c r="E904" s="5">
        <f t="shared" si="29"/>
        <v>127</v>
      </c>
      <c r="F904" s="6" t="str">
        <f>IF(C904&lt;&gt;"",IF(COUNTIFS($C$2:C904,C904)=1,C904,""),"")</f>
        <v/>
      </c>
      <c r="H904" s="5">
        <v>903</v>
      </c>
      <c r="I904" s="6" t="str">
        <f t="shared" si="28"/>
        <v/>
      </c>
      <c r="J904" s="6" t="str">
        <f>IFERROR(MID(Tabela3[[#This Row],[Ordenado]], 1, SEARCH("_", Tabela3[[#This Row],[Ordenado]]) - 1),"")</f>
        <v/>
      </c>
      <c r="K904" s="6" t="str">
        <f>IFERROR(MID(Tabela3[[#This Row],[Ordenado]], SEARCH("_",Tabela3[[#This Row],[Ordenado]]) + 1, LEN(Tabela3[[#This Row],[Ordenado]])),"")</f>
        <v/>
      </c>
    </row>
    <row r="905" spans="1:11" x14ac:dyDescent="0.25">
      <c r="A905" t="str">
        <f>IFERROR(tbl_geral[[#This Row],[Máquina]],"")</f>
        <v>IMPREG</v>
      </c>
      <c r="B905" t="str">
        <f>IFERROR(tbl_geral[[#This Row],[Status]],"")</f>
        <v>SETUP</v>
      </c>
      <c r="C905" t="str">
        <f>IF(Tabela2[[#This Row],[Status]]="","",CONCATENATE(Tabela2[[#This Row],[Máquina]],"_",Tabela2[[#This Row],[Status]]))</f>
        <v>IMPREG_SETUP</v>
      </c>
      <c r="E905" s="5">
        <f t="shared" si="29"/>
        <v>127</v>
      </c>
      <c r="F905" s="6" t="str">
        <f>IF(C905&lt;&gt;"",IF(COUNTIFS($C$2:C905,C905)=1,C905,""),"")</f>
        <v/>
      </c>
      <c r="H905" s="5">
        <v>904</v>
      </c>
      <c r="I905" s="6" t="str">
        <f t="shared" si="28"/>
        <v/>
      </c>
      <c r="J905" s="6" t="str">
        <f>IFERROR(MID(Tabela3[[#This Row],[Ordenado]], 1, SEARCH("_", Tabela3[[#This Row],[Ordenado]]) - 1),"")</f>
        <v/>
      </c>
      <c r="K905" s="6" t="str">
        <f>IFERROR(MID(Tabela3[[#This Row],[Ordenado]], SEARCH("_",Tabela3[[#This Row],[Ordenado]]) + 1, LEN(Tabela3[[#This Row],[Ordenado]])),"")</f>
        <v/>
      </c>
    </row>
    <row r="906" spans="1:11" x14ac:dyDescent="0.25">
      <c r="A906" t="str">
        <f>IFERROR(tbl_geral[[#This Row],[Máquina]],"")</f>
        <v>IMPREG</v>
      </c>
      <c r="B906" t="str">
        <f>IFERROR(tbl_geral[[#This Row],[Status]],"")</f>
        <v>SETUP</v>
      </c>
      <c r="C906" t="str">
        <f>IF(Tabela2[[#This Row],[Status]]="","",CONCATENATE(Tabela2[[#This Row],[Máquina]],"_",Tabela2[[#This Row],[Status]]))</f>
        <v>IMPREG_SETUP</v>
      </c>
      <c r="E906" s="5">
        <f t="shared" si="29"/>
        <v>127</v>
      </c>
      <c r="F906" s="6" t="str">
        <f>IF(C906&lt;&gt;"",IF(COUNTIFS($C$2:C906,C906)=1,C906,""),"")</f>
        <v/>
      </c>
      <c r="H906" s="5">
        <v>905</v>
      </c>
      <c r="I906" s="6" t="str">
        <f t="shared" si="28"/>
        <v/>
      </c>
      <c r="J906" s="6" t="str">
        <f>IFERROR(MID(Tabela3[[#This Row],[Ordenado]], 1, SEARCH("_", Tabela3[[#This Row],[Ordenado]]) - 1),"")</f>
        <v/>
      </c>
      <c r="K906" s="6" t="str">
        <f>IFERROR(MID(Tabela3[[#This Row],[Ordenado]], SEARCH("_",Tabela3[[#This Row],[Ordenado]]) + 1, LEN(Tabela3[[#This Row],[Ordenado]])),"")</f>
        <v/>
      </c>
    </row>
    <row r="907" spans="1:11" x14ac:dyDescent="0.25">
      <c r="A907" t="str">
        <f>IFERROR(tbl_geral[[#This Row],[Máquina]],"")</f>
        <v>IMPREG</v>
      </c>
      <c r="B907" t="str">
        <f>IFERROR(tbl_geral[[#This Row],[Status]],"")</f>
        <v>SETUP</v>
      </c>
      <c r="C907" t="str">
        <f>IF(Tabela2[[#This Row],[Status]]="","",CONCATENATE(Tabela2[[#This Row],[Máquina]],"_",Tabela2[[#This Row],[Status]]))</f>
        <v>IMPREG_SETUP</v>
      </c>
      <c r="E907" s="5">
        <f t="shared" si="29"/>
        <v>127</v>
      </c>
      <c r="F907" s="6" t="str">
        <f>IF(C907&lt;&gt;"",IF(COUNTIFS($C$2:C907,C907)=1,C907,""),"")</f>
        <v/>
      </c>
      <c r="H907" s="5">
        <v>906</v>
      </c>
      <c r="I907" s="6" t="str">
        <f t="shared" si="28"/>
        <v/>
      </c>
      <c r="J907" s="6" t="str">
        <f>IFERROR(MID(Tabela3[[#This Row],[Ordenado]], 1, SEARCH("_", Tabela3[[#This Row],[Ordenado]]) - 1),"")</f>
        <v/>
      </c>
      <c r="K907" s="6" t="str">
        <f>IFERROR(MID(Tabela3[[#This Row],[Ordenado]], SEARCH("_",Tabela3[[#This Row],[Ordenado]]) + 1, LEN(Tabela3[[#This Row],[Ordenado]])),"")</f>
        <v/>
      </c>
    </row>
    <row r="908" spans="1:11" x14ac:dyDescent="0.25">
      <c r="A908" t="str">
        <f>IFERROR(tbl_geral[[#This Row],[Máquina]],"")</f>
        <v>IMPREG</v>
      </c>
      <c r="B908" t="str">
        <f>IFERROR(tbl_geral[[#This Row],[Status]],"")</f>
        <v>SETUP</v>
      </c>
      <c r="C908" t="str">
        <f>IF(Tabela2[[#This Row],[Status]]="","",CONCATENATE(Tabela2[[#This Row],[Máquina]],"_",Tabela2[[#This Row],[Status]]))</f>
        <v>IMPREG_SETUP</v>
      </c>
      <c r="E908" s="5">
        <f t="shared" si="29"/>
        <v>127</v>
      </c>
      <c r="F908" s="6" t="str">
        <f>IF(C908&lt;&gt;"",IF(COUNTIFS($C$2:C908,C908)=1,C908,""),"")</f>
        <v/>
      </c>
      <c r="H908" s="5">
        <v>907</v>
      </c>
      <c r="I908" s="6" t="str">
        <f t="shared" si="28"/>
        <v/>
      </c>
      <c r="J908" s="6" t="str">
        <f>IFERROR(MID(Tabela3[[#This Row],[Ordenado]], 1, SEARCH("_", Tabela3[[#This Row],[Ordenado]]) - 1),"")</f>
        <v/>
      </c>
      <c r="K908" s="6" t="str">
        <f>IFERROR(MID(Tabela3[[#This Row],[Ordenado]], SEARCH("_",Tabela3[[#This Row],[Ordenado]]) + 1, LEN(Tabela3[[#This Row],[Ordenado]])),"")</f>
        <v/>
      </c>
    </row>
    <row r="909" spans="1:11" x14ac:dyDescent="0.25">
      <c r="A909" t="str">
        <f>IFERROR(tbl_geral[[#This Row],[Máquina]],"")</f>
        <v>IMPREG</v>
      </c>
      <c r="B909" t="str">
        <f>IFERROR(tbl_geral[[#This Row],[Status]],"")</f>
        <v>SETUP</v>
      </c>
      <c r="C909" t="str">
        <f>IF(Tabela2[[#This Row],[Status]]="","",CONCATENATE(Tabela2[[#This Row],[Máquina]],"_",Tabela2[[#This Row],[Status]]))</f>
        <v>IMPREG_SETUP</v>
      </c>
      <c r="E909" s="5">
        <f t="shared" si="29"/>
        <v>127</v>
      </c>
      <c r="F909" s="6" t="str">
        <f>IF(C909&lt;&gt;"",IF(COUNTIFS($C$2:C909,C909)=1,C909,""),"")</f>
        <v/>
      </c>
      <c r="H909" s="5">
        <v>908</v>
      </c>
      <c r="I909" s="6" t="str">
        <f t="shared" si="28"/>
        <v/>
      </c>
      <c r="J909" s="6" t="str">
        <f>IFERROR(MID(Tabela3[[#This Row],[Ordenado]], 1, SEARCH("_", Tabela3[[#This Row],[Ordenado]]) - 1),"")</f>
        <v/>
      </c>
      <c r="K909" s="6" t="str">
        <f>IFERROR(MID(Tabela3[[#This Row],[Ordenado]], SEARCH("_",Tabela3[[#This Row],[Ordenado]]) + 1, LEN(Tabela3[[#This Row],[Ordenado]])),"")</f>
        <v/>
      </c>
    </row>
    <row r="910" spans="1:11" x14ac:dyDescent="0.25">
      <c r="A910" t="str">
        <f>IFERROR(tbl_geral[[#This Row],[Máquina]],"")</f>
        <v>IMPREG</v>
      </c>
      <c r="B910" t="str">
        <f>IFERROR(tbl_geral[[#This Row],[Status]],"")</f>
        <v>SETUP</v>
      </c>
      <c r="C910" t="str">
        <f>IF(Tabela2[[#This Row],[Status]]="","",CONCATENATE(Tabela2[[#This Row],[Máquina]],"_",Tabela2[[#This Row],[Status]]))</f>
        <v>IMPREG_SETUP</v>
      </c>
      <c r="E910" s="5">
        <f t="shared" si="29"/>
        <v>127</v>
      </c>
      <c r="F910" s="6" t="str">
        <f>IF(C910&lt;&gt;"",IF(COUNTIFS($C$2:C910,C910)=1,C910,""),"")</f>
        <v/>
      </c>
      <c r="H910" s="5">
        <v>909</v>
      </c>
      <c r="I910" s="6" t="str">
        <f t="shared" si="28"/>
        <v/>
      </c>
      <c r="J910" s="6" t="str">
        <f>IFERROR(MID(Tabela3[[#This Row],[Ordenado]], 1, SEARCH("_", Tabela3[[#This Row],[Ordenado]]) - 1),"")</f>
        <v/>
      </c>
      <c r="K910" s="6" t="str">
        <f>IFERROR(MID(Tabela3[[#This Row],[Ordenado]], SEARCH("_",Tabela3[[#This Row],[Ordenado]]) + 1, LEN(Tabela3[[#This Row],[Ordenado]])),"")</f>
        <v/>
      </c>
    </row>
    <row r="911" spans="1:11" x14ac:dyDescent="0.25">
      <c r="A911" t="str">
        <f>IFERROR(tbl_geral[[#This Row],[Máquina]],"")</f>
        <v>IMPREG</v>
      </c>
      <c r="B911" t="str">
        <f>IFERROR(tbl_geral[[#This Row],[Status]],"")</f>
        <v>SETUP</v>
      </c>
      <c r="C911" t="str">
        <f>IF(Tabela2[[#This Row],[Status]]="","",CONCATENATE(Tabela2[[#This Row],[Máquina]],"_",Tabela2[[#This Row],[Status]]))</f>
        <v>IMPREG_SETUP</v>
      </c>
      <c r="E911" s="5">
        <f t="shared" si="29"/>
        <v>127</v>
      </c>
      <c r="F911" s="6" t="str">
        <f>IF(C911&lt;&gt;"",IF(COUNTIFS($C$2:C911,C911)=1,C911,""),"")</f>
        <v/>
      </c>
      <c r="H911" s="5">
        <v>910</v>
      </c>
      <c r="I911" s="6" t="str">
        <f t="shared" si="28"/>
        <v/>
      </c>
      <c r="J911" s="6" t="str">
        <f>IFERROR(MID(Tabela3[[#This Row],[Ordenado]], 1, SEARCH("_", Tabela3[[#This Row],[Ordenado]]) - 1),"")</f>
        <v/>
      </c>
      <c r="K911" s="6" t="str">
        <f>IFERROR(MID(Tabela3[[#This Row],[Ordenado]], SEARCH("_",Tabela3[[#This Row],[Ordenado]]) + 1, LEN(Tabela3[[#This Row],[Ordenado]])),"")</f>
        <v/>
      </c>
    </row>
    <row r="912" spans="1:11" x14ac:dyDescent="0.25">
      <c r="A912" t="str">
        <f>IFERROR(tbl_geral[[#This Row],[Máquina]],"")</f>
        <v>IMPREG</v>
      </c>
      <c r="B912" t="str">
        <f>IFERROR(tbl_geral[[#This Row],[Status]],"")</f>
        <v>SETUP</v>
      </c>
      <c r="C912" t="str">
        <f>IF(Tabela2[[#This Row],[Status]]="","",CONCATENATE(Tabela2[[#This Row],[Máquina]],"_",Tabela2[[#This Row],[Status]]))</f>
        <v>IMPREG_SETUP</v>
      </c>
      <c r="E912" s="5">
        <f t="shared" si="29"/>
        <v>127</v>
      </c>
      <c r="F912" s="6" t="str">
        <f>IF(C912&lt;&gt;"",IF(COUNTIFS($C$2:C912,C912)=1,C912,""),"")</f>
        <v/>
      </c>
      <c r="H912" s="5">
        <v>911</v>
      </c>
      <c r="I912" s="6" t="str">
        <f t="shared" si="28"/>
        <v/>
      </c>
      <c r="J912" s="6" t="str">
        <f>IFERROR(MID(Tabela3[[#This Row],[Ordenado]], 1, SEARCH("_", Tabela3[[#This Row],[Ordenado]]) - 1),"")</f>
        <v/>
      </c>
      <c r="K912" s="6" t="str">
        <f>IFERROR(MID(Tabela3[[#This Row],[Ordenado]], SEARCH("_",Tabela3[[#This Row],[Ordenado]]) + 1, LEN(Tabela3[[#This Row],[Ordenado]])),"")</f>
        <v/>
      </c>
    </row>
    <row r="913" spans="1:11" x14ac:dyDescent="0.25">
      <c r="A913" t="str">
        <f>IFERROR(tbl_geral[[#This Row],[Máquina]],"")</f>
        <v>IMPREG</v>
      </c>
      <c r="B913" t="str">
        <f>IFERROR(tbl_geral[[#This Row],[Status]],"")</f>
        <v>SETUP</v>
      </c>
      <c r="C913" t="str">
        <f>IF(Tabela2[[#This Row],[Status]]="","",CONCATENATE(Tabela2[[#This Row],[Máquina]],"_",Tabela2[[#This Row],[Status]]))</f>
        <v>IMPREG_SETUP</v>
      </c>
      <c r="E913" s="5">
        <f t="shared" si="29"/>
        <v>127</v>
      </c>
      <c r="F913" s="6" t="str">
        <f>IF(C913&lt;&gt;"",IF(COUNTIFS($C$2:C913,C913)=1,C913,""),"")</f>
        <v/>
      </c>
      <c r="H913" s="5">
        <v>912</v>
      </c>
      <c r="I913" s="6" t="str">
        <f t="shared" si="28"/>
        <v/>
      </c>
      <c r="J913" s="6" t="str">
        <f>IFERROR(MID(Tabela3[[#This Row],[Ordenado]], 1, SEARCH("_", Tabela3[[#This Row],[Ordenado]]) - 1),"")</f>
        <v/>
      </c>
      <c r="K913" s="6" t="str">
        <f>IFERROR(MID(Tabela3[[#This Row],[Ordenado]], SEARCH("_",Tabela3[[#This Row],[Ordenado]]) + 1, LEN(Tabela3[[#This Row],[Ordenado]])),"")</f>
        <v/>
      </c>
    </row>
    <row r="914" spans="1:11" x14ac:dyDescent="0.25">
      <c r="A914" t="str">
        <f>IFERROR(tbl_geral[[#This Row],[Máquina]],"")</f>
        <v>IMPREG</v>
      </c>
      <c r="B914" t="str">
        <f>IFERROR(tbl_geral[[#This Row],[Status]],"")</f>
        <v>SETUP</v>
      </c>
      <c r="C914" t="str">
        <f>IF(Tabela2[[#This Row],[Status]]="","",CONCATENATE(Tabela2[[#This Row],[Máquina]],"_",Tabela2[[#This Row],[Status]]))</f>
        <v>IMPREG_SETUP</v>
      </c>
      <c r="E914" s="5">
        <f t="shared" si="29"/>
        <v>127</v>
      </c>
      <c r="F914" s="6" t="str">
        <f>IF(C914&lt;&gt;"",IF(COUNTIFS($C$2:C914,C914)=1,C914,""),"")</f>
        <v/>
      </c>
      <c r="H914" s="5">
        <v>913</v>
      </c>
      <c r="I914" s="6" t="str">
        <f t="shared" si="28"/>
        <v/>
      </c>
      <c r="J914" s="6" t="str">
        <f>IFERROR(MID(Tabela3[[#This Row],[Ordenado]], 1, SEARCH("_", Tabela3[[#This Row],[Ordenado]]) - 1),"")</f>
        <v/>
      </c>
      <c r="K914" s="6" t="str">
        <f>IFERROR(MID(Tabela3[[#This Row],[Ordenado]], SEARCH("_",Tabela3[[#This Row],[Ordenado]]) + 1, LEN(Tabela3[[#This Row],[Ordenado]])),"")</f>
        <v/>
      </c>
    </row>
    <row r="915" spans="1:11" x14ac:dyDescent="0.25">
      <c r="A915" t="str">
        <f>IFERROR(tbl_geral[[#This Row],[Máquina]],"")</f>
        <v>IMPREG</v>
      </c>
      <c r="B915" t="str">
        <f>IFERROR(tbl_geral[[#This Row],[Status]],"")</f>
        <v>DESENVOLVIMENTO</v>
      </c>
      <c r="C915" t="str">
        <f>IF(Tabela2[[#This Row],[Status]]="","",CONCATENATE(Tabela2[[#This Row],[Máquina]],"_",Tabela2[[#This Row],[Status]]))</f>
        <v>IMPREG_DESENVOLVIMENTO</v>
      </c>
      <c r="E915" s="5">
        <f t="shared" si="29"/>
        <v>128</v>
      </c>
      <c r="F915" s="6" t="str">
        <f>IF(C915&lt;&gt;"",IF(COUNTIFS($C$2:C915,C915)=1,C915,""),"")</f>
        <v>IMPREG_DESENVOLVIMENTO</v>
      </c>
      <c r="H915" s="5">
        <v>914</v>
      </c>
      <c r="I915" s="6" t="str">
        <f t="shared" si="28"/>
        <v/>
      </c>
      <c r="J915" s="6" t="str">
        <f>IFERROR(MID(Tabela3[[#This Row],[Ordenado]], 1, SEARCH("_", Tabela3[[#This Row],[Ordenado]]) - 1),"")</f>
        <v/>
      </c>
      <c r="K915" s="6" t="str">
        <f>IFERROR(MID(Tabela3[[#This Row],[Ordenado]], SEARCH("_",Tabela3[[#This Row],[Ordenado]]) + 1, LEN(Tabela3[[#This Row],[Ordenado]])),"")</f>
        <v/>
      </c>
    </row>
    <row r="916" spans="1:11" x14ac:dyDescent="0.25">
      <c r="A916" t="str">
        <f>IFERROR(tbl_geral[[#This Row],[Máquina]],"")</f>
        <v>IMPREG</v>
      </c>
      <c r="B916" t="str">
        <f>IFERROR(tbl_geral[[#This Row],[Status]],"")</f>
        <v>DESENVOLVIMENTO</v>
      </c>
      <c r="C916" t="str">
        <f>IF(Tabela2[[#This Row],[Status]]="","",CONCATENATE(Tabela2[[#This Row],[Máquina]],"_",Tabela2[[#This Row],[Status]]))</f>
        <v>IMPREG_DESENVOLVIMENTO</v>
      </c>
      <c r="E916" s="5">
        <f t="shared" si="29"/>
        <v>128</v>
      </c>
      <c r="F916" s="6" t="str">
        <f>IF(C916&lt;&gt;"",IF(COUNTIFS($C$2:C916,C916)=1,C916,""),"")</f>
        <v/>
      </c>
      <c r="H916" s="5">
        <v>915</v>
      </c>
      <c r="I916" s="6" t="str">
        <f t="shared" si="28"/>
        <v/>
      </c>
      <c r="J916" s="6" t="str">
        <f>IFERROR(MID(Tabela3[[#This Row],[Ordenado]], 1, SEARCH("_", Tabela3[[#This Row],[Ordenado]]) - 1),"")</f>
        <v/>
      </c>
      <c r="K916" s="6" t="str">
        <f>IFERROR(MID(Tabela3[[#This Row],[Ordenado]], SEARCH("_",Tabela3[[#This Row],[Ordenado]]) + 1, LEN(Tabela3[[#This Row],[Ordenado]])),"")</f>
        <v/>
      </c>
    </row>
    <row r="917" spans="1:11" x14ac:dyDescent="0.25">
      <c r="A917" t="str">
        <f>IFERROR(tbl_geral[[#This Row],[Máquina]],"")</f>
        <v>IMPREG</v>
      </c>
      <c r="B917" t="str">
        <f>IFERROR(tbl_geral[[#This Row],[Status]],"")</f>
        <v>DESENVOLVIMENTO</v>
      </c>
      <c r="C917" t="str">
        <f>IF(Tabela2[[#This Row],[Status]]="","",CONCATENATE(Tabela2[[#This Row],[Máquina]],"_",Tabela2[[#This Row],[Status]]))</f>
        <v>IMPREG_DESENVOLVIMENTO</v>
      </c>
      <c r="E917" s="5">
        <f t="shared" si="29"/>
        <v>128</v>
      </c>
      <c r="F917" s="6" t="str">
        <f>IF(C917&lt;&gt;"",IF(COUNTIFS($C$2:C917,C917)=1,C917,""),"")</f>
        <v/>
      </c>
      <c r="H917" s="5">
        <v>916</v>
      </c>
      <c r="I917" s="6" t="str">
        <f t="shared" si="28"/>
        <v/>
      </c>
      <c r="J917" s="6" t="str">
        <f>IFERROR(MID(Tabela3[[#This Row],[Ordenado]], 1, SEARCH("_", Tabela3[[#This Row],[Ordenado]]) - 1),"")</f>
        <v/>
      </c>
      <c r="K917" s="6" t="str">
        <f>IFERROR(MID(Tabela3[[#This Row],[Ordenado]], SEARCH("_",Tabela3[[#This Row],[Ordenado]]) + 1, LEN(Tabela3[[#This Row],[Ordenado]])),"")</f>
        <v/>
      </c>
    </row>
    <row r="918" spans="1:11" x14ac:dyDescent="0.25">
      <c r="A918" t="str">
        <f>IFERROR(tbl_geral[[#This Row],[Máquina]],"")</f>
        <v>IMPREG</v>
      </c>
      <c r="B918" t="str">
        <f>IFERROR(tbl_geral[[#This Row],[Status]],"")</f>
        <v>DESENVOLVIMENTO</v>
      </c>
      <c r="C918" t="str">
        <f>IF(Tabela2[[#This Row],[Status]]="","",CONCATENATE(Tabela2[[#This Row],[Máquina]],"_",Tabela2[[#This Row],[Status]]))</f>
        <v>IMPREG_DESENVOLVIMENTO</v>
      </c>
      <c r="E918" s="5">
        <f t="shared" si="29"/>
        <v>128</v>
      </c>
      <c r="F918" s="6" t="str">
        <f>IF(C918&lt;&gt;"",IF(COUNTIFS($C$2:C918,C918)=1,C918,""),"")</f>
        <v/>
      </c>
      <c r="H918" s="5">
        <v>917</v>
      </c>
      <c r="I918" s="6" t="str">
        <f t="shared" si="28"/>
        <v/>
      </c>
      <c r="J918" s="6" t="str">
        <f>IFERROR(MID(Tabela3[[#This Row],[Ordenado]], 1, SEARCH("_", Tabela3[[#This Row],[Ordenado]]) - 1),"")</f>
        <v/>
      </c>
      <c r="K918" s="6" t="str">
        <f>IFERROR(MID(Tabela3[[#This Row],[Ordenado]], SEARCH("_",Tabela3[[#This Row],[Ordenado]]) + 1, LEN(Tabela3[[#This Row],[Ordenado]])),"")</f>
        <v/>
      </c>
    </row>
    <row r="919" spans="1:11" x14ac:dyDescent="0.25">
      <c r="A919" t="str">
        <f>IFERROR(tbl_geral[[#This Row],[Máquina]],"")</f>
        <v>IMPREG</v>
      </c>
      <c r="B919" t="str">
        <f>IFERROR(tbl_geral[[#This Row],[Status]],"")</f>
        <v>DESENVOLVIMENTO</v>
      </c>
      <c r="C919" t="str">
        <f>IF(Tabela2[[#This Row],[Status]]="","",CONCATENATE(Tabela2[[#This Row],[Máquina]],"_",Tabela2[[#This Row],[Status]]))</f>
        <v>IMPREG_DESENVOLVIMENTO</v>
      </c>
      <c r="E919" s="5">
        <f t="shared" si="29"/>
        <v>128</v>
      </c>
      <c r="F919" s="6" t="str">
        <f>IF(C919&lt;&gt;"",IF(COUNTIFS($C$2:C919,C919)=1,C919,""),"")</f>
        <v/>
      </c>
      <c r="H919" s="5">
        <v>918</v>
      </c>
      <c r="I919" s="6" t="str">
        <f t="shared" si="28"/>
        <v/>
      </c>
      <c r="J919" s="6" t="str">
        <f>IFERROR(MID(Tabela3[[#This Row],[Ordenado]], 1, SEARCH("_", Tabela3[[#This Row],[Ordenado]]) - 1),"")</f>
        <v/>
      </c>
      <c r="K919" s="6" t="str">
        <f>IFERROR(MID(Tabela3[[#This Row],[Ordenado]], SEARCH("_",Tabela3[[#This Row],[Ordenado]]) + 1, LEN(Tabela3[[#This Row],[Ordenado]])),"")</f>
        <v/>
      </c>
    </row>
    <row r="920" spans="1:11" x14ac:dyDescent="0.25">
      <c r="A920" t="str">
        <f>IFERROR(tbl_geral[[#This Row],[Máquina]],"")</f>
        <v>IMPREG</v>
      </c>
      <c r="B920" t="str">
        <f>IFERROR(tbl_geral[[#This Row],[Status]],"")</f>
        <v>DESENVOLVIMENTO</v>
      </c>
      <c r="C920" t="str">
        <f>IF(Tabela2[[#This Row],[Status]]="","",CONCATENATE(Tabela2[[#This Row],[Máquina]],"_",Tabela2[[#This Row],[Status]]))</f>
        <v>IMPREG_DESENVOLVIMENTO</v>
      </c>
      <c r="E920" s="5">
        <f t="shared" si="29"/>
        <v>128</v>
      </c>
      <c r="F920" s="6" t="str">
        <f>IF(C920&lt;&gt;"",IF(COUNTIFS($C$2:C920,C920)=1,C920,""),"")</f>
        <v/>
      </c>
      <c r="H920" s="5">
        <v>919</v>
      </c>
      <c r="I920" s="6" t="str">
        <f t="shared" si="28"/>
        <v/>
      </c>
      <c r="J920" s="6" t="str">
        <f>IFERROR(MID(Tabela3[[#This Row],[Ordenado]], 1, SEARCH("_", Tabela3[[#This Row],[Ordenado]]) - 1),"")</f>
        <v/>
      </c>
      <c r="K920" s="6" t="str">
        <f>IFERROR(MID(Tabela3[[#This Row],[Ordenado]], SEARCH("_",Tabela3[[#This Row],[Ordenado]]) + 1, LEN(Tabela3[[#This Row],[Ordenado]])),"")</f>
        <v/>
      </c>
    </row>
    <row r="921" spans="1:11" x14ac:dyDescent="0.25">
      <c r="A921" t="str">
        <f>IFERROR(tbl_geral[[#This Row],[Máquina]],"")</f>
        <v>IMPREG</v>
      </c>
      <c r="B921" t="str">
        <f>IFERROR(tbl_geral[[#This Row],[Status]],"")</f>
        <v>DESENVOLVIMENTO</v>
      </c>
      <c r="C921" t="str">
        <f>IF(Tabela2[[#This Row],[Status]]="","",CONCATENATE(Tabela2[[#This Row],[Máquina]],"_",Tabela2[[#This Row],[Status]]))</f>
        <v>IMPREG_DESENVOLVIMENTO</v>
      </c>
      <c r="E921" s="5">
        <f t="shared" si="29"/>
        <v>128</v>
      </c>
      <c r="F921" s="6" t="str">
        <f>IF(C921&lt;&gt;"",IF(COUNTIFS($C$2:C921,C921)=1,C921,""),"")</f>
        <v/>
      </c>
      <c r="H921" s="5">
        <v>920</v>
      </c>
      <c r="I921" s="6" t="str">
        <f t="shared" si="28"/>
        <v/>
      </c>
      <c r="J921" s="6" t="str">
        <f>IFERROR(MID(Tabela3[[#This Row],[Ordenado]], 1, SEARCH("_", Tabela3[[#This Row],[Ordenado]]) - 1),"")</f>
        <v/>
      </c>
      <c r="K921" s="6" t="str">
        <f>IFERROR(MID(Tabela3[[#This Row],[Ordenado]], SEARCH("_",Tabela3[[#This Row],[Ordenado]]) + 1, LEN(Tabela3[[#This Row],[Ordenado]])),"")</f>
        <v/>
      </c>
    </row>
    <row r="922" spans="1:11" x14ac:dyDescent="0.25">
      <c r="A922" t="str">
        <f>IFERROR(tbl_geral[[#This Row],[Máquina]],"")</f>
        <v>IMPREG</v>
      </c>
      <c r="B922" t="str">
        <f>IFERROR(tbl_geral[[#This Row],[Status]],"")</f>
        <v>DESENVOLVIMENTO</v>
      </c>
      <c r="C922" t="str">
        <f>IF(Tabela2[[#This Row],[Status]]="","",CONCATENATE(Tabela2[[#This Row],[Máquina]],"_",Tabela2[[#This Row],[Status]]))</f>
        <v>IMPREG_DESENVOLVIMENTO</v>
      </c>
      <c r="E922" s="5">
        <f t="shared" si="29"/>
        <v>128</v>
      </c>
      <c r="F922" s="6" t="str">
        <f>IF(C922&lt;&gt;"",IF(COUNTIFS($C$2:C922,C922)=1,C922,""),"")</f>
        <v/>
      </c>
      <c r="H922" s="5">
        <v>921</v>
      </c>
      <c r="I922" s="6" t="str">
        <f t="shared" si="28"/>
        <v/>
      </c>
      <c r="J922" s="6" t="str">
        <f>IFERROR(MID(Tabela3[[#This Row],[Ordenado]], 1, SEARCH("_", Tabela3[[#This Row],[Ordenado]]) - 1),"")</f>
        <v/>
      </c>
      <c r="K922" s="6" t="str">
        <f>IFERROR(MID(Tabela3[[#This Row],[Ordenado]], SEARCH("_",Tabela3[[#This Row],[Ordenado]]) + 1, LEN(Tabela3[[#This Row],[Ordenado]])),"")</f>
        <v/>
      </c>
    </row>
    <row r="923" spans="1:11" x14ac:dyDescent="0.25">
      <c r="A923" t="str">
        <f>IFERROR(tbl_geral[[#This Row],[Máquina]],"")</f>
        <v>IMPREG</v>
      </c>
      <c r="B923" t="str">
        <f>IFERROR(tbl_geral[[#This Row],[Status]],"")</f>
        <v>DESENVOLVIMENTO</v>
      </c>
      <c r="C923" t="str">
        <f>IF(Tabela2[[#This Row],[Status]]="","",CONCATENATE(Tabela2[[#This Row],[Máquina]],"_",Tabela2[[#This Row],[Status]]))</f>
        <v>IMPREG_DESENVOLVIMENTO</v>
      </c>
      <c r="E923" s="5">
        <f t="shared" si="29"/>
        <v>128</v>
      </c>
      <c r="F923" s="6" t="str">
        <f>IF(C923&lt;&gt;"",IF(COUNTIFS($C$2:C923,C923)=1,C923,""),"")</f>
        <v/>
      </c>
      <c r="H923" s="5">
        <v>922</v>
      </c>
      <c r="I923" s="6" t="str">
        <f t="shared" si="28"/>
        <v/>
      </c>
      <c r="J923" s="6" t="str">
        <f>IFERROR(MID(Tabela3[[#This Row],[Ordenado]], 1, SEARCH("_", Tabela3[[#This Row],[Ordenado]]) - 1),"")</f>
        <v/>
      </c>
      <c r="K923" s="6" t="str">
        <f>IFERROR(MID(Tabela3[[#This Row],[Ordenado]], SEARCH("_",Tabela3[[#This Row],[Ordenado]]) + 1, LEN(Tabela3[[#This Row],[Ordenado]])),"")</f>
        <v/>
      </c>
    </row>
    <row r="924" spans="1:11" x14ac:dyDescent="0.25">
      <c r="A924" t="str">
        <f>IFERROR(tbl_geral[[#This Row],[Máquina]],"")</f>
        <v>IMPREG</v>
      </c>
      <c r="B924" t="str">
        <f>IFERROR(tbl_geral[[#This Row],[Status]],"")</f>
        <v>DESENVOLVIMENTO</v>
      </c>
      <c r="C924" t="str">
        <f>IF(Tabela2[[#This Row],[Status]]="","",CONCATENATE(Tabela2[[#This Row],[Máquina]],"_",Tabela2[[#This Row],[Status]]))</f>
        <v>IMPREG_DESENVOLVIMENTO</v>
      </c>
      <c r="E924" s="5">
        <f t="shared" si="29"/>
        <v>128</v>
      </c>
      <c r="F924" s="6" t="str">
        <f>IF(C924&lt;&gt;"",IF(COUNTIFS($C$2:C924,C924)=1,C924,""),"")</f>
        <v/>
      </c>
      <c r="H924" s="5">
        <v>923</v>
      </c>
      <c r="I924" s="6" t="str">
        <f t="shared" si="28"/>
        <v/>
      </c>
      <c r="J924" s="6" t="str">
        <f>IFERROR(MID(Tabela3[[#This Row],[Ordenado]], 1, SEARCH("_", Tabela3[[#This Row],[Ordenado]]) - 1),"")</f>
        <v/>
      </c>
      <c r="K924" s="6" t="str">
        <f>IFERROR(MID(Tabela3[[#This Row],[Ordenado]], SEARCH("_",Tabela3[[#This Row],[Ordenado]]) + 1, LEN(Tabela3[[#This Row],[Ordenado]])),"")</f>
        <v/>
      </c>
    </row>
    <row r="925" spans="1:11" x14ac:dyDescent="0.25">
      <c r="A925" t="str">
        <f>IFERROR(tbl_geral[[#This Row],[Máquina]],"")</f>
        <v>IMPREG</v>
      </c>
      <c r="B925" t="str">
        <f>IFERROR(tbl_geral[[#This Row],[Status]],"")</f>
        <v>DESENVOLVIMENTO</v>
      </c>
      <c r="C925" t="str">
        <f>IF(Tabela2[[#This Row],[Status]]="","",CONCATENATE(Tabela2[[#This Row],[Máquina]],"_",Tabela2[[#This Row],[Status]]))</f>
        <v>IMPREG_DESENVOLVIMENTO</v>
      </c>
      <c r="E925" s="5">
        <f t="shared" si="29"/>
        <v>128</v>
      </c>
      <c r="F925" s="6" t="str">
        <f>IF(C925&lt;&gt;"",IF(COUNTIFS($C$2:C925,C925)=1,C925,""),"")</f>
        <v/>
      </c>
      <c r="H925" s="5">
        <v>924</v>
      </c>
      <c r="I925" s="6" t="str">
        <f t="shared" si="28"/>
        <v/>
      </c>
      <c r="J925" s="6" t="str">
        <f>IFERROR(MID(Tabela3[[#This Row],[Ordenado]], 1, SEARCH("_", Tabela3[[#This Row],[Ordenado]]) - 1),"")</f>
        <v/>
      </c>
      <c r="K925" s="6" t="str">
        <f>IFERROR(MID(Tabela3[[#This Row],[Ordenado]], SEARCH("_",Tabela3[[#This Row],[Ordenado]]) + 1, LEN(Tabela3[[#This Row],[Ordenado]])),"")</f>
        <v/>
      </c>
    </row>
    <row r="926" spans="1:11" x14ac:dyDescent="0.25">
      <c r="A926" t="str">
        <f>IFERROR(tbl_geral[[#This Row],[Máquina]],"")</f>
        <v>IMPREG</v>
      </c>
      <c r="B926" t="str">
        <f>IFERROR(tbl_geral[[#This Row],[Status]],"")</f>
        <v>DESENVOLVIMENTO</v>
      </c>
      <c r="C926" t="str">
        <f>IF(Tabela2[[#This Row],[Status]]="","",CONCATENATE(Tabela2[[#This Row],[Máquina]],"_",Tabela2[[#This Row],[Status]]))</f>
        <v>IMPREG_DESENVOLVIMENTO</v>
      </c>
      <c r="E926" s="5">
        <f t="shared" si="29"/>
        <v>128</v>
      </c>
      <c r="F926" s="6" t="str">
        <f>IF(C926&lt;&gt;"",IF(COUNTIFS($C$2:C926,C926)=1,C926,""),"")</f>
        <v/>
      </c>
      <c r="H926" s="5">
        <v>925</v>
      </c>
      <c r="I926" s="6" t="str">
        <f t="shared" si="28"/>
        <v/>
      </c>
      <c r="J926" s="6" t="str">
        <f>IFERROR(MID(Tabela3[[#This Row],[Ordenado]], 1, SEARCH("_", Tabela3[[#This Row],[Ordenado]]) - 1),"")</f>
        <v/>
      </c>
      <c r="K926" s="6" t="str">
        <f>IFERROR(MID(Tabela3[[#This Row],[Ordenado]], SEARCH("_",Tabela3[[#This Row],[Ordenado]]) + 1, LEN(Tabela3[[#This Row],[Ordenado]])),"")</f>
        <v/>
      </c>
    </row>
    <row r="927" spans="1:11" x14ac:dyDescent="0.25">
      <c r="A927" t="str">
        <f>IFERROR(tbl_geral[[#This Row],[Máquina]],"")</f>
        <v>IMPREG</v>
      </c>
      <c r="B927" t="str">
        <f>IFERROR(tbl_geral[[#This Row],[Status]],"")</f>
        <v>DESENVOLVIMENTO</v>
      </c>
      <c r="C927" t="str">
        <f>IF(Tabela2[[#This Row],[Status]]="","",CONCATENATE(Tabela2[[#This Row],[Máquina]],"_",Tabela2[[#This Row],[Status]]))</f>
        <v>IMPREG_DESENVOLVIMENTO</v>
      </c>
      <c r="E927" s="5">
        <f t="shared" si="29"/>
        <v>128</v>
      </c>
      <c r="F927" s="6" t="str">
        <f>IF(C927&lt;&gt;"",IF(COUNTIFS($C$2:C927,C927)=1,C927,""),"")</f>
        <v/>
      </c>
      <c r="H927" s="5">
        <v>926</v>
      </c>
      <c r="I927" s="6" t="str">
        <f t="shared" si="28"/>
        <v/>
      </c>
      <c r="J927" s="6" t="str">
        <f>IFERROR(MID(Tabela3[[#This Row],[Ordenado]], 1, SEARCH("_", Tabela3[[#This Row],[Ordenado]]) - 1),"")</f>
        <v/>
      </c>
      <c r="K927" s="6" t="str">
        <f>IFERROR(MID(Tabela3[[#This Row],[Ordenado]], SEARCH("_",Tabela3[[#This Row],[Ordenado]]) + 1, LEN(Tabela3[[#This Row],[Ordenado]])),"")</f>
        <v/>
      </c>
    </row>
    <row r="928" spans="1:11" x14ac:dyDescent="0.25">
      <c r="A928" t="str">
        <f>IFERROR(tbl_geral[[#This Row],[Máquina]],"")</f>
        <v>IMPREG</v>
      </c>
      <c r="B928" t="str">
        <f>IFERROR(tbl_geral[[#This Row],[Status]],"")</f>
        <v>DESENVOLVIMENTO</v>
      </c>
      <c r="C928" t="str">
        <f>IF(Tabela2[[#This Row],[Status]]="","",CONCATENATE(Tabela2[[#This Row],[Máquina]],"_",Tabela2[[#This Row],[Status]]))</f>
        <v>IMPREG_DESENVOLVIMENTO</v>
      </c>
      <c r="E928" s="5">
        <f t="shared" si="29"/>
        <v>128</v>
      </c>
      <c r="F928" s="6" t="str">
        <f>IF(C928&lt;&gt;"",IF(COUNTIFS($C$2:C928,C928)=1,C928,""),"")</f>
        <v/>
      </c>
      <c r="H928" s="5">
        <v>927</v>
      </c>
      <c r="I928" s="6" t="str">
        <f t="shared" si="28"/>
        <v/>
      </c>
      <c r="J928" s="6" t="str">
        <f>IFERROR(MID(Tabela3[[#This Row],[Ordenado]], 1, SEARCH("_", Tabela3[[#This Row],[Ordenado]]) - 1),"")</f>
        <v/>
      </c>
      <c r="K928" s="6" t="str">
        <f>IFERROR(MID(Tabela3[[#This Row],[Ordenado]], SEARCH("_",Tabela3[[#This Row],[Ordenado]]) + 1, LEN(Tabela3[[#This Row],[Ordenado]])),"")</f>
        <v/>
      </c>
    </row>
    <row r="929" spans="1:11" x14ac:dyDescent="0.25">
      <c r="A929" t="str">
        <f>IFERROR(tbl_geral[[#This Row],[Máquina]],"")</f>
        <v>IMPREG</v>
      </c>
      <c r="B929" t="str">
        <f>IFERROR(tbl_geral[[#This Row],[Status]],"")</f>
        <v>DESENVOLVIMENTO</v>
      </c>
      <c r="C929" t="str">
        <f>IF(Tabela2[[#This Row],[Status]]="","",CONCATENATE(Tabela2[[#This Row],[Máquina]],"_",Tabela2[[#This Row],[Status]]))</f>
        <v>IMPREG_DESENVOLVIMENTO</v>
      </c>
      <c r="E929" s="5">
        <f t="shared" si="29"/>
        <v>128</v>
      </c>
      <c r="F929" s="6" t="str">
        <f>IF(C929&lt;&gt;"",IF(COUNTIFS($C$2:C929,C929)=1,C929,""),"")</f>
        <v/>
      </c>
      <c r="H929" s="5">
        <v>928</v>
      </c>
      <c r="I929" s="6" t="str">
        <f t="shared" si="28"/>
        <v/>
      </c>
      <c r="J929" s="6" t="str">
        <f>IFERROR(MID(Tabela3[[#This Row],[Ordenado]], 1, SEARCH("_", Tabela3[[#This Row],[Ordenado]]) - 1),"")</f>
        <v/>
      </c>
      <c r="K929" s="6" t="str">
        <f>IFERROR(MID(Tabela3[[#This Row],[Ordenado]], SEARCH("_",Tabela3[[#This Row],[Ordenado]]) + 1, LEN(Tabela3[[#This Row],[Ordenado]])),"")</f>
        <v/>
      </c>
    </row>
    <row r="930" spans="1:11" x14ac:dyDescent="0.25">
      <c r="A930" t="str">
        <f>IFERROR(tbl_geral[[#This Row],[Máquina]],"")</f>
        <v>IMPREG</v>
      </c>
      <c r="B930" t="str">
        <f>IFERROR(tbl_geral[[#This Row],[Status]],"")</f>
        <v>DESENVOLVIMENTO</v>
      </c>
      <c r="C930" t="str">
        <f>IF(Tabela2[[#This Row],[Status]]="","",CONCATENATE(Tabela2[[#This Row],[Máquina]],"_",Tabela2[[#This Row],[Status]]))</f>
        <v>IMPREG_DESENVOLVIMENTO</v>
      </c>
      <c r="E930" s="5">
        <f t="shared" si="29"/>
        <v>128</v>
      </c>
      <c r="F930" s="6" t="str">
        <f>IF(C930&lt;&gt;"",IF(COUNTIFS($C$2:C930,C930)=1,C930,""),"")</f>
        <v/>
      </c>
      <c r="H930" s="5">
        <v>929</v>
      </c>
      <c r="I930" s="6" t="str">
        <f t="shared" si="28"/>
        <v/>
      </c>
      <c r="J930" s="6" t="str">
        <f>IFERROR(MID(Tabela3[[#This Row],[Ordenado]], 1, SEARCH("_", Tabela3[[#This Row],[Ordenado]]) - 1),"")</f>
        <v/>
      </c>
      <c r="K930" s="6" t="str">
        <f>IFERROR(MID(Tabela3[[#This Row],[Ordenado]], SEARCH("_",Tabela3[[#This Row],[Ordenado]]) + 1, LEN(Tabela3[[#This Row],[Ordenado]])),"")</f>
        <v/>
      </c>
    </row>
    <row r="931" spans="1:11" x14ac:dyDescent="0.25">
      <c r="A931" t="str">
        <f>IFERROR(tbl_geral[[#This Row],[Máquina]],"")</f>
        <v>IMPREG</v>
      </c>
      <c r="B931" t="str">
        <f>IFERROR(tbl_geral[[#This Row],[Status]],"")</f>
        <v>DESENVOLVIMENTO</v>
      </c>
      <c r="C931" t="str">
        <f>IF(Tabela2[[#This Row],[Status]]="","",CONCATENATE(Tabela2[[#This Row],[Máquina]],"_",Tabela2[[#This Row],[Status]]))</f>
        <v>IMPREG_DESENVOLVIMENTO</v>
      </c>
      <c r="E931" s="5">
        <f t="shared" si="29"/>
        <v>128</v>
      </c>
      <c r="F931" s="6" t="str">
        <f>IF(C931&lt;&gt;"",IF(COUNTIFS($C$2:C931,C931)=1,C931,""),"")</f>
        <v/>
      </c>
      <c r="H931" s="5">
        <v>930</v>
      </c>
      <c r="I931" s="6" t="str">
        <f t="shared" si="28"/>
        <v/>
      </c>
      <c r="J931" s="6" t="str">
        <f>IFERROR(MID(Tabela3[[#This Row],[Ordenado]], 1, SEARCH("_", Tabela3[[#This Row],[Ordenado]]) - 1),"")</f>
        <v/>
      </c>
      <c r="K931" s="6" t="str">
        <f>IFERROR(MID(Tabela3[[#This Row],[Ordenado]], SEARCH("_",Tabela3[[#This Row],[Ordenado]]) + 1, LEN(Tabela3[[#This Row],[Ordenado]])),"")</f>
        <v/>
      </c>
    </row>
    <row r="932" spans="1:11" x14ac:dyDescent="0.25">
      <c r="A932" t="str">
        <f>IFERROR(tbl_geral[[#This Row],[Máquina]],"")</f>
        <v>IMPREG</v>
      </c>
      <c r="B932" t="str">
        <f>IFERROR(tbl_geral[[#This Row],[Status]],"")</f>
        <v>DESENVOLVIMENTO</v>
      </c>
      <c r="C932" t="str">
        <f>IF(Tabela2[[#This Row],[Status]]="","",CONCATENATE(Tabela2[[#This Row],[Máquina]],"_",Tabela2[[#This Row],[Status]]))</f>
        <v>IMPREG_DESENVOLVIMENTO</v>
      </c>
      <c r="E932" s="5">
        <f t="shared" si="29"/>
        <v>128</v>
      </c>
      <c r="F932" s="6" t="str">
        <f>IF(C932&lt;&gt;"",IF(COUNTIFS($C$2:C932,C932)=1,C932,""),"")</f>
        <v/>
      </c>
      <c r="H932" s="5">
        <v>931</v>
      </c>
      <c r="I932" s="6" t="str">
        <f t="shared" si="28"/>
        <v/>
      </c>
      <c r="J932" s="6" t="str">
        <f>IFERROR(MID(Tabela3[[#This Row],[Ordenado]], 1, SEARCH("_", Tabela3[[#This Row],[Ordenado]]) - 1),"")</f>
        <v/>
      </c>
      <c r="K932" s="6" t="str">
        <f>IFERROR(MID(Tabela3[[#This Row],[Ordenado]], SEARCH("_",Tabela3[[#This Row],[Ordenado]]) + 1, LEN(Tabela3[[#This Row],[Ordenado]])),"")</f>
        <v/>
      </c>
    </row>
    <row r="933" spans="1:11" x14ac:dyDescent="0.25">
      <c r="A933" t="str">
        <f>IFERROR(tbl_geral[[#This Row],[Máquina]],"")</f>
        <v>IMPREG</v>
      </c>
      <c r="B933" t="str">
        <f>IFERROR(tbl_geral[[#This Row],[Status]],"")</f>
        <v>PCP</v>
      </c>
      <c r="C933" t="str">
        <f>IF(Tabela2[[#This Row],[Status]]="","",CONCATENATE(Tabela2[[#This Row],[Máquina]],"_",Tabela2[[#This Row],[Status]]))</f>
        <v>IMPREG_PCP</v>
      </c>
      <c r="E933" s="5">
        <f t="shared" si="29"/>
        <v>129</v>
      </c>
      <c r="F933" s="6" t="str">
        <f>IF(C933&lt;&gt;"",IF(COUNTIFS($C$2:C933,C933)=1,C933,""),"")</f>
        <v>IMPREG_PCP</v>
      </c>
      <c r="H933" s="5">
        <v>932</v>
      </c>
      <c r="I933" s="6" t="str">
        <f t="shared" si="28"/>
        <v/>
      </c>
      <c r="J933" s="6" t="str">
        <f>IFERROR(MID(Tabela3[[#This Row],[Ordenado]], 1, SEARCH("_", Tabela3[[#This Row],[Ordenado]]) - 1),"")</f>
        <v/>
      </c>
      <c r="K933" s="6" t="str">
        <f>IFERROR(MID(Tabela3[[#This Row],[Ordenado]], SEARCH("_",Tabela3[[#This Row],[Ordenado]]) + 1, LEN(Tabela3[[#This Row],[Ordenado]])),"")</f>
        <v/>
      </c>
    </row>
    <row r="934" spans="1:11" x14ac:dyDescent="0.25">
      <c r="A934" t="str">
        <f>IFERROR(tbl_geral[[#This Row],[Máquina]],"")</f>
        <v>IMPREG</v>
      </c>
      <c r="B934" t="str">
        <f>IFERROR(tbl_geral[[#This Row],[Status]],"")</f>
        <v>PCP</v>
      </c>
      <c r="C934" t="str">
        <f>IF(Tabela2[[#This Row],[Status]]="","",CONCATENATE(Tabela2[[#This Row],[Máquina]],"_",Tabela2[[#This Row],[Status]]))</f>
        <v>IMPREG_PCP</v>
      </c>
      <c r="E934" s="5">
        <f t="shared" si="29"/>
        <v>129</v>
      </c>
      <c r="F934" s="6" t="str">
        <f>IF(C934&lt;&gt;"",IF(COUNTIFS($C$2:C934,C934)=1,C934,""),"")</f>
        <v/>
      </c>
      <c r="H934" s="5">
        <v>933</v>
      </c>
      <c r="I934" s="6" t="str">
        <f t="shared" si="28"/>
        <v/>
      </c>
      <c r="J934" s="6" t="str">
        <f>IFERROR(MID(Tabela3[[#This Row],[Ordenado]], 1, SEARCH("_", Tabela3[[#This Row],[Ordenado]]) - 1),"")</f>
        <v/>
      </c>
      <c r="K934" s="6" t="str">
        <f>IFERROR(MID(Tabela3[[#This Row],[Ordenado]], SEARCH("_",Tabela3[[#This Row],[Ordenado]]) + 1, LEN(Tabela3[[#This Row],[Ordenado]])),"")</f>
        <v/>
      </c>
    </row>
    <row r="935" spans="1:11" x14ac:dyDescent="0.25">
      <c r="A935" t="str">
        <f>IFERROR(tbl_geral[[#This Row],[Máquina]],"")</f>
        <v>IMPREG</v>
      </c>
      <c r="B935" t="str">
        <f>IFERROR(tbl_geral[[#This Row],[Status]],"")</f>
        <v>PCP</v>
      </c>
      <c r="C935" t="str">
        <f>IF(Tabela2[[#This Row],[Status]]="","",CONCATENATE(Tabela2[[#This Row],[Máquina]],"_",Tabela2[[#This Row],[Status]]))</f>
        <v>IMPREG_PCP</v>
      </c>
      <c r="E935" s="5">
        <f t="shared" si="29"/>
        <v>129</v>
      </c>
      <c r="F935" s="6" t="str">
        <f>IF(C935&lt;&gt;"",IF(COUNTIFS($C$2:C935,C935)=1,C935,""),"")</f>
        <v/>
      </c>
      <c r="H935" s="5">
        <v>934</v>
      </c>
      <c r="I935" s="6" t="str">
        <f t="shared" si="28"/>
        <v/>
      </c>
      <c r="J935" s="6" t="str">
        <f>IFERROR(MID(Tabela3[[#This Row],[Ordenado]], 1, SEARCH("_", Tabela3[[#This Row],[Ordenado]]) - 1),"")</f>
        <v/>
      </c>
      <c r="K935" s="6" t="str">
        <f>IFERROR(MID(Tabela3[[#This Row],[Ordenado]], SEARCH("_",Tabela3[[#This Row],[Ordenado]]) + 1, LEN(Tabela3[[#This Row],[Ordenado]])),"")</f>
        <v/>
      </c>
    </row>
    <row r="936" spans="1:11" x14ac:dyDescent="0.25">
      <c r="A936" t="str">
        <f>IFERROR(tbl_geral[[#This Row],[Máquina]],"")</f>
        <v>IMPREG</v>
      </c>
      <c r="B936" t="str">
        <f>IFERROR(tbl_geral[[#This Row],[Status]],"")</f>
        <v>PCP</v>
      </c>
      <c r="C936" t="str">
        <f>IF(Tabela2[[#This Row],[Status]]="","",CONCATENATE(Tabela2[[#This Row],[Máquina]],"_",Tabela2[[#This Row],[Status]]))</f>
        <v>IMPREG_PCP</v>
      </c>
      <c r="E936" s="5">
        <f t="shared" si="29"/>
        <v>129</v>
      </c>
      <c r="F936" s="6" t="str">
        <f>IF(C936&lt;&gt;"",IF(COUNTIFS($C$2:C936,C936)=1,C936,""),"")</f>
        <v/>
      </c>
      <c r="H936" s="5">
        <v>935</v>
      </c>
      <c r="I936" s="6" t="str">
        <f t="shared" si="28"/>
        <v/>
      </c>
      <c r="J936" s="6" t="str">
        <f>IFERROR(MID(Tabela3[[#This Row],[Ordenado]], 1, SEARCH("_", Tabela3[[#This Row],[Ordenado]]) - 1),"")</f>
        <v/>
      </c>
      <c r="K936" s="6" t="str">
        <f>IFERROR(MID(Tabela3[[#This Row],[Ordenado]], SEARCH("_",Tabela3[[#This Row],[Ordenado]]) + 1, LEN(Tabela3[[#This Row],[Ordenado]])),"")</f>
        <v/>
      </c>
    </row>
    <row r="937" spans="1:11" x14ac:dyDescent="0.25">
      <c r="A937" t="str">
        <f>IFERROR(tbl_geral[[#This Row],[Máquina]],"")</f>
        <v>IMPREG</v>
      </c>
      <c r="B937" t="str">
        <f>IFERROR(tbl_geral[[#This Row],[Status]],"")</f>
        <v>PCP</v>
      </c>
      <c r="C937" t="str">
        <f>IF(Tabela2[[#This Row],[Status]]="","",CONCATENATE(Tabela2[[#This Row],[Máquina]],"_",Tabela2[[#This Row],[Status]]))</f>
        <v>IMPREG_PCP</v>
      </c>
      <c r="E937" s="5">
        <f t="shared" si="29"/>
        <v>129</v>
      </c>
      <c r="F937" s="6" t="str">
        <f>IF(C937&lt;&gt;"",IF(COUNTIFS($C$2:C937,C937)=1,C937,""),"")</f>
        <v/>
      </c>
      <c r="H937" s="5">
        <v>936</v>
      </c>
      <c r="I937" s="6" t="str">
        <f t="shared" si="28"/>
        <v/>
      </c>
      <c r="J937" s="6" t="str">
        <f>IFERROR(MID(Tabela3[[#This Row],[Ordenado]], 1, SEARCH("_", Tabela3[[#This Row],[Ordenado]]) - 1),"")</f>
        <v/>
      </c>
      <c r="K937" s="6" t="str">
        <f>IFERROR(MID(Tabela3[[#This Row],[Ordenado]], SEARCH("_",Tabela3[[#This Row],[Ordenado]]) + 1, LEN(Tabela3[[#This Row],[Ordenado]])),"")</f>
        <v/>
      </c>
    </row>
    <row r="938" spans="1:11" x14ac:dyDescent="0.25">
      <c r="A938" t="str">
        <f>IFERROR(tbl_geral[[#This Row],[Máquina]],"")</f>
        <v>IMPREG</v>
      </c>
      <c r="B938" t="str">
        <f>IFERROR(tbl_geral[[#This Row],[Status]],"")</f>
        <v>PCP</v>
      </c>
      <c r="C938" t="str">
        <f>IF(Tabela2[[#This Row],[Status]]="","",CONCATENATE(Tabela2[[#This Row],[Máquina]],"_",Tabela2[[#This Row],[Status]]))</f>
        <v>IMPREG_PCP</v>
      </c>
      <c r="E938" s="5">
        <f t="shared" si="29"/>
        <v>129</v>
      </c>
      <c r="F938" s="6" t="str">
        <f>IF(C938&lt;&gt;"",IF(COUNTIFS($C$2:C938,C938)=1,C938,""),"")</f>
        <v/>
      </c>
      <c r="H938" s="5">
        <v>937</v>
      </c>
      <c r="I938" s="6" t="str">
        <f t="shared" si="28"/>
        <v/>
      </c>
      <c r="J938" s="6" t="str">
        <f>IFERROR(MID(Tabela3[[#This Row],[Ordenado]], 1, SEARCH("_", Tabela3[[#This Row],[Ordenado]]) - 1),"")</f>
        <v/>
      </c>
      <c r="K938" s="6" t="str">
        <f>IFERROR(MID(Tabela3[[#This Row],[Ordenado]], SEARCH("_",Tabela3[[#This Row],[Ordenado]]) + 1, LEN(Tabela3[[#This Row],[Ordenado]])),"")</f>
        <v/>
      </c>
    </row>
    <row r="939" spans="1:11" x14ac:dyDescent="0.25">
      <c r="A939" t="str">
        <f>IFERROR(tbl_geral[[#This Row],[Máquina]],"")</f>
        <v>ACESS-MDF</v>
      </c>
      <c r="B939" t="str">
        <f>IFERROR(tbl_geral[[#This Row],[Status]],"")</f>
        <v>EMPILHADEIRA</v>
      </c>
      <c r="C939" t="str">
        <f>IF(Tabela2[[#This Row],[Status]]="","",CONCATENATE(Tabela2[[#This Row],[Máquina]],"_",Tabela2[[#This Row],[Status]]))</f>
        <v>ACESS-MDF_EMPILHADEIRA</v>
      </c>
      <c r="E939" s="5">
        <f t="shared" si="29"/>
        <v>129</v>
      </c>
      <c r="F939" s="6" t="str">
        <f>IF(C939&lt;&gt;"",IF(COUNTIFS($C$2:C939,C939)=1,C939,""),"")</f>
        <v/>
      </c>
      <c r="H939" s="5">
        <v>938</v>
      </c>
      <c r="I939" s="6" t="str">
        <f t="shared" si="28"/>
        <v/>
      </c>
      <c r="J939" s="6" t="str">
        <f>IFERROR(MID(Tabela3[[#This Row],[Ordenado]], 1, SEARCH("_", Tabela3[[#This Row],[Ordenado]]) - 1),"")</f>
        <v/>
      </c>
      <c r="K939" s="6" t="str">
        <f>IFERROR(MID(Tabela3[[#This Row],[Ordenado]], SEARCH("_",Tabela3[[#This Row],[Ordenado]]) + 1, LEN(Tabela3[[#This Row],[Ordenado]])),"")</f>
        <v/>
      </c>
    </row>
    <row r="940" spans="1:11" x14ac:dyDescent="0.25">
      <c r="A940" t="str">
        <f>IFERROR(tbl_geral[[#This Row],[Máquina]],"")</f>
        <v>ACESS-MDF</v>
      </c>
      <c r="B940" t="str">
        <f>IFERROR(tbl_geral[[#This Row],[Status]],"")</f>
        <v>EMPILHADEIRA</v>
      </c>
      <c r="C940" t="str">
        <f>IF(Tabela2[[#This Row],[Status]]="","",CONCATENATE(Tabela2[[#This Row],[Máquina]],"_",Tabela2[[#This Row],[Status]]))</f>
        <v>ACESS-MDF_EMPILHADEIRA</v>
      </c>
      <c r="E940" s="5">
        <f t="shared" si="29"/>
        <v>129</v>
      </c>
      <c r="F940" s="6" t="str">
        <f>IF(C940&lt;&gt;"",IF(COUNTIFS($C$2:C940,C940)=1,C940,""),"")</f>
        <v/>
      </c>
      <c r="H940" s="5">
        <v>939</v>
      </c>
      <c r="I940" s="6" t="str">
        <f t="shared" si="28"/>
        <v/>
      </c>
      <c r="J940" s="6" t="str">
        <f>IFERROR(MID(Tabela3[[#This Row],[Ordenado]], 1, SEARCH("_", Tabela3[[#This Row],[Ordenado]]) - 1),"")</f>
        <v/>
      </c>
      <c r="K940" s="6" t="str">
        <f>IFERROR(MID(Tabela3[[#This Row],[Ordenado]], SEARCH("_",Tabela3[[#This Row],[Ordenado]]) + 1, LEN(Tabela3[[#This Row],[Ordenado]])),"")</f>
        <v/>
      </c>
    </row>
    <row r="941" spans="1:11" x14ac:dyDescent="0.25">
      <c r="A941" t="str">
        <f>IFERROR(tbl_geral[[#This Row],[Máquina]],"")</f>
        <v>ACESS-MDF</v>
      </c>
      <c r="B941" t="str">
        <f>IFERROR(tbl_geral[[#This Row],[Status]],"")</f>
        <v>EMPILHADEIRA</v>
      </c>
      <c r="C941" t="str">
        <f>IF(Tabela2[[#This Row],[Status]]="","",CONCATENATE(Tabela2[[#This Row],[Máquina]],"_",Tabela2[[#This Row],[Status]]))</f>
        <v>ACESS-MDF_EMPILHADEIRA</v>
      </c>
      <c r="E941" s="5">
        <f t="shared" si="29"/>
        <v>129</v>
      </c>
      <c r="F941" s="6" t="str">
        <f>IF(C941&lt;&gt;"",IF(COUNTIFS($C$2:C941,C941)=1,C941,""),"")</f>
        <v/>
      </c>
      <c r="H941" s="5">
        <v>940</v>
      </c>
      <c r="I941" s="6" t="str">
        <f t="shared" si="28"/>
        <v/>
      </c>
      <c r="J941" s="6" t="str">
        <f>IFERROR(MID(Tabela3[[#This Row],[Ordenado]], 1, SEARCH("_", Tabela3[[#This Row],[Ordenado]]) - 1),"")</f>
        <v/>
      </c>
      <c r="K941" s="6" t="str">
        <f>IFERROR(MID(Tabela3[[#This Row],[Ordenado]], SEARCH("_",Tabela3[[#This Row],[Ordenado]]) + 1, LEN(Tabela3[[#This Row],[Ordenado]])),"")</f>
        <v/>
      </c>
    </row>
    <row r="942" spans="1:11" x14ac:dyDescent="0.25">
      <c r="A942" t="str">
        <f>IFERROR(tbl_geral[[#This Row],[Máquina]],"")</f>
        <v>ACESS-MDF</v>
      </c>
      <c r="B942" t="str">
        <f>IFERROR(tbl_geral[[#This Row],[Status]],"")</f>
        <v>EMPILHADEIRA</v>
      </c>
      <c r="C942" t="str">
        <f>IF(Tabela2[[#This Row],[Status]]="","",CONCATENATE(Tabela2[[#This Row],[Máquina]],"_",Tabela2[[#This Row],[Status]]))</f>
        <v>ACESS-MDF_EMPILHADEIRA</v>
      </c>
      <c r="E942" s="5">
        <f t="shared" si="29"/>
        <v>129</v>
      </c>
      <c r="F942" s="6" t="str">
        <f>IF(C942&lt;&gt;"",IF(COUNTIFS($C$2:C942,C942)=1,C942,""),"")</f>
        <v/>
      </c>
      <c r="H942" s="5">
        <v>941</v>
      </c>
      <c r="I942" s="6" t="str">
        <f t="shared" si="28"/>
        <v/>
      </c>
      <c r="J942" s="6" t="str">
        <f>IFERROR(MID(Tabela3[[#This Row],[Ordenado]], 1, SEARCH("_", Tabela3[[#This Row],[Ordenado]]) - 1),"")</f>
        <v/>
      </c>
      <c r="K942" s="6" t="str">
        <f>IFERROR(MID(Tabela3[[#This Row],[Ordenado]], SEARCH("_",Tabela3[[#This Row],[Ordenado]]) + 1, LEN(Tabela3[[#This Row],[Ordenado]])),"")</f>
        <v/>
      </c>
    </row>
    <row r="943" spans="1:11" x14ac:dyDescent="0.25">
      <c r="A943" t="str">
        <f>IFERROR(tbl_geral[[#This Row],[Máquina]],"")</f>
        <v>ACESS-MDF</v>
      </c>
      <c r="B943" t="str">
        <f>IFERROR(tbl_geral[[#This Row],[Status]],"")</f>
        <v>EMPILHADEIRA</v>
      </c>
      <c r="C943" t="str">
        <f>IF(Tabela2[[#This Row],[Status]]="","",CONCATENATE(Tabela2[[#This Row],[Máquina]],"_",Tabela2[[#This Row],[Status]]))</f>
        <v>ACESS-MDF_EMPILHADEIRA</v>
      </c>
      <c r="E943" s="5">
        <f t="shared" si="29"/>
        <v>129</v>
      </c>
      <c r="F943" s="6" t="str">
        <f>IF(C943&lt;&gt;"",IF(COUNTIFS($C$2:C943,C943)=1,C943,""),"")</f>
        <v/>
      </c>
      <c r="H943" s="5">
        <v>942</v>
      </c>
      <c r="I943" s="6" t="str">
        <f t="shared" si="28"/>
        <v/>
      </c>
      <c r="J943" s="6" t="str">
        <f>IFERROR(MID(Tabela3[[#This Row],[Ordenado]], 1, SEARCH("_", Tabela3[[#This Row],[Ordenado]]) - 1),"")</f>
        <v/>
      </c>
      <c r="K943" s="6" t="str">
        <f>IFERROR(MID(Tabela3[[#This Row],[Ordenado]], SEARCH("_",Tabela3[[#This Row],[Ordenado]]) + 1, LEN(Tabela3[[#This Row],[Ordenado]])),"")</f>
        <v/>
      </c>
    </row>
    <row r="944" spans="1:11" x14ac:dyDescent="0.25">
      <c r="A944" t="str">
        <f>IFERROR(tbl_geral[[#This Row],[Máquina]],"")</f>
        <v>IMPREG</v>
      </c>
      <c r="B944" t="str">
        <f>IFERROR(tbl_geral[[#This Row],[Status]],"")</f>
        <v>SENSOR PCF</v>
      </c>
      <c r="C944" t="str">
        <f>IF(Tabela2[[#This Row],[Status]]="","",CONCATENATE(Tabela2[[#This Row],[Máquina]],"_",Tabela2[[#This Row],[Status]]))</f>
        <v>IMPREG_SENSOR PCF</v>
      </c>
      <c r="E944" s="5">
        <f t="shared" si="29"/>
        <v>130</v>
      </c>
      <c r="F944" s="6" t="str">
        <f>IF(C944&lt;&gt;"",IF(COUNTIFS($C$2:C944,C944)=1,C944,""),"")</f>
        <v>IMPREG_SENSOR PCF</v>
      </c>
      <c r="H944" s="5">
        <v>943</v>
      </c>
      <c r="I944" s="6" t="str">
        <f t="shared" si="28"/>
        <v/>
      </c>
      <c r="J944" s="6" t="str">
        <f>IFERROR(MID(Tabela3[[#This Row],[Ordenado]], 1, SEARCH("_", Tabela3[[#This Row],[Ordenado]]) - 1),"")</f>
        <v/>
      </c>
      <c r="K944" s="6" t="str">
        <f>IFERROR(MID(Tabela3[[#This Row],[Ordenado]], SEARCH("_",Tabela3[[#This Row],[Ordenado]]) + 1, LEN(Tabela3[[#This Row],[Ordenado]])),"")</f>
        <v/>
      </c>
    </row>
    <row r="945" spans="1:11" x14ac:dyDescent="0.25">
      <c r="A945" t="str">
        <f>IFERROR(tbl_geral[[#This Row],[Máquina]],"")</f>
        <v>IMPREG</v>
      </c>
      <c r="B945" t="str">
        <f>IFERROR(tbl_geral[[#This Row],[Status]],"")</f>
        <v>SENSOR PCF</v>
      </c>
      <c r="C945" t="str">
        <f>IF(Tabela2[[#This Row],[Status]]="","",CONCATENATE(Tabela2[[#This Row],[Máquina]],"_",Tabela2[[#This Row],[Status]]))</f>
        <v>IMPREG_SENSOR PCF</v>
      </c>
      <c r="E945" s="5">
        <f t="shared" si="29"/>
        <v>130</v>
      </c>
      <c r="F945" s="6" t="str">
        <f>IF(C945&lt;&gt;"",IF(COUNTIFS($C$2:C945,C945)=1,C945,""),"")</f>
        <v/>
      </c>
      <c r="H945" s="5">
        <v>944</v>
      </c>
      <c r="I945" s="6" t="str">
        <f t="shared" si="28"/>
        <v/>
      </c>
      <c r="J945" s="6" t="str">
        <f>IFERROR(MID(Tabela3[[#This Row],[Ordenado]], 1, SEARCH("_", Tabela3[[#This Row],[Ordenado]]) - 1),"")</f>
        <v/>
      </c>
      <c r="K945" s="6" t="str">
        <f>IFERROR(MID(Tabela3[[#This Row],[Ordenado]], SEARCH("_",Tabela3[[#This Row],[Ordenado]]) + 1, LEN(Tabela3[[#This Row],[Ordenado]])),"")</f>
        <v/>
      </c>
    </row>
    <row r="946" spans="1:11" x14ac:dyDescent="0.25">
      <c r="A946" t="str">
        <f>IFERROR(tbl_geral[[#This Row],[Máquina]],"")</f>
        <v>IMPREG</v>
      </c>
      <c r="B946" t="str">
        <f>IFERROR(tbl_geral[[#This Row],[Status]],"")</f>
        <v>SENSOR PCF</v>
      </c>
      <c r="C946" t="str">
        <f>IF(Tabela2[[#This Row],[Status]]="","",CONCATENATE(Tabela2[[#This Row],[Máquina]],"_",Tabela2[[#This Row],[Status]]))</f>
        <v>IMPREG_SENSOR PCF</v>
      </c>
      <c r="E946" s="5">
        <f t="shared" si="29"/>
        <v>130</v>
      </c>
      <c r="F946" s="6" t="str">
        <f>IF(C946&lt;&gt;"",IF(COUNTIFS($C$2:C946,C946)=1,C946,""),"")</f>
        <v/>
      </c>
      <c r="H946" s="5">
        <v>945</v>
      </c>
      <c r="I946" s="6" t="str">
        <f t="shared" si="28"/>
        <v/>
      </c>
      <c r="J946" s="6" t="str">
        <f>IFERROR(MID(Tabela3[[#This Row],[Ordenado]], 1, SEARCH("_", Tabela3[[#This Row],[Ordenado]]) - 1),"")</f>
        <v/>
      </c>
      <c r="K946" s="6" t="str">
        <f>IFERROR(MID(Tabela3[[#This Row],[Ordenado]], SEARCH("_",Tabela3[[#This Row],[Ordenado]]) + 1, LEN(Tabela3[[#This Row],[Ordenado]])),"")</f>
        <v/>
      </c>
    </row>
    <row r="947" spans="1:11" x14ac:dyDescent="0.25">
      <c r="A947" t="str">
        <f>IFERROR(tbl_geral[[#This Row],[Máquina]],"")</f>
        <v>IMPREG</v>
      </c>
      <c r="B947" t="str">
        <f>IFERROR(tbl_geral[[#This Row],[Status]],"")</f>
        <v>SISTEMA PCF</v>
      </c>
      <c r="C947" t="str">
        <f>IF(Tabela2[[#This Row],[Status]]="","",CONCATENATE(Tabela2[[#This Row],[Máquina]],"_",Tabela2[[#This Row],[Status]]))</f>
        <v>IMPREG_SISTEMA PCF</v>
      </c>
      <c r="E947" s="5">
        <f t="shared" si="29"/>
        <v>131</v>
      </c>
      <c r="F947" s="6" t="str">
        <f>IF(C947&lt;&gt;"",IF(COUNTIFS($C$2:C947,C947)=1,C947,""),"")</f>
        <v>IMPREG_SISTEMA PCF</v>
      </c>
      <c r="H947" s="5">
        <v>946</v>
      </c>
      <c r="I947" s="6" t="str">
        <f t="shared" si="28"/>
        <v/>
      </c>
      <c r="J947" s="6" t="str">
        <f>IFERROR(MID(Tabela3[[#This Row],[Ordenado]], 1, SEARCH("_", Tabela3[[#This Row],[Ordenado]]) - 1),"")</f>
        <v/>
      </c>
      <c r="K947" s="6" t="str">
        <f>IFERROR(MID(Tabela3[[#This Row],[Ordenado]], SEARCH("_",Tabela3[[#This Row],[Ordenado]]) + 1, LEN(Tabela3[[#This Row],[Ordenado]])),"")</f>
        <v/>
      </c>
    </row>
    <row r="948" spans="1:11" x14ac:dyDescent="0.25">
      <c r="A948" t="str">
        <f>IFERROR(tbl_geral[[#This Row],[Máquina]],"")</f>
        <v>IMPREG</v>
      </c>
      <c r="B948" t="str">
        <f>IFERROR(tbl_geral[[#This Row],[Status]],"")</f>
        <v>SISTEMA PCF</v>
      </c>
      <c r="C948" t="str">
        <f>IF(Tabela2[[#This Row],[Status]]="","",CONCATENATE(Tabela2[[#This Row],[Máquina]],"_",Tabela2[[#This Row],[Status]]))</f>
        <v>IMPREG_SISTEMA PCF</v>
      </c>
      <c r="E948" s="5">
        <f t="shared" si="29"/>
        <v>131</v>
      </c>
      <c r="F948" s="6" t="str">
        <f>IF(C948&lt;&gt;"",IF(COUNTIFS($C$2:C948,C948)=1,C948,""),"")</f>
        <v/>
      </c>
      <c r="H948" s="5">
        <v>947</v>
      </c>
      <c r="I948" s="6" t="str">
        <f t="shared" si="28"/>
        <v/>
      </c>
      <c r="J948" s="6" t="str">
        <f>IFERROR(MID(Tabela3[[#This Row],[Ordenado]], 1, SEARCH("_", Tabela3[[#This Row],[Ordenado]]) - 1),"")</f>
        <v/>
      </c>
      <c r="K948" s="6" t="str">
        <f>IFERROR(MID(Tabela3[[#This Row],[Ordenado]], SEARCH("_",Tabela3[[#This Row],[Ordenado]]) + 1, LEN(Tabela3[[#This Row],[Ordenado]])),"")</f>
        <v/>
      </c>
    </row>
    <row r="949" spans="1:11" x14ac:dyDescent="0.25">
      <c r="A949" t="str">
        <f>IFERROR(tbl_geral[[#This Row],[Máquina]],"")</f>
        <v>IMPREG</v>
      </c>
      <c r="B949" t="str">
        <f>IFERROR(tbl_geral[[#This Row],[Status]],"")</f>
        <v>PARADA</v>
      </c>
      <c r="C949" t="str">
        <f>IF(Tabela2[[#This Row],[Status]]="","",CONCATENATE(Tabela2[[#This Row],[Máquina]],"_",Tabela2[[#This Row],[Status]]))</f>
        <v>IMPREG_PARADA</v>
      </c>
      <c r="E949" s="5">
        <f t="shared" si="29"/>
        <v>132</v>
      </c>
      <c r="F949" s="6" t="str">
        <f>IF(C949&lt;&gt;"",IF(COUNTIFS($C$2:C949,C949)=1,C949,""),"")</f>
        <v>IMPREG_PARADA</v>
      </c>
      <c r="H949" s="5">
        <v>948</v>
      </c>
      <c r="I949" s="6" t="str">
        <f t="shared" si="28"/>
        <v/>
      </c>
      <c r="J949" s="6" t="str">
        <f>IFERROR(MID(Tabela3[[#This Row],[Ordenado]], 1, SEARCH("_", Tabela3[[#This Row],[Ordenado]]) - 1),"")</f>
        <v/>
      </c>
      <c r="K949" s="6" t="str">
        <f>IFERROR(MID(Tabela3[[#This Row],[Ordenado]], SEARCH("_",Tabela3[[#This Row],[Ordenado]]) + 1, LEN(Tabela3[[#This Row],[Ordenado]])),"")</f>
        <v/>
      </c>
    </row>
    <row r="950" spans="1:11" x14ac:dyDescent="0.25">
      <c r="A950" t="str">
        <f>IFERROR(tbl_geral[[#This Row],[Máquina]],"")</f>
        <v>IMPREG</v>
      </c>
      <c r="B950" t="str">
        <f>IFERROR(tbl_geral[[#This Row],[Status]],"")</f>
        <v>PARADA</v>
      </c>
      <c r="C950" t="str">
        <f>IF(Tabela2[[#This Row],[Status]]="","",CONCATENATE(Tabela2[[#This Row],[Máquina]],"_",Tabela2[[#This Row],[Status]]))</f>
        <v>IMPREG_PARADA</v>
      </c>
      <c r="E950" s="5">
        <f t="shared" si="29"/>
        <v>132</v>
      </c>
      <c r="F950" s="6" t="str">
        <f>IF(C950&lt;&gt;"",IF(COUNTIFS($C$2:C950,C950)=1,C950,""),"")</f>
        <v/>
      </c>
      <c r="H950" s="5">
        <v>949</v>
      </c>
      <c r="I950" s="6" t="str">
        <f t="shared" si="28"/>
        <v/>
      </c>
      <c r="J950" s="6" t="str">
        <f>IFERROR(MID(Tabela3[[#This Row],[Ordenado]], 1, SEARCH("_", Tabela3[[#This Row],[Ordenado]]) - 1),"")</f>
        <v/>
      </c>
      <c r="K950" s="6" t="str">
        <f>IFERROR(MID(Tabela3[[#This Row],[Ordenado]], SEARCH("_",Tabela3[[#This Row],[Ordenado]]) + 1, LEN(Tabela3[[#This Row],[Ordenado]])),"")</f>
        <v/>
      </c>
    </row>
    <row r="951" spans="1:11" x14ac:dyDescent="0.25">
      <c r="A951" t="str">
        <f>IFERROR(tbl_geral[[#This Row],[Máquina]],"")</f>
        <v>IMPREG</v>
      </c>
      <c r="B951" t="str">
        <f>IFERROR(tbl_geral[[#This Row],[Status]],"")</f>
        <v>DESBOBINADEIRA</v>
      </c>
      <c r="C951" t="str">
        <f>IF(Tabela2[[#This Row],[Status]]="","",CONCATENATE(Tabela2[[#This Row],[Máquina]],"_",Tabela2[[#This Row],[Status]]))</f>
        <v>IMPREG_DESBOBINADEIRA</v>
      </c>
      <c r="E951" s="5">
        <f t="shared" si="29"/>
        <v>133</v>
      </c>
      <c r="F951" s="6" t="str">
        <f>IF(C951&lt;&gt;"",IF(COUNTIFS($C$2:C951,C951)=1,C951,""),"")</f>
        <v>IMPREG_DESBOBINADEIRA</v>
      </c>
      <c r="H951" s="5">
        <v>950</v>
      </c>
      <c r="I951" s="6" t="str">
        <f t="shared" si="28"/>
        <v/>
      </c>
      <c r="J951" s="6" t="str">
        <f>IFERROR(MID(Tabela3[[#This Row],[Ordenado]], 1, SEARCH("_", Tabela3[[#This Row],[Ordenado]]) - 1),"")</f>
        <v/>
      </c>
      <c r="K951" s="6" t="str">
        <f>IFERROR(MID(Tabela3[[#This Row],[Ordenado]], SEARCH("_",Tabela3[[#This Row],[Ordenado]]) + 1, LEN(Tabela3[[#This Row],[Ordenado]])),"")</f>
        <v/>
      </c>
    </row>
    <row r="952" spans="1:11" x14ac:dyDescent="0.25">
      <c r="A952" t="str">
        <f>IFERROR(tbl_geral[[#This Row],[Máquina]],"")</f>
        <v>IMPREG</v>
      </c>
      <c r="B952" t="str">
        <f>IFERROR(tbl_geral[[#This Row],[Status]],"")</f>
        <v>DESBOBINADEIRA</v>
      </c>
      <c r="C952" t="str">
        <f>IF(Tabela2[[#This Row],[Status]]="","",CONCATENATE(Tabela2[[#This Row],[Máquina]],"_",Tabela2[[#This Row],[Status]]))</f>
        <v>IMPREG_DESBOBINADEIRA</v>
      </c>
      <c r="E952" s="5">
        <f t="shared" si="29"/>
        <v>133</v>
      </c>
      <c r="F952" s="6" t="str">
        <f>IF(C952&lt;&gt;"",IF(COUNTIFS($C$2:C952,C952)=1,C952,""),"")</f>
        <v/>
      </c>
      <c r="H952" s="5">
        <v>951</v>
      </c>
      <c r="I952" s="6" t="str">
        <f t="shared" si="28"/>
        <v/>
      </c>
      <c r="J952" s="6" t="str">
        <f>IFERROR(MID(Tabela3[[#This Row],[Ordenado]], 1, SEARCH("_", Tabela3[[#This Row],[Ordenado]]) - 1),"")</f>
        <v/>
      </c>
      <c r="K952" s="6" t="str">
        <f>IFERROR(MID(Tabela3[[#This Row],[Ordenado]], SEARCH("_",Tabela3[[#This Row],[Ordenado]]) + 1, LEN(Tabela3[[#This Row],[Ordenado]])),"")</f>
        <v/>
      </c>
    </row>
    <row r="953" spans="1:11" x14ac:dyDescent="0.25">
      <c r="A953" t="str">
        <f>IFERROR(tbl_geral[[#This Row],[Máquina]],"")</f>
        <v>IMPREG</v>
      </c>
      <c r="B953" t="str">
        <f>IFERROR(tbl_geral[[#This Row],[Status]],"")</f>
        <v>DESBOBINADEIRA</v>
      </c>
      <c r="C953" t="str">
        <f>IF(Tabela2[[#This Row],[Status]]="","",CONCATENATE(Tabela2[[#This Row],[Máquina]],"_",Tabela2[[#This Row],[Status]]))</f>
        <v>IMPREG_DESBOBINADEIRA</v>
      </c>
      <c r="E953" s="5">
        <f t="shared" si="29"/>
        <v>133</v>
      </c>
      <c r="F953" s="6" t="str">
        <f>IF(C953&lt;&gt;"",IF(COUNTIFS($C$2:C953,C953)=1,C953,""),"")</f>
        <v/>
      </c>
      <c r="H953" s="5">
        <v>952</v>
      </c>
      <c r="I953" s="6" t="str">
        <f t="shared" si="28"/>
        <v/>
      </c>
      <c r="J953" s="6" t="str">
        <f>IFERROR(MID(Tabela3[[#This Row],[Ordenado]], 1, SEARCH("_", Tabela3[[#This Row],[Ordenado]]) - 1),"")</f>
        <v/>
      </c>
      <c r="K953" s="6" t="str">
        <f>IFERROR(MID(Tabela3[[#This Row],[Ordenado]], SEARCH("_",Tabela3[[#This Row],[Ordenado]]) + 1, LEN(Tabela3[[#This Row],[Ordenado]])),"")</f>
        <v/>
      </c>
    </row>
    <row r="954" spans="1:11" x14ac:dyDescent="0.25">
      <c r="A954" t="str">
        <f>IFERROR(tbl_geral[[#This Row],[Máquina]],"")</f>
        <v>IMPREG</v>
      </c>
      <c r="B954" t="str">
        <f>IFERROR(tbl_geral[[#This Row],[Status]],"")</f>
        <v>DESBOBINADEIRA</v>
      </c>
      <c r="C954" t="str">
        <f>IF(Tabela2[[#This Row],[Status]]="","",CONCATENATE(Tabela2[[#This Row],[Máquina]],"_",Tabela2[[#This Row],[Status]]))</f>
        <v>IMPREG_DESBOBINADEIRA</v>
      </c>
      <c r="E954" s="5">
        <f t="shared" si="29"/>
        <v>133</v>
      </c>
      <c r="F954" s="6" t="str">
        <f>IF(C954&lt;&gt;"",IF(COUNTIFS($C$2:C954,C954)=1,C954,""),"")</f>
        <v/>
      </c>
      <c r="H954" s="5">
        <v>953</v>
      </c>
      <c r="I954" s="6" t="str">
        <f t="shared" si="28"/>
        <v/>
      </c>
      <c r="J954" s="6" t="str">
        <f>IFERROR(MID(Tabela3[[#This Row],[Ordenado]], 1, SEARCH("_", Tabela3[[#This Row],[Ordenado]]) - 1),"")</f>
        <v/>
      </c>
      <c r="K954" s="6" t="str">
        <f>IFERROR(MID(Tabela3[[#This Row],[Ordenado]], SEARCH("_",Tabela3[[#This Row],[Ordenado]]) + 1, LEN(Tabela3[[#This Row],[Ordenado]])),"")</f>
        <v/>
      </c>
    </row>
    <row r="955" spans="1:11" x14ac:dyDescent="0.25">
      <c r="A955" t="str">
        <f>IFERROR(tbl_geral[[#This Row],[Máquina]],"")</f>
        <v>IMPREG</v>
      </c>
      <c r="B955" t="str">
        <f>IFERROR(tbl_geral[[#This Row],[Status]],"")</f>
        <v>DESBOBINADEIRA</v>
      </c>
      <c r="C955" t="str">
        <f>IF(Tabela2[[#This Row],[Status]]="","",CONCATENATE(Tabela2[[#This Row],[Máquina]],"_",Tabela2[[#This Row],[Status]]))</f>
        <v>IMPREG_DESBOBINADEIRA</v>
      </c>
      <c r="E955" s="5">
        <f t="shared" si="29"/>
        <v>133</v>
      </c>
      <c r="F955" s="6" t="str">
        <f>IF(C955&lt;&gt;"",IF(COUNTIFS($C$2:C955,C955)=1,C955,""),"")</f>
        <v/>
      </c>
      <c r="H955" s="5">
        <v>954</v>
      </c>
      <c r="I955" s="6" t="str">
        <f t="shared" si="28"/>
        <v/>
      </c>
      <c r="J955" s="6" t="str">
        <f>IFERROR(MID(Tabela3[[#This Row],[Ordenado]], 1, SEARCH("_", Tabela3[[#This Row],[Ordenado]]) - 1),"")</f>
        <v/>
      </c>
      <c r="K955" s="6" t="str">
        <f>IFERROR(MID(Tabela3[[#This Row],[Ordenado]], SEARCH("_",Tabela3[[#This Row],[Ordenado]]) + 1, LEN(Tabela3[[#This Row],[Ordenado]])),"")</f>
        <v/>
      </c>
    </row>
    <row r="956" spans="1:11" x14ac:dyDescent="0.25">
      <c r="A956" t="str">
        <f>IFERROR(tbl_geral[[#This Row],[Máquina]],"")</f>
        <v>IMPREG</v>
      </c>
      <c r="B956" t="str">
        <f>IFERROR(tbl_geral[[#This Row],[Status]],"")</f>
        <v>DESBOBINADEIRA</v>
      </c>
      <c r="C956" t="str">
        <f>IF(Tabela2[[#This Row],[Status]]="","",CONCATENATE(Tabela2[[#This Row],[Máquina]],"_",Tabela2[[#This Row],[Status]]))</f>
        <v>IMPREG_DESBOBINADEIRA</v>
      </c>
      <c r="E956" s="5">
        <f t="shared" si="29"/>
        <v>133</v>
      </c>
      <c r="F956" s="6" t="str">
        <f>IF(C956&lt;&gt;"",IF(COUNTIFS($C$2:C956,C956)=1,C956,""),"")</f>
        <v/>
      </c>
      <c r="H956" s="5">
        <v>955</v>
      </c>
      <c r="I956" s="6" t="str">
        <f t="shared" si="28"/>
        <v/>
      </c>
      <c r="J956" s="6" t="str">
        <f>IFERROR(MID(Tabela3[[#This Row],[Ordenado]], 1, SEARCH("_", Tabela3[[#This Row],[Ordenado]]) - 1),"")</f>
        <v/>
      </c>
      <c r="K956" s="6" t="str">
        <f>IFERROR(MID(Tabela3[[#This Row],[Ordenado]], SEARCH("_",Tabela3[[#This Row],[Ordenado]]) + 1, LEN(Tabela3[[#This Row],[Ordenado]])),"")</f>
        <v/>
      </c>
    </row>
    <row r="957" spans="1:11" x14ac:dyDescent="0.25">
      <c r="A957" t="str">
        <f>IFERROR(tbl_geral[[#This Row],[Máquina]],"")</f>
        <v>IMPREG</v>
      </c>
      <c r="B957" t="str">
        <f>IFERROR(tbl_geral[[#This Row],[Status]],"")</f>
        <v>DESBOBINADEIRA</v>
      </c>
      <c r="C957" t="str">
        <f>IF(Tabela2[[#This Row],[Status]]="","",CONCATENATE(Tabela2[[#This Row],[Máquina]],"_",Tabela2[[#This Row],[Status]]))</f>
        <v>IMPREG_DESBOBINADEIRA</v>
      </c>
      <c r="E957" s="5">
        <f t="shared" si="29"/>
        <v>133</v>
      </c>
      <c r="F957" s="6" t="str">
        <f>IF(C957&lt;&gt;"",IF(COUNTIFS($C$2:C957,C957)=1,C957,""),"")</f>
        <v/>
      </c>
      <c r="H957" s="5">
        <v>956</v>
      </c>
      <c r="I957" s="6" t="str">
        <f t="shared" si="28"/>
        <v/>
      </c>
      <c r="J957" s="6" t="str">
        <f>IFERROR(MID(Tabela3[[#This Row],[Ordenado]], 1, SEARCH("_", Tabela3[[#This Row],[Ordenado]]) - 1),"")</f>
        <v/>
      </c>
      <c r="K957" s="6" t="str">
        <f>IFERROR(MID(Tabela3[[#This Row],[Ordenado]], SEARCH("_",Tabela3[[#This Row],[Ordenado]]) + 1, LEN(Tabela3[[#This Row],[Ordenado]])),"")</f>
        <v/>
      </c>
    </row>
    <row r="958" spans="1:11" x14ac:dyDescent="0.25">
      <c r="A958" t="str">
        <f>IFERROR(tbl_geral[[#This Row],[Máquina]],"")</f>
        <v>IMPREG</v>
      </c>
      <c r="B958" t="str">
        <f>IFERROR(tbl_geral[[#This Row],[Status]],"")</f>
        <v>DESBOBINADEIRA</v>
      </c>
      <c r="C958" t="str">
        <f>IF(Tabela2[[#This Row],[Status]]="","",CONCATENATE(Tabela2[[#This Row],[Máquina]],"_",Tabela2[[#This Row],[Status]]))</f>
        <v>IMPREG_DESBOBINADEIRA</v>
      </c>
      <c r="E958" s="5">
        <f t="shared" si="29"/>
        <v>133</v>
      </c>
      <c r="F958" s="6" t="str">
        <f>IF(C958&lt;&gt;"",IF(COUNTIFS($C$2:C958,C958)=1,C958,""),"")</f>
        <v/>
      </c>
      <c r="H958" s="5">
        <v>957</v>
      </c>
      <c r="I958" s="6" t="str">
        <f t="shared" si="28"/>
        <v/>
      </c>
      <c r="J958" s="6" t="str">
        <f>IFERROR(MID(Tabela3[[#This Row],[Ordenado]], 1, SEARCH("_", Tabela3[[#This Row],[Ordenado]]) - 1),"")</f>
        <v/>
      </c>
      <c r="K958" s="6" t="str">
        <f>IFERROR(MID(Tabela3[[#This Row],[Ordenado]], SEARCH("_",Tabela3[[#This Row],[Ordenado]]) + 1, LEN(Tabela3[[#This Row],[Ordenado]])),"")</f>
        <v/>
      </c>
    </row>
    <row r="959" spans="1:11" x14ac:dyDescent="0.25">
      <c r="A959" t="str">
        <f>IFERROR(tbl_geral[[#This Row],[Máquina]],"")</f>
        <v>IMPREG</v>
      </c>
      <c r="B959" t="str">
        <f>IFERROR(tbl_geral[[#This Row],[Status]],"")</f>
        <v>DESBOBINADEIRA</v>
      </c>
      <c r="C959" t="str">
        <f>IF(Tabela2[[#This Row],[Status]]="","",CONCATENATE(Tabela2[[#This Row],[Máquina]],"_",Tabela2[[#This Row],[Status]]))</f>
        <v>IMPREG_DESBOBINADEIRA</v>
      </c>
      <c r="E959" s="5">
        <f t="shared" si="29"/>
        <v>133</v>
      </c>
      <c r="F959" s="6" t="str">
        <f>IF(C959&lt;&gt;"",IF(COUNTIFS($C$2:C959,C959)=1,C959,""),"")</f>
        <v/>
      </c>
      <c r="H959" s="5">
        <v>958</v>
      </c>
      <c r="I959" s="6" t="str">
        <f t="shared" si="28"/>
        <v/>
      </c>
      <c r="J959" s="6" t="str">
        <f>IFERROR(MID(Tabela3[[#This Row],[Ordenado]], 1, SEARCH("_", Tabela3[[#This Row],[Ordenado]]) - 1),"")</f>
        <v/>
      </c>
      <c r="K959" s="6" t="str">
        <f>IFERROR(MID(Tabela3[[#This Row],[Ordenado]], SEARCH("_",Tabela3[[#This Row],[Ordenado]]) + 1, LEN(Tabela3[[#This Row],[Ordenado]])),"")</f>
        <v/>
      </c>
    </row>
    <row r="960" spans="1:11" x14ac:dyDescent="0.25">
      <c r="A960" t="str">
        <f>IFERROR(tbl_geral[[#This Row],[Máquina]],"")</f>
        <v>IMPREG</v>
      </c>
      <c r="B960" t="str">
        <f>IFERROR(tbl_geral[[#This Row],[Status]],"")</f>
        <v>DESBOBINADEIRA</v>
      </c>
      <c r="C960" t="str">
        <f>IF(Tabela2[[#This Row],[Status]]="","",CONCATENATE(Tabela2[[#This Row],[Máquina]],"_",Tabela2[[#This Row],[Status]]))</f>
        <v>IMPREG_DESBOBINADEIRA</v>
      </c>
      <c r="E960" s="5">
        <f t="shared" si="29"/>
        <v>133</v>
      </c>
      <c r="F960" s="6" t="str">
        <f>IF(C960&lt;&gt;"",IF(COUNTIFS($C$2:C960,C960)=1,C960,""),"")</f>
        <v/>
      </c>
      <c r="H960" s="5">
        <v>959</v>
      </c>
      <c r="I960" s="6" t="str">
        <f t="shared" si="28"/>
        <v/>
      </c>
      <c r="J960" s="6" t="str">
        <f>IFERROR(MID(Tabela3[[#This Row],[Ordenado]], 1, SEARCH("_", Tabela3[[#This Row],[Ordenado]]) - 1),"")</f>
        <v/>
      </c>
      <c r="K960" s="6" t="str">
        <f>IFERROR(MID(Tabela3[[#This Row],[Ordenado]], SEARCH("_",Tabela3[[#This Row],[Ordenado]]) + 1, LEN(Tabela3[[#This Row],[Ordenado]])),"")</f>
        <v/>
      </c>
    </row>
    <row r="961" spans="1:11" x14ac:dyDescent="0.25">
      <c r="A961" t="str">
        <f>IFERROR(tbl_geral[[#This Row],[Máquina]],"")</f>
        <v>IMPREG</v>
      </c>
      <c r="B961" t="str">
        <f>IFERROR(tbl_geral[[#This Row],[Status]],"")</f>
        <v>DESBOBINADEIRA</v>
      </c>
      <c r="C961" t="str">
        <f>IF(Tabela2[[#This Row],[Status]]="","",CONCATENATE(Tabela2[[#This Row],[Máquina]],"_",Tabela2[[#This Row],[Status]]))</f>
        <v>IMPREG_DESBOBINADEIRA</v>
      </c>
      <c r="E961" s="5">
        <f t="shared" si="29"/>
        <v>133</v>
      </c>
      <c r="F961" s="6" t="str">
        <f>IF(C961&lt;&gt;"",IF(COUNTIFS($C$2:C961,C961)=1,C961,""),"")</f>
        <v/>
      </c>
      <c r="H961" s="5">
        <v>960</v>
      </c>
      <c r="I961" s="6" t="str">
        <f t="shared" si="28"/>
        <v/>
      </c>
      <c r="J961" s="6" t="str">
        <f>IFERROR(MID(Tabela3[[#This Row],[Ordenado]], 1, SEARCH("_", Tabela3[[#This Row],[Ordenado]]) - 1),"")</f>
        <v/>
      </c>
      <c r="K961" s="6" t="str">
        <f>IFERROR(MID(Tabela3[[#This Row],[Ordenado]], SEARCH("_",Tabela3[[#This Row],[Ordenado]]) + 1, LEN(Tabela3[[#This Row],[Ordenado]])),"")</f>
        <v/>
      </c>
    </row>
    <row r="962" spans="1:11" x14ac:dyDescent="0.25">
      <c r="A962" t="str">
        <f>IFERROR(tbl_geral[[#This Row],[Máquina]],"")</f>
        <v>IMPREG</v>
      </c>
      <c r="B962" t="str">
        <f>IFERROR(tbl_geral[[#This Row],[Status]],"")</f>
        <v>DESBOBINADEIRA</v>
      </c>
      <c r="C962" t="str">
        <f>IF(Tabela2[[#This Row],[Status]]="","",CONCATENATE(Tabela2[[#This Row],[Máquina]],"_",Tabela2[[#This Row],[Status]]))</f>
        <v>IMPREG_DESBOBINADEIRA</v>
      </c>
      <c r="E962" s="5">
        <f t="shared" si="29"/>
        <v>133</v>
      </c>
      <c r="F962" s="6" t="str">
        <f>IF(C962&lt;&gt;"",IF(COUNTIFS($C$2:C962,C962)=1,C962,""),"")</f>
        <v/>
      </c>
      <c r="H962" s="5">
        <v>961</v>
      </c>
      <c r="I962" s="6" t="str">
        <f t="shared" si="28"/>
        <v/>
      </c>
      <c r="J962" s="6" t="str">
        <f>IFERROR(MID(Tabela3[[#This Row],[Ordenado]], 1, SEARCH("_", Tabela3[[#This Row],[Ordenado]]) - 1),"")</f>
        <v/>
      </c>
      <c r="K962" s="6" t="str">
        <f>IFERROR(MID(Tabela3[[#This Row],[Ordenado]], SEARCH("_",Tabela3[[#This Row],[Ordenado]]) + 1, LEN(Tabela3[[#This Row],[Ordenado]])),"")</f>
        <v/>
      </c>
    </row>
    <row r="963" spans="1:11" x14ac:dyDescent="0.25">
      <c r="A963" t="str">
        <f>IFERROR(tbl_geral[[#This Row],[Máquina]],"")</f>
        <v>IMPREG</v>
      </c>
      <c r="B963" t="str">
        <f>IFERROR(tbl_geral[[#This Row],[Status]],"")</f>
        <v>PRIMEIRO BANHO</v>
      </c>
      <c r="C963" t="str">
        <f>IF(Tabela2[[#This Row],[Status]]="","",CONCATENATE(Tabela2[[#This Row],[Máquina]],"_",Tabela2[[#This Row],[Status]]))</f>
        <v>IMPREG_PRIMEIRO BANHO</v>
      </c>
      <c r="E963" s="5">
        <f t="shared" si="29"/>
        <v>134</v>
      </c>
      <c r="F963" s="6" t="str">
        <f>IF(C963&lt;&gt;"",IF(COUNTIFS($C$2:C963,C963)=1,C963,""),"")</f>
        <v>IMPREG_PRIMEIRO BANHO</v>
      </c>
      <c r="H963" s="5">
        <v>962</v>
      </c>
      <c r="I963" s="6" t="str">
        <f t="shared" ref="I963:I1026" si="30">IFERROR(INDEX($F$2:$F$2000,MATCH(H963,$E$2:$E$2000,0)),"")</f>
        <v/>
      </c>
      <c r="J963" s="6" t="str">
        <f>IFERROR(MID(Tabela3[[#This Row],[Ordenado]], 1, SEARCH("_", Tabela3[[#This Row],[Ordenado]]) - 1),"")</f>
        <v/>
      </c>
      <c r="K963" s="6" t="str">
        <f>IFERROR(MID(Tabela3[[#This Row],[Ordenado]], SEARCH("_",Tabela3[[#This Row],[Ordenado]]) + 1, LEN(Tabela3[[#This Row],[Ordenado]])),"")</f>
        <v/>
      </c>
    </row>
    <row r="964" spans="1:11" x14ac:dyDescent="0.25">
      <c r="A964" t="str">
        <f>IFERROR(tbl_geral[[#This Row],[Máquina]],"")</f>
        <v>IMPREG</v>
      </c>
      <c r="B964" t="str">
        <f>IFERROR(tbl_geral[[#This Row],[Status]],"")</f>
        <v>PRIMEIRO BANHO</v>
      </c>
      <c r="C964" t="str">
        <f>IF(Tabela2[[#This Row],[Status]]="","",CONCATENATE(Tabela2[[#This Row],[Máquina]],"_",Tabela2[[#This Row],[Status]]))</f>
        <v>IMPREG_PRIMEIRO BANHO</v>
      </c>
      <c r="E964" s="5">
        <f t="shared" ref="E964:E1027" si="31">IF(F964&lt;&gt;"",E963+1,E963)</f>
        <v>134</v>
      </c>
      <c r="F964" s="6" t="str">
        <f>IF(C964&lt;&gt;"",IF(COUNTIFS($C$2:C964,C964)=1,C964,""),"")</f>
        <v/>
      </c>
      <c r="H964" s="5">
        <v>963</v>
      </c>
      <c r="I964" s="6" t="str">
        <f t="shared" si="30"/>
        <v/>
      </c>
      <c r="J964" s="6" t="str">
        <f>IFERROR(MID(Tabela3[[#This Row],[Ordenado]], 1, SEARCH("_", Tabela3[[#This Row],[Ordenado]]) - 1),"")</f>
        <v/>
      </c>
      <c r="K964" s="6" t="str">
        <f>IFERROR(MID(Tabela3[[#This Row],[Ordenado]], SEARCH("_",Tabela3[[#This Row],[Ordenado]]) + 1, LEN(Tabela3[[#This Row],[Ordenado]])),"")</f>
        <v/>
      </c>
    </row>
    <row r="965" spans="1:11" x14ac:dyDescent="0.25">
      <c r="A965" t="str">
        <f>IFERROR(tbl_geral[[#This Row],[Máquina]],"")</f>
        <v>IMPREG</v>
      </c>
      <c r="B965" t="str">
        <f>IFERROR(tbl_geral[[#This Row],[Status]],"")</f>
        <v>PRIMEIRO BANHO</v>
      </c>
      <c r="C965" t="str">
        <f>IF(Tabela2[[#This Row],[Status]]="","",CONCATENATE(Tabela2[[#This Row],[Máquina]],"_",Tabela2[[#This Row],[Status]]))</f>
        <v>IMPREG_PRIMEIRO BANHO</v>
      </c>
      <c r="E965" s="5">
        <f t="shared" si="31"/>
        <v>134</v>
      </c>
      <c r="F965" s="6" t="str">
        <f>IF(C965&lt;&gt;"",IF(COUNTIFS($C$2:C965,C965)=1,C965,""),"")</f>
        <v/>
      </c>
      <c r="H965" s="5">
        <v>964</v>
      </c>
      <c r="I965" s="6" t="str">
        <f t="shared" si="30"/>
        <v/>
      </c>
      <c r="J965" s="6" t="str">
        <f>IFERROR(MID(Tabela3[[#This Row],[Ordenado]], 1, SEARCH("_", Tabela3[[#This Row],[Ordenado]]) - 1),"")</f>
        <v/>
      </c>
      <c r="K965" s="6" t="str">
        <f>IFERROR(MID(Tabela3[[#This Row],[Ordenado]], SEARCH("_",Tabela3[[#This Row],[Ordenado]]) + 1, LEN(Tabela3[[#This Row],[Ordenado]])),"")</f>
        <v/>
      </c>
    </row>
    <row r="966" spans="1:11" x14ac:dyDescent="0.25">
      <c r="A966" t="str">
        <f>IFERROR(tbl_geral[[#This Row],[Máquina]],"")</f>
        <v>IMPREG</v>
      </c>
      <c r="B966" t="str">
        <f>IFERROR(tbl_geral[[#This Row],[Status]],"")</f>
        <v>PRIMEIRO BANHO</v>
      </c>
      <c r="C966" t="str">
        <f>IF(Tabela2[[#This Row],[Status]]="","",CONCATENATE(Tabela2[[#This Row],[Máquina]],"_",Tabela2[[#This Row],[Status]]))</f>
        <v>IMPREG_PRIMEIRO BANHO</v>
      </c>
      <c r="E966" s="5">
        <f t="shared" si="31"/>
        <v>134</v>
      </c>
      <c r="F966" s="6" t="str">
        <f>IF(C966&lt;&gt;"",IF(COUNTIFS($C$2:C966,C966)=1,C966,""),"")</f>
        <v/>
      </c>
      <c r="H966" s="5">
        <v>965</v>
      </c>
      <c r="I966" s="6" t="str">
        <f t="shared" si="30"/>
        <v/>
      </c>
      <c r="J966" s="6" t="str">
        <f>IFERROR(MID(Tabela3[[#This Row],[Ordenado]], 1, SEARCH("_", Tabela3[[#This Row],[Ordenado]]) - 1),"")</f>
        <v/>
      </c>
      <c r="K966" s="6" t="str">
        <f>IFERROR(MID(Tabela3[[#This Row],[Ordenado]], SEARCH("_",Tabela3[[#This Row],[Ordenado]]) + 1, LEN(Tabela3[[#This Row],[Ordenado]])),"")</f>
        <v/>
      </c>
    </row>
    <row r="967" spans="1:11" x14ac:dyDescent="0.25">
      <c r="A967" t="str">
        <f>IFERROR(tbl_geral[[#This Row],[Máquina]],"")</f>
        <v>IMPREG</v>
      </c>
      <c r="B967" t="str">
        <f>IFERROR(tbl_geral[[#This Row],[Status]],"")</f>
        <v>PRIMEIRO BANHO</v>
      </c>
      <c r="C967" t="str">
        <f>IF(Tabela2[[#This Row],[Status]]="","",CONCATENATE(Tabela2[[#This Row],[Máquina]],"_",Tabela2[[#This Row],[Status]]))</f>
        <v>IMPREG_PRIMEIRO BANHO</v>
      </c>
      <c r="E967" s="5">
        <f t="shared" si="31"/>
        <v>134</v>
      </c>
      <c r="F967" s="6" t="str">
        <f>IF(C967&lt;&gt;"",IF(COUNTIFS($C$2:C967,C967)=1,C967,""),"")</f>
        <v/>
      </c>
      <c r="H967" s="5">
        <v>966</v>
      </c>
      <c r="I967" s="6" t="str">
        <f t="shared" si="30"/>
        <v/>
      </c>
      <c r="J967" s="6" t="str">
        <f>IFERROR(MID(Tabela3[[#This Row],[Ordenado]], 1, SEARCH("_", Tabela3[[#This Row],[Ordenado]]) - 1),"")</f>
        <v/>
      </c>
      <c r="K967" s="6" t="str">
        <f>IFERROR(MID(Tabela3[[#This Row],[Ordenado]], SEARCH("_",Tabela3[[#This Row],[Ordenado]]) + 1, LEN(Tabela3[[#This Row],[Ordenado]])),"")</f>
        <v/>
      </c>
    </row>
    <row r="968" spans="1:11" x14ac:dyDescent="0.25">
      <c r="A968" t="str">
        <f>IFERROR(tbl_geral[[#This Row],[Máquina]],"")</f>
        <v>IMPREG</v>
      </c>
      <c r="B968" t="str">
        <f>IFERROR(tbl_geral[[#This Row],[Status]],"")</f>
        <v>PRIMEIRO BANHO</v>
      </c>
      <c r="C968" t="str">
        <f>IF(Tabela2[[#This Row],[Status]]="","",CONCATENATE(Tabela2[[#This Row],[Máquina]],"_",Tabela2[[#This Row],[Status]]))</f>
        <v>IMPREG_PRIMEIRO BANHO</v>
      </c>
      <c r="E968" s="5">
        <f t="shared" si="31"/>
        <v>134</v>
      </c>
      <c r="F968" s="6" t="str">
        <f>IF(C968&lt;&gt;"",IF(COUNTIFS($C$2:C968,C968)=1,C968,""),"")</f>
        <v/>
      </c>
      <c r="H968" s="5">
        <v>967</v>
      </c>
      <c r="I968" s="6" t="str">
        <f t="shared" si="30"/>
        <v/>
      </c>
      <c r="J968" s="6" t="str">
        <f>IFERROR(MID(Tabela3[[#This Row],[Ordenado]], 1, SEARCH("_", Tabela3[[#This Row],[Ordenado]]) - 1),"")</f>
        <v/>
      </c>
      <c r="K968" s="6" t="str">
        <f>IFERROR(MID(Tabela3[[#This Row],[Ordenado]], SEARCH("_",Tabela3[[#This Row],[Ordenado]]) + 1, LEN(Tabela3[[#This Row],[Ordenado]])),"")</f>
        <v/>
      </c>
    </row>
    <row r="969" spans="1:11" x14ac:dyDescent="0.25">
      <c r="A969" t="str">
        <f>IFERROR(tbl_geral[[#This Row],[Máquina]],"")</f>
        <v>IMPREG</v>
      </c>
      <c r="B969" t="str">
        <f>IFERROR(tbl_geral[[#This Row],[Status]],"")</f>
        <v>PRIMEIRO BANHO</v>
      </c>
      <c r="C969" t="str">
        <f>IF(Tabela2[[#This Row],[Status]]="","",CONCATENATE(Tabela2[[#This Row],[Máquina]],"_",Tabela2[[#This Row],[Status]]))</f>
        <v>IMPREG_PRIMEIRO BANHO</v>
      </c>
      <c r="E969" s="5">
        <f t="shared" si="31"/>
        <v>134</v>
      </c>
      <c r="F969" s="6" t="str">
        <f>IF(C969&lt;&gt;"",IF(COUNTIFS($C$2:C969,C969)=1,C969,""),"")</f>
        <v/>
      </c>
      <c r="H969" s="5">
        <v>968</v>
      </c>
      <c r="I969" s="6" t="str">
        <f t="shared" si="30"/>
        <v/>
      </c>
      <c r="J969" s="6" t="str">
        <f>IFERROR(MID(Tabela3[[#This Row],[Ordenado]], 1, SEARCH("_", Tabela3[[#This Row],[Ordenado]]) - 1),"")</f>
        <v/>
      </c>
      <c r="K969" s="6" t="str">
        <f>IFERROR(MID(Tabela3[[#This Row],[Ordenado]], SEARCH("_",Tabela3[[#This Row],[Ordenado]]) + 1, LEN(Tabela3[[#This Row],[Ordenado]])),"")</f>
        <v/>
      </c>
    </row>
    <row r="970" spans="1:11" x14ac:dyDescent="0.25">
      <c r="A970" t="str">
        <f>IFERROR(tbl_geral[[#This Row],[Máquina]],"")</f>
        <v>IMPREG</v>
      </c>
      <c r="B970" t="str">
        <f>IFERROR(tbl_geral[[#This Row],[Status]],"")</f>
        <v>PRIMEIRO BANHO</v>
      </c>
      <c r="C970" t="str">
        <f>IF(Tabela2[[#This Row],[Status]]="","",CONCATENATE(Tabela2[[#This Row],[Máquina]],"_",Tabela2[[#This Row],[Status]]))</f>
        <v>IMPREG_PRIMEIRO BANHO</v>
      </c>
      <c r="E970" s="5">
        <f t="shared" si="31"/>
        <v>134</v>
      </c>
      <c r="F970" s="6" t="str">
        <f>IF(C970&lt;&gt;"",IF(COUNTIFS($C$2:C970,C970)=1,C970,""),"")</f>
        <v/>
      </c>
      <c r="H970" s="5">
        <v>969</v>
      </c>
      <c r="I970" s="6" t="str">
        <f t="shared" si="30"/>
        <v/>
      </c>
      <c r="J970" s="6" t="str">
        <f>IFERROR(MID(Tabela3[[#This Row],[Ordenado]], 1, SEARCH("_", Tabela3[[#This Row],[Ordenado]]) - 1),"")</f>
        <v/>
      </c>
      <c r="K970" s="6" t="str">
        <f>IFERROR(MID(Tabela3[[#This Row],[Ordenado]], SEARCH("_",Tabela3[[#This Row],[Ordenado]]) + 1, LEN(Tabela3[[#This Row],[Ordenado]])),"")</f>
        <v/>
      </c>
    </row>
    <row r="971" spans="1:11" x14ac:dyDescent="0.25">
      <c r="A971" t="str">
        <f>IFERROR(tbl_geral[[#This Row],[Máquina]],"")</f>
        <v>IMPREG</v>
      </c>
      <c r="B971" t="str">
        <f>IFERROR(tbl_geral[[#This Row],[Status]],"")</f>
        <v>PRIMEIRO BANHO</v>
      </c>
      <c r="C971" t="str">
        <f>IF(Tabela2[[#This Row],[Status]]="","",CONCATENATE(Tabela2[[#This Row],[Máquina]],"_",Tabela2[[#This Row],[Status]]))</f>
        <v>IMPREG_PRIMEIRO BANHO</v>
      </c>
      <c r="E971" s="5">
        <f t="shared" si="31"/>
        <v>134</v>
      </c>
      <c r="F971" s="6" t="str">
        <f>IF(C971&lt;&gt;"",IF(COUNTIFS($C$2:C971,C971)=1,C971,""),"")</f>
        <v/>
      </c>
      <c r="H971" s="5">
        <v>970</v>
      </c>
      <c r="I971" s="6" t="str">
        <f t="shared" si="30"/>
        <v/>
      </c>
      <c r="J971" s="6" t="str">
        <f>IFERROR(MID(Tabela3[[#This Row],[Ordenado]], 1, SEARCH("_", Tabela3[[#This Row],[Ordenado]]) - 1),"")</f>
        <v/>
      </c>
      <c r="K971" s="6" t="str">
        <f>IFERROR(MID(Tabela3[[#This Row],[Ordenado]], SEARCH("_",Tabela3[[#This Row],[Ordenado]]) + 1, LEN(Tabela3[[#This Row],[Ordenado]])),"")</f>
        <v/>
      </c>
    </row>
    <row r="972" spans="1:11" x14ac:dyDescent="0.25">
      <c r="A972" t="str">
        <f>IFERROR(tbl_geral[[#This Row],[Máquina]],"")</f>
        <v>IMPREG</v>
      </c>
      <c r="B972" t="str">
        <f>IFERROR(tbl_geral[[#This Row],[Status]],"")</f>
        <v>PRIMEIRO BANHO</v>
      </c>
      <c r="C972" t="str">
        <f>IF(Tabela2[[#This Row],[Status]]="","",CONCATENATE(Tabela2[[#This Row],[Máquina]],"_",Tabela2[[#This Row],[Status]]))</f>
        <v>IMPREG_PRIMEIRO BANHO</v>
      </c>
      <c r="E972" s="5">
        <f t="shared" si="31"/>
        <v>134</v>
      </c>
      <c r="F972" s="6" t="str">
        <f>IF(C972&lt;&gt;"",IF(COUNTIFS($C$2:C972,C972)=1,C972,""),"")</f>
        <v/>
      </c>
      <c r="H972" s="5">
        <v>971</v>
      </c>
      <c r="I972" s="6" t="str">
        <f t="shared" si="30"/>
        <v/>
      </c>
      <c r="J972" s="6" t="str">
        <f>IFERROR(MID(Tabela3[[#This Row],[Ordenado]], 1, SEARCH("_", Tabela3[[#This Row],[Ordenado]]) - 1),"")</f>
        <v/>
      </c>
      <c r="K972" s="6" t="str">
        <f>IFERROR(MID(Tabela3[[#This Row],[Ordenado]], SEARCH("_",Tabela3[[#This Row],[Ordenado]]) + 1, LEN(Tabela3[[#This Row],[Ordenado]])),"")</f>
        <v/>
      </c>
    </row>
    <row r="973" spans="1:11" x14ac:dyDescent="0.25">
      <c r="A973" t="str">
        <f>IFERROR(tbl_geral[[#This Row],[Máquina]],"")</f>
        <v>IMPREG</v>
      </c>
      <c r="B973" t="str">
        <f>IFERROR(tbl_geral[[#This Row],[Status]],"")</f>
        <v>PRIMEIRO BANHO</v>
      </c>
      <c r="C973" t="str">
        <f>IF(Tabela2[[#This Row],[Status]]="","",CONCATENATE(Tabela2[[#This Row],[Máquina]],"_",Tabela2[[#This Row],[Status]]))</f>
        <v>IMPREG_PRIMEIRO BANHO</v>
      </c>
      <c r="E973" s="5">
        <f t="shared" si="31"/>
        <v>134</v>
      </c>
      <c r="F973" s="6" t="str">
        <f>IF(C973&lt;&gt;"",IF(COUNTIFS($C$2:C973,C973)=1,C973,""),"")</f>
        <v/>
      </c>
      <c r="H973" s="5">
        <v>972</v>
      </c>
      <c r="I973" s="6" t="str">
        <f t="shared" si="30"/>
        <v/>
      </c>
      <c r="J973" s="6" t="str">
        <f>IFERROR(MID(Tabela3[[#This Row],[Ordenado]], 1, SEARCH("_", Tabela3[[#This Row],[Ordenado]]) - 1),"")</f>
        <v/>
      </c>
      <c r="K973" s="6" t="str">
        <f>IFERROR(MID(Tabela3[[#This Row],[Ordenado]], SEARCH("_",Tabela3[[#This Row],[Ordenado]]) + 1, LEN(Tabela3[[#This Row],[Ordenado]])),"")</f>
        <v/>
      </c>
    </row>
    <row r="974" spans="1:11" x14ac:dyDescent="0.25">
      <c r="A974" t="str">
        <f>IFERROR(tbl_geral[[#This Row],[Máquina]],"")</f>
        <v>IMPREG</v>
      </c>
      <c r="B974" t="str">
        <f>IFERROR(tbl_geral[[#This Row],[Status]],"")</f>
        <v>PRIMEIRO BANHO</v>
      </c>
      <c r="C974" t="str">
        <f>IF(Tabela2[[#This Row],[Status]]="","",CONCATENATE(Tabela2[[#This Row],[Máquina]],"_",Tabela2[[#This Row],[Status]]))</f>
        <v>IMPREG_PRIMEIRO BANHO</v>
      </c>
      <c r="E974" s="5">
        <f t="shared" si="31"/>
        <v>134</v>
      </c>
      <c r="F974" s="6" t="str">
        <f>IF(C974&lt;&gt;"",IF(COUNTIFS($C$2:C974,C974)=1,C974,""),"")</f>
        <v/>
      </c>
      <c r="H974" s="5">
        <v>973</v>
      </c>
      <c r="I974" s="6" t="str">
        <f t="shared" si="30"/>
        <v/>
      </c>
      <c r="J974" s="6" t="str">
        <f>IFERROR(MID(Tabela3[[#This Row],[Ordenado]], 1, SEARCH("_", Tabela3[[#This Row],[Ordenado]]) - 1),"")</f>
        <v/>
      </c>
      <c r="K974" s="6" t="str">
        <f>IFERROR(MID(Tabela3[[#This Row],[Ordenado]], SEARCH("_",Tabela3[[#This Row],[Ordenado]]) + 1, LEN(Tabela3[[#This Row],[Ordenado]])),"")</f>
        <v/>
      </c>
    </row>
    <row r="975" spans="1:11" x14ac:dyDescent="0.25">
      <c r="A975" t="str">
        <f>IFERROR(tbl_geral[[#This Row],[Máquina]],"")</f>
        <v>IMPREG</v>
      </c>
      <c r="B975" t="str">
        <f>IFERROR(tbl_geral[[#This Row],[Status]],"")</f>
        <v>PRIMEIRO BANHO</v>
      </c>
      <c r="C975" t="str">
        <f>IF(Tabela2[[#This Row],[Status]]="","",CONCATENATE(Tabela2[[#This Row],[Máquina]],"_",Tabela2[[#This Row],[Status]]))</f>
        <v>IMPREG_PRIMEIRO BANHO</v>
      </c>
      <c r="E975" s="5">
        <f t="shared" si="31"/>
        <v>134</v>
      </c>
      <c r="F975" s="6" t="str">
        <f>IF(C975&lt;&gt;"",IF(COUNTIFS($C$2:C975,C975)=1,C975,""),"")</f>
        <v/>
      </c>
      <c r="H975" s="5">
        <v>974</v>
      </c>
      <c r="I975" s="6" t="str">
        <f t="shared" si="30"/>
        <v/>
      </c>
      <c r="J975" s="6" t="str">
        <f>IFERROR(MID(Tabela3[[#This Row],[Ordenado]], 1, SEARCH("_", Tabela3[[#This Row],[Ordenado]]) - 1),"")</f>
        <v/>
      </c>
      <c r="K975" s="6" t="str">
        <f>IFERROR(MID(Tabela3[[#This Row],[Ordenado]], SEARCH("_",Tabela3[[#This Row],[Ordenado]]) + 1, LEN(Tabela3[[#This Row],[Ordenado]])),"")</f>
        <v/>
      </c>
    </row>
    <row r="976" spans="1:11" x14ac:dyDescent="0.25">
      <c r="A976" t="str">
        <f>IFERROR(tbl_geral[[#This Row],[Máquina]],"")</f>
        <v>IMPREG</v>
      </c>
      <c r="B976" t="str">
        <f>IFERROR(tbl_geral[[#This Row],[Status]],"")</f>
        <v>PRIMEIRO BANHO</v>
      </c>
      <c r="C976" t="str">
        <f>IF(Tabela2[[#This Row],[Status]]="","",CONCATENATE(Tabela2[[#This Row],[Máquina]],"_",Tabela2[[#This Row],[Status]]))</f>
        <v>IMPREG_PRIMEIRO BANHO</v>
      </c>
      <c r="E976" s="5">
        <f t="shared" si="31"/>
        <v>134</v>
      </c>
      <c r="F976" s="6" t="str">
        <f>IF(C976&lt;&gt;"",IF(COUNTIFS($C$2:C976,C976)=1,C976,""),"")</f>
        <v/>
      </c>
      <c r="H976" s="5">
        <v>975</v>
      </c>
      <c r="I976" s="6" t="str">
        <f t="shared" si="30"/>
        <v/>
      </c>
      <c r="J976" s="6" t="str">
        <f>IFERROR(MID(Tabela3[[#This Row],[Ordenado]], 1, SEARCH("_", Tabela3[[#This Row],[Ordenado]]) - 1),"")</f>
        <v/>
      </c>
      <c r="K976" s="6" t="str">
        <f>IFERROR(MID(Tabela3[[#This Row],[Ordenado]], SEARCH("_",Tabela3[[#This Row],[Ordenado]]) + 1, LEN(Tabela3[[#This Row],[Ordenado]])),"")</f>
        <v/>
      </c>
    </row>
    <row r="977" spans="1:11" x14ac:dyDescent="0.25">
      <c r="A977" t="str">
        <f>IFERROR(tbl_geral[[#This Row],[Máquina]],"")</f>
        <v>IMPREG</v>
      </c>
      <c r="B977" t="str">
        <f>IFERROR(tbl_geral[[#This Row],[Status]],"")</f>
        <v>ESTAÇÃO DE SECAGEM</v>
      </c>
      <c r="C977" t="str">
        <f>IF(Tabela2[[#This Row],[Status]]="","",CONCATENATE(Tabela2[[#This Row],[Máquina]],"_",Tabela2[[#This Row],[Status]]))</f>
        <v>IMPREG_ESTAÇÃO DE SECAGEM</v>
      </c>
      <c r="E977" s="5">
        <f t="shared" si="31"/>
        <v>135</v>
      </c>
      <c r="F977" s="6" t="str">
        <f>IF(C977&lt;&gt;"",IF(COUNTIFS($C$2:C977,C977)=1,C977,""),"")</f>
        <v>IMPREG_ESTAÇÃO DE SECAGEM</v>
      </c>
      <c r="H977" s="5">
        <v>976</v>
      </c>
      <c r="I977" s="6" t="str">
        <f t="shared" si="30"/>
        <v/>
      </c>
      <c r="J977" s="6" t="str">
        <f>IFERROR(MID(Tabela3[[#This Row],[Ordenado]], 1, SEARCH("_", Tabela3[[#This Row],[Ordenado]]) - 1),"")</f>
        <v/>
      </c>
      <c r="K977" s="6" t="str">
        <f>IFERROR(MID(Tabela3[[#This Row],[Ordenado]], SEARCH("_",Tabela3[[#This Row],[Ordenado]]) + 1, LEN(Tabela3[[#This Row],[Ordenado]])),"")</f>
        <v/>
      </c>
    </row>
    <row r="978" spans="1:11" x14ac:dyDescent="0.25">
      <c r="A978" t="str">
        <f>IFERROR(tbl_geral[[#This Row],[Máquina]],"")</f>
        <v>IMPREG</v>
      </c>
      <c r="B978" t="str">
        <f>IFERROR(tbl_geral[[#This Row],[Status]],"")</f>
        <v>ESTAÇÃO DE SECAGEM</v>
      </c>
      <c r="C978" t="str">
        <f>IF(Tabela2[[#This Row],[Status]]="","",CONCATENATE(Tabela2[[#This Row],[Máquina]],"_",Tabela2[[#This Row],[Status]]))</f>
        <v>IMPREG_ESTAÇÃO DE SECAGEM</v>
      </c>
      <c r="E978" s="5">
        <f t="shared" si="31"/>
        <v>135</v>
      </c>
      <c r="F978" s="6" t="str">
        <f>IF(C978&lt;&gt;"",IF(COUNTIFS($C$2:C978,C978)=1,C978,""),"")</f>
        <v/>
      </c>
      <c r="H978" s="5">
        <v>977</v>
      </c>
      <c r="I978" s="6" t="str">
        <f t="shared" si="30"/>
        <v/>
      </c>
      <c r="J978" s="6" t="str">
        <f>IFERROR(MID(Tabela3[[#This Row],[Ordenado]], 1, SEARCH("_", Tabela3[[#This Row],[Ordenado]]) - 1),"")</f>
        <v/>
      </c>
      <c r="K978" s="6" t="str">
        <f>IFERROR(MID(Tabela3[[#This Row],[Ordenado]], SEARCH("_",Tabela3[[#This Row],[Ordenado]]) + 1, LEN(Tabela3[[#This Row],[Ordenado]])),"")</f>
        <v/>
      </c>
    </row>
    <row r="979" spans="1:11" x14ac:dyDescent="0.25">
      <c r="A979" t="str">
        <f>IFERROR(tbl_geral[[#This Row],[Máquina]],"")</f>
        <v>IMPREG</v>
      </c>
      <c r="B979" t="str">
        <f>IFERROR(tbl_geral[[#This Row],[Status]],"")</f>
        <v>ESTAÇÃO DE SECAGEM</v>
      </c>
      <c r="C979" t="str">
        <f>IF(Tabela2[[#This Row],[Status]]="","",CONCATENATE(Tabela2[[#This Row],[Máquina]],"_",Tabela2[[#This Row],[Status]]))</f>
        <v>IMPREG_ESTAÇÃO DE SECAGEM</v>
      </c>
      <c r="E979" s="5">
        <f t="shared" si="31"/>
        <v>135</v>
      </c>
      <c r="F979" s="6" t="str">
        <f>IF(C979&lt;&gt;"",IF(COUNTIFS($C$2:C979,C979)=1,C979,""),"")</f>
        <v/>
      </c>
      <c r="H979" s="5">
        <v>978</v>
      </c>
      <c r="I979" s="6" t="str">
        <f t="shared" si="30"/>
        <v/>
      </c>
      <c r="J979" s="6" t="str">
        <f>IFERROR(MID(Tabela3[[#This Row],[Ordenado]], 1, SEARCH("_", Tabela3[[#This Row],[Ordenado]]) - 1),"")</f>
        <v/>
      </c>
      <c r="K979" s="6" t="str">
        <f>IFERROR(MID(Tabela3[[#This Row],[Ordenado]], SEARCH("_",Tabela3[[#This Row],[Ordenado]]) + 1, LEN(Tabela3[[#This Row],[Ordenado]])),"")</f>
        <v/>
      </c>
    </row>
    <row r="980" spans="1:11" x14ac:dyDescent="0.25">
      <c r="A980" t="str">
        <f>IFERROR(tbl_geral[[#This Row],[Máquina]],"")</f>
        <v>IMPREG</v>
      </c>
      <c r="B980" t="str">
        <f>IFERROR(tbl_geral[[#This Row],[Status]],"")</f>
        <v>ESTAÇÃO DE SECAGEM</v>
      </c>
      <c r="C980" t="str">
        <f>IF(Tabela2[[#This Row],[Status]]="","",CONCATENATE(Tabela2[[#This Row],[Máquina]],"_",Tabela2[[#This Row],[Status]]))</f>
        <v>IMPREG_ESTAÇÃO DE SECAGEM</v>
      </c>
      <c r="E980" s="5">
        <f t="shared" si="31"/>
        <v>135</v>
      </c>
      <c r="F980" s="6" t="str">
        <f>IF(C980&lt;&gt;"",IF(COUNTIFS($C$2:C980,C980)=1,C980,""),"")</f>
        <v/>
      </c>
      <c r="H980" s="5">
        <v>979</v>
      </c>
      <c r="I980" s="6" t="str">
        <f t="shared" si="30"/>
        <v/>
      </c>
      <c r="J980" s="6" t="str">
        <f>IFERROR(MID(Tabela3[[#This Row],[Ordenado]], 1, SEARCH("_", Tabela3[[#This Row],[Ordenado]]) - 1),"")</f>
        <v/>
      </c>
      <c r="K980" s="6" t="str">
        <f>IFERROR(MID(Tabela3[[#This Row],[Ordenado]], SEARCH("_",Tabela3[[#This Row],[Ordenado]]) + 1, LEN(Tabela3[[#This Row],[Ordenado]])),"")</f>
        <v/>
      </c>
    </row>
    <row r="981" spans="1:11" x14ac:dyDescent="0.25">
      <c r="A981" t="str">
        <f>IFERROR(tbl_geral[[#This Row],[Máquina]],"")</f>
        <v>IMPREG</v>
      </c>
      <c r="B981" t="str">
        <f>IFERROR(tbl_geral[[#This Row],[Status]],"")</f>
        <v>ESTAÇÃO DE SECAGEM</v>
      </c>
      <c r="C981" t="str">
        <f>IF(Tabela2[[#This Row],[Status]]="","",CONCATENATE(Tabela2[[#This Row],[Máquina]],"_",Tabela2[[#This Row],[Status]]))</f>
        <v>IMPREG_ESTAÇÃO DE SECAGEM</v>
      </c>
      <c r="E981" s="5">
        <f t="shared" si="31"/>
        <v>135</v>
      </c>
      <c r="F981" s="6" t="str">
        <f>IF(C981&lt;&gt;"",IF(COUNTIFS($C$2:C981,C981)=1,C981,""),"")</f>
        <v/>
      </c>
      <c r="H981" s="5">
        <v>980</v>
      </c>
      <c r="I981" s="6" t="str">
        <f t="shared" si="30"/>
        <v/>
      </c>
      <c r="J981" s="6" t="str">
        <f>IFERROR(MID(Tabela3[[#This Row],[Ordenado]], 1, SEARCH("_", Tabela3[[#This Row],[Ordenado]]) - 1),"")</f>
        <v/>
      </c>
      <c r="K981" s="6" t="str">
        <f>IFERROR(MID(Tabela3[[#This Row],[Ordenado]], SEARCH("_",Tabela3[[#This Row],[Ordenado]]) + 1, LEN(Tabela3[[#This Row],[Ordenado]])),"")</f>
        <v/>
      </c>
    </row>
    <row r="982" spans="1:11" x14ac:dyDescent="0.25">
      <c r="A982" t="str">
        <f>IFERROR(tbl_geral[[#This Row],[Máquina]],"")</f>
        <v>IMPREG</v>
      </c>
      <c r="B982" t="str">
        <f>IFERROR(tbl_geral[[#This Row],[Status]],"")</f>
        <v>ESTAÇÃO DE SECAGEM</v>
      </c>
      <c r="C982" t="str">
        <f>IF(Tabela2[[#This Row],[Status]]="","",CONCATENATE(Tabela2[[#This Row],[Máquina]],"_",Tabela2[[#This Row],[Status]]))</f>
        <v>IMPREG_ESTAÇÃO DE SECAGEM</v>
      </c>
      <c r="E982" s="5">
        <f t="shared" si="31"/>
        <v>135</v>
      </c>
      <c r="F982" s="6" t="str">
        <f>IF(C982&lt;&gt;"",IF(COUNTIFS($C$2:C982,C982)=1,C982,""),"")</f>
        <v/>
      </c>
      <c r="H982" s="5">
        <v>981</v>
      </c>
      <c r="I982" s="6" t="str">
        <f t="shared" si="30"/>
        <v/>
      </c>
      <c r="J982" s="6" t="str">
        <f>IFERROR(MID(Tabela3[[#This Row],[Ordenado]], 1, SEARCH("_", Tabela3[[#This Row],[Ordenado]]) - 1),"")</f>
        <v/>
      </c>
      <c r="K982" s="6" t="str">
        <f>IFERROR(MID(Tabela3[[#This Row],[Ordenado]], SEARCH("_",Tabela3[[#This Row],[Ordenado]]) + 1, LEN(Tabela3[[#This Row],[Ordenado]])),"")</f>
        <v/>
      </c>
    </row>
    <row r="983" spans="1:11" x14ac:dyDescent="0.25">
      <c r="A983" t="str">
        <f>IFERROR(tbl_geral[[#This Row],[Máquina]],"")</f>
        <v>IMPREG</v>
      </c>
      <c r="B983" t="str">
        <f>IFERROR(tbl_geral[[#This Row],[Status]],"")</f>
        <v>ESTAÇÃO DE SECAGEM</v>
      </c>
      <c r="C983" t="str">
        <f>IF(Tabela2[[#This Row],[Status]]="","",CONCATENATE(Tabela2[[#This Row],[Máquina]],"_",Tabela2[[#This Row],[Status]]))</f>
        <v>IMPREG_ESTAÇÃO DE SECAGEM</v>
      </c>
      <c r="E983" s="5">
        <f t="shared" si="31"/>
        <v>135</v>
      </c>
      <c r="F983" s="6" t="str">
        <f>IF(C983&lt;&gt;"",IF(COUNTIFS($C$2:C983,C983)=1,C983,""),"")</f>
        <v/>
      </c>
      <c r="H983" s="5">
        <v>982</v>
      </c>
      <c r="I983" s="6" t="str">
        <f t="shared" si="30"/>
        <v/>
      </c>
      <c r="J983" s="6" t="str">
        <f>IFERROR(MID(Tabela3[[#This Row],[Ordenado]], 1, SEARCH("_", Tabela3[[#This Row],[Ordenado]]) - 1),"")</f>
        <v/>
      </c>
      <c r="K983" s="6" t="str">
        <f>IFERROR(MID(Tabela3[[#This Row],[Ordenado]], SEARCH("_",Tabela3[[#This Row],[Ordenado]]) + 1, LEN(Tabela3[[#This Row],[Ordenado]])),"")</f>
        <v/>
      </c>
    </row>
    <row r="984" spans="1:11" x14ac:dyDescent="0.25">
      <c r="A984" t="str">
        <f>IFERROR(tbl_geral[[#This Row],[Máquina]],"")</f>
        <v>IMPREG</v>
      </c>
      <c r="B984" t="str">
        <f>IFERROR(tbl_geral[[#This Row],[Status]],"")</f>
        <v>ESTAÇÃO DE SECAGEM</v>
      </c>
      <c r="C984" t="str">
        <f>IF(Tabela2[[#This Row],[Status]]="","",CONCATENATE(Tabela2[[#This Row],[Máquina]],"_",Tabela2[[#This Row],[Status]]))</f>
        <v>IMPREG_ESTAÇÃO DE SECAGEM</v>
      </c>
      <c r="E984" s="5">
        <f t="shared" si="31"/>
        <v>135</v>
      </c>
      <c r="F984" s="6" t="str">
        <f>IF(C984&lt;&gt;"",IF(COUNTIFS($C$2:C984,C984)=1,C984,""),"")</f>
        <v/>
      </c>
      <c r="H984" s="5">
        <v>983</v>
      </c>
      <c r="I984" s="6" t="str">
        <f t="shared" si="30"/>
        <v/>
      </c>
      <c r="J984" s="6" t="str">
        <f>IFERROR(MID(Tabela3[[#This Row],[Ordenado]], 1, SEARCH("_", Tabela3[[#This Row],[Ordenado]]) - 1),"")</f>
        <v/>
      </c>
      <c r="K984" s="6" t="str">
        <f>IFERROR(MID(Tabela3[[#This Row],[Ordenado]], SEARCH("_",Tabela3[[#This Row],[Ordenado]]) + 1, LEN(Tabela3[[#This Row],[Ordenado]])),"")</f>
        <v/>
      </c>
    </row>
    <row r="985" spans="1:11" x14ac:dyDescent="0.25">
      <c r="A985" t="str">
        <f>IFERROR(tbl_geral[[#This Row],[Máquina]],"")</f>
        <v>IMPREG</v>
      </c>
      <c r="B985" t="str">
        <f>IFERROR(tbl_geral[[#This Row],[Status]],"")</f>
        <v>ESTAÇÃO DE SECAGEM</v>
      </c>
      <c r="C985" t="str">
        <f>IF(Tabela2[[#This Row],[Status]]="","",CONCATENATE(Tabela2[[#This Row],[Máquina]],"_",Tabela2[[#This Row],[Status]]))</f>
        <v>IMPREG_ESTAÇÃO DE SECAGEM</v>
      </c>
      <c r="E985" s="5">
        <f t="shared" si="31"/>
        <v>135</v>
      </c>
      <c r="F985" s="6" t="str">
        <f>IF(C985&lt;&gt;"",IF(COUNTIFS($C$2:C985,C985)=1,C985,""),"")</f>
        <v/>
      </c>
      <c r="H985" s="5">
        <v>984</v>
      </c>
      <c r="I985" s="6" t="str">
        <f t="shared" si="30"/>
        <v/>
      </c>
      <c r="J985" s="6" t="str">
        <f>IFERROR(MID(Tabela3[[#This Row],[Ordenado]], 1, SEARCH("_", Tabela3[[#This Row],[Ordenado]]) - 1),"")</f>
        <v/>
      </c>
      <c r="K985" s="6" t="str">
        <f>IFERROR(MID(Tabela3[[#This Row],[Ordenado]], SEARCH("_",Tabela3[[#This Row],[Ordenado]]) + 1, LEN(Tabela3[[#This Row],[Ordenado]])),"")</f>
        <v/>
      </c>
    </row>
    <row r="986" spans="1:11" x14ac:dyDescent="0.25">
      <c r="A986" t="str">
        <f>IFERROR(tbl_geral[[#This Row],[Máquina]],"")</f>
        <v>IMPREG</v>
      </c>
      <c r="B986" t="str">
        <f>IFERROR(tbl_geral[[#This Row],[Status]],"")</f>
        <v>ESTAÇÃO DE SECAGEM</v>
      </c>
      <c r="C986" t="str">
        <f>IF(Tabela2[[#This Row],[Status]]="","",CONCATENATE(Tabela2[[#This Row],[Máquina]],"_",Tabela2[[#This Row],[Status]]))</f>
        <v>IMPREG_ESTAÇÃO DE SECAGEM</v>
      </c>
      <c r="E986" s="5">
        <f t="shared" si="31"/>
        <v>135</v>
      </c>
      <c r="F986" s="6" t="str">
        <f>IF(C986&lt;&gt;"",IF(COUNTIFS($C$2:C986,C986)=1,C986,""),"")</f>
        <v/>
      </c>
      <c r="H986" s="5">
        <v>985</v>
      </c>
      <c r="I986" s="6" t="str">
        <f t="shared" si="30"/>
        <v/>
      </c>
      <c r="J986" s="6" t="str">
        <f>IFERROR(MID(Tabela3[[#This Row],[Ordenado]], 1, SEARCH("_", Tabela3[[#This Row],[Ordenado]]) - 1),"")</f>
        <v/>
      </c>
      <c r="K986" s="6" t="str">
        <f>IFERROR(MID(Tabela3[[#This Row],[Ordenado]], SEARCH("_",Tabela3[[#This Row],[Ordenado]]) + 1, LEN(Tabela3[[#This Row],[Ordenado]])),"")</f>
        <v/>
      </c>
    </row>
    <row r="987" spans="1:11" x14ac:dyDescent="0.25">
      <c r="A987" t="str">
        <f>IFERROR(tbl_geral[[#This Row],[Máquina]],"")</f>
        <v>IMPREG</v>
      </c>
      <c r="B987" t="str">
        <f>IFERROR(tbl_geral[[#This Row],[Status]],"")</f>
        <v>SAÍDA DO PAPEL</v>
      </c>
      <c r="C987" t="str">
        <f>IF(Tabela2[[#This Row],[Status]]="","",CONCATENATE(Tabela2[[#This Row],[Máquina]],"_",Tabela2[[#This Row],[Status]]))</f>
        <v>IMPREG_SAÍDA DO PAPEL</v>
      </c>
      <c r="E987" s="5">
        <f t="shared" si="31"/>
        <v>136</v>
      </c>
      <c r="F987" s="6" t="str">
        <f>IF(C987&lt;&gt;"",IF(COUNTIFS($C$2:C987,C987)=1,C987,""),"")</f>
        <v>IMPREG_SAÍDA DO PAPEL</v>
      </c>
      <c r="H987" s="5">
        <v>986</v>
      </c>
      <c r="I987" s="6" t="str">
        <f t="shared" si="30"/>
        <v/>
      </c>
      <c r="J987" s="6" t="str">
        <f>IFERROR(MID(Tabela3[[#This Row],[Ordenado]], 1, SEARCH("_", Tabela3[[#This Row],[Ordenado]]) - 1),"")</f>
        <v/>
      </c>
      <c r="K987" s="6" t="str">
        <f>IFERROR(MID(Tabela3[[#This Row],[Ordenado]], SEARCH("_",Tabela3[[#This Row],[Ordenado]]) + 1, LEN(Tabela3[[#This Row],[Ordenado]])),"")</f>
        <v/>
      </c>
    </row>
    <row r="988" spans="1:11" x14ac:dyDescent="0.25">
      <c r="A988" t="str">
        <f>IFERROR(tbl_geral[[#This Row],[Máquina]],"")</f>
        <v>IMPREG</v>
      </c>
      <c r="B988" t="str">
        <f>IFERROR(tbl_geral[[#This Row],[Status]],"")</f>
        <v>SAÍDA DO PAPEL</v>
      </c>
      <c r="C988" t="str">
        <f>IF(Tabela2[[#This Row],[Status]]="","",CONCATENATE(Tabela2[[#This Row],[Máquina]],"_",Tabela2[[#This Row],[Status]]))</f>
        <v>IMPREG_SAÍDA DO PAPEL</v>
      </c>
      <c r="E988" s="5">
        <f t="shared" si="31"/>
        <v>136</v>
      </c>
      <c r="F988" s="6" t="str">
        <f>IF(C988&lt;&gt;"",IF(COUNTIFS($C$2:C988,C988)=1,C988,""),"")</f>
        <v/>
      </c>
      <c r="H988" s="5">
        <v>987</v>
      </c>
      <c r="I988" s="6" t="str">
        <f t="shared" si="30"/>
        <v/>
      </c>
      <c r="J988" s="6" t="str">
        <f>IFERROR(MID(Tabela3[[#This Row],[Ordenado]], 1, SEARCH("_", Tabela3[[#This Row],[Ordenado]]) - 1),"")</f>
        <v/>
      </c>
      <c r="K988" s="6" t="str">
        <f>IFERROR(MID(Tabela3[[#This Row],[Ordenado]], SEARCH("_",Tabela3[[#This Row],[Ordenado]]) + 1, LEN(Tabela3[[#This Row],[Ordenado]])),"")</f>
        <v/>
      </c>
    </row>
    <row r="989" spans="1:11" x14ac:dyDescent="0.25">
      <c r="A989" t="str">
        <f>IFERROR(tbl_geral[[#This Row],[Máquina]],"")</f>
        <v>IMPREG</v>
      </c>
      <c r="B989" t="str">
        <f>IFERROR(tbl_geral[[#This Row],[Status]],"")</f>
        <v>SAÍDA DO PAPEL</v>
      </c>
      <c r="C989" t="str">
        <f>IF(Tabela2[[#This Row],[Status]]="","",CONCATENATE(Tabela2[[#This Row],[Máquina]],"_",Tabela2[[#This Row],[Status]]))</f>
        <v>IMPREG_SAÍDA DO PAPEL</v>
      </c>
      <c r="E989" s="5">
        <f t="shared" si="31"/>
        <v>136</v>
      </c>
      <c r="F989" s="6" t="str">
        <f>IF(C989&lt;&gt;"",IF(COUNTIFS($C$2:C989,C989)=1,C989,""),"")</f>
        <v/>
      </c>
      <c r="H989" s="5">
        <v>988</v>
      </c>
      <c r="I989" s="6" t="str">
        <f t="shared" si="30"/>
        <v/>
      </c>
      <c r="J989" s="6" t="str">
        <f>IFERROR(MID(Tabela3[[#This Row],[Ordenado]], 1, SEARCH("_", Tabela3[[#This Row],[Ordenado]]) - 1),"")</f>
        <v/>
      </c>
      <c r="K989" s="6" t="str">
        <f>IFERROR(MID(Tabela3[[#This Row],[Ordenado]], SEARCH("_",Tabela3[[#This Row],[Ordenado]]) + 1, LEN(Tabela3[[#This Row],[Ordenado]])),"")</f>
        <v/>
      </c>
    </row>
    <row r="990" spans="1:11" x14ac:dyDescent="0.25">
      <c r="A990" t="str">
        <f>IFERROR(tbl_geral[[#This Row],[Máquina]],"")</f>
        <v>IMPREG</v>
      </c>
      <c r="B990" t="str">
        <f>IFERROR(tbl_geral[[#This Row],[Status]],"")</f>
        <v>SAÍDA DO PAPEL</v>
      </c>
      <c r="C990" t="str">
        <f>IF(Tabela2[[#This Row],[Status]]="","",CONCATENATE(Tabela2[[#This Row],[Máquina]],"_",Tabela2[[#This Row],[Status]]))</f>
        <v>IMPREG_SAÍDA DO PAPEL</v>
      </c>
      <c r="E990" s="5">
        <f t="shared" si="31"/>
        <v>136</v>
      </c>
      <c r="F990" s="6" t="str">
        <f>IF(C990&lt;&gt;"",IF(COUNTIFS($C$2:C990,C990)=1,C990,""),"")</f>
        <v/>
      </c>
      <c r="H990" s="5">
        <v>989</v>
      </c>
      <c r="I990" s="6" t="str">
        <f t="shared" si="30"/>
        <v/>
      </c>
      <c r="J990" s="6" t="str">
        <f>IFERROR(MID(Tabela3[[#This Row],[Ordenado]], 1, SEARCH("_", Tabela3[[#This Row],[Ordenado]]) - 1),"")</f>
        <v/>
      </c>
      <c r="K990" s="6" t="str">
        <f>IFERROR(MID(Tabela3[[#This Row],[Ordenado]], SEARCH("_",Tabela3[[#This Row],[Ordenado]]) + 1, LEN(Tabela3[[#This Row],[Ordenado]])),"")</f>
        <v/>
      </c>
    </row>
    <row r="991" spans="1:11" x14ac:dyDescent="0.25">
      <c r="A991" t="str">
        <f>IFERROR(tbl_geral[[#This Row],[Máquina]],"")</f>
        <v>IMPREG</v>
      </c>
      <c r="B991" t="str">
        <f>IFERROR(tbl_geral[[#This Row],[Status]],"")</f>
        <v>SAÍDA DO PAPEL</v>
      </c>
      <c r="C991" t="str">
        <f>IF(Tabela2[[#This Row],[Status]]="","",CONCATENATE(Tabela2[[#This Row],[Máquina]],"_",Tabela2[[#This Row],[Status]]))</f>
        <v>IMPREG_SAÍDA DO PAPEL</v>
      </c>
      <c r="E991" s="5">
        <f t="shared" si="31"/>
        <v>136</v>
      </c>
      <c r="F991" s="6" t="str">
        <f>IF(C991&lt;&gt;"",IF(COUNTIFS($C$2:C991,C991)=1,C991,""),"")</f>
        <v/>
      </c>
      <c r="H991" s="5">
        <v>990</v>
      </c>
      <c r="I991" s="6" t="str">
        <f t="shared" si="30"/>
        <v/>
      </c>
      <c r="J991" s="6" t="str">
        <f>IFERROR(MID(Tabela3[[#This Row],[Ordenado]], 1, SEARCH("_", Tabela3[[#This Row],[Ordenado]]) - 1),"")</f>
        <v/>
      </c>
      <c r="K991" s="6" t="str">
        <f>IFERROR(MID(Tabela3[[#This Row],[Ordenado]], SEARCH("_",Tabela3[[#This Row],[Ordenado]]) + 1, LEN(Tabela3[[#This Row],[Ordenado]])),"")</f>
        <v/>
      </c>
    </row>
    <row r="992" spans="1:11" x14ac:dyDescent="0.25">
      <c r="A992" t="str">
        <f>IFERROR(tbl_geral[[#This Row],[Máquina]],"")</f>
        <v>IMPREG</v>
      </c>
      <c r="B992" t="str">
        <f>IFERROR(tbl_geral[[#This Row],[Status]],"")</f>
        <v>SAÍDA DO PAPEL</v>
      </c>
      <c r="C992" t="str">
        <f>IF(Tabela2[[#This Row],[Status]]="","",CONCATENATE(Tabela2[[#This Row],[Máquina]],"_",Tabela2[[#This Row],[Status]]))</f>
        <v>IMPREG_SAÍDA DO PAPEL</v>
      </c>
      <c r="E992" s="5">
        <f t="shared" si="31"/>
        <v>136</v>
      </c>
      <c r="F992" s="6" t="str">
        <f>IF(C992&lt;&gt;"",IF(COUNTIFS($C$2:C992,C992)=1,C992,""),"")</f>
        <v/>
      </c>
      <c r="H992" s="5">
        <v>991</v>
      </c>
      <c r="I992" s="6" t="str">
        <f t="shared" si="30"/>
        <v/>
      </c>
      <c r="J992" s="6" t="str">
        <f>IFERROR(MID(Tabela3[[#This Row],[Ordenado]], 1, SEARCH("_", Tabela3[[#This Row],[Ordenado]]) - 1),"")</f>
        <v/>
      </c>
      <c r="K992" s="6" t="str">
        <f>IFERROR(MID(Tabela3[[#This Row],[Ordenado]], SEARCH("_",Tabela3[[#This Row],[Ordenado]]) + 1, LEN(Tabela3[[#This Row],[Ordenado]])),"")</f>
        <v/>
      </c>
    </row>
    <row r="993" spans="1:11" x14ac:dyDescent="0.25">
      <c r="A993" t="str">
        <f>IFERROR(tbl_geral[[#This Row],[Máquina]],"")</f>
        <v>IMPREG</v>
      </c>
      <c r="B993" t="str">
        <f>IFERROR(tbl_geral[[#This Row],[Status]],"")</f>
        <v>SAÍDA DO PAPEL</v>
      </c>
      <c r="C993" t="str">
        <f>IF(Tabela2[[#This Row],[Status]]="","",CONCATENATE(Tabela2[[#This Row],[Máquina]],"_",Tabela2[[#This Row],[Status]]))</f>
        <v>IMPREG_SAÍDA DO PAPEL</v>
      </c>
      <c r="E993" s="5">
        <f t="shared" si="31"/>
        <v>136</v>
      </c>
      <c r="F993" s="6" t="str">
        <f>IF(C993&lt;&gt;"",IF(COUNTIFS($C$2:C993,C993)=1,C993,""),"")</f>
        <v/>
      </c>
      <c r="H993" s="5">
        <v>992</v>
      </c>
      <c r="I993" s="6" t="str">
        <f t="shared" si="30"/>
        <v/>
      </c>
      <c r="J993" s="6" t="str">
        <f>IFERROR(MID(Tabela3[[#This Row],[Ordenado]], 1, SEARCH("_", Tabela3[[#This Row],[Ordenado]]) - 1),"")</f>
        <v/>
      </c>
      <c r="K993" s="6" t="str">
        <f>IFERROR(MID(Tabela3[[#This Row],[Ordenado]], SEARCH("_",Tabela3[[#This Row],[Ordenado]]) + 1, LEN(Tabela3[[#This Row],[Ordenado]])),"")</f>
        <v/>
      </c>
    </row>
    <row r="994" spans="1:11" x14ac:dyDescent="0.25">
      <c r="A994" t="str">
        <f>IFERROR(tbl_geral[[#This Row],[Máquina]],"")</f>
        <v>IMPREG</v>
      </c>
      <c r="B994" t="str">
        <f>IFERROR(tbl_geral[[#This Row],[Status]],"")</f>
        <v>SAÍDA DO PAPEL</v>
      </c>
      <c r="C994" t="str">
        <f>IF(Tabela2[[#This Row],[Status]]="","",CONCATENATE(Tabela2[[#This Row],[Máquina]],"_",Tabela2[[#This Row],[Status]]))</f>
        <v>IMPREG_SAÍDA DO PAPEL</v>
      </c>
      <c r="E994" s="5">
        <f t="shared" si="31"/>
        <v>136</v>
      </c>
      <c r="F994" s="6" t="str">
        <f>IF(C994&lt;&gt;"",IF(COUNTIFS($C$2:C994,C994)=1,C994,""),"")</f>
        <v/>
      </c>
      <c r="H994" s="5">
        <v>993</v>
      </c>
      <c r="I994" s="6" t="str">
        <f t="shared" si="30"/>
        <v/>
      </c>
      <c r="J994" s="6" t="str">
        <f>IFERROR(MID(Tabela3[[#This Row],[Ordenado]], 1, SEARCH("_", Tabela3[[#This Row],[Ordenado]]) - 1),"")</f>
        <v/>
      </c>
      <c r="K994" s="6" t="str">
        <f>IFERROR(MID(Tabela3[[#This Row],[Ordenado]], SEARCH("_",Tabela3[[#This Row],[Ordenado]]) + 1, LEN(Tabela3[[#This Row],[Ordenado]])),"")</f>
        <v/>
      </c>
    </row>
    <row r="995" spans="1:11" x14ac:dyDescent="0.25">
      <c r="A995" t="str">
        <f>IFERROR(tbl_geral[[#This Row],[Máquina]],"")</f>
        <v>IMPREG</v>
      </c>
      <c r="B995" t="str">
        <f>IFERROR(tbl_geral[[#This Row],[Status]],"")</f>
        <v>SAÍDA DO PAPEL</v>
      </c>
      <c r="C995" t="str">
        <f>IF(Tabela2[[#This Row],[Status]]="","",CONCATENATE(Tabela2[[#This Row],[Máquina]],"_",Tabela2[[#This Row],[Status]]))</f>
        <v>IMPREG_SAÍDA DO PAPEL</v>
      </c>
      <c r="E995" s="5">
        <f t="shared" si="31"/>
        <v>136</v>
      </c>
      <c r="F995" s="6" t="str">
        <f>IF(C995&lt;&gt;"",IF(COUNTIFS($C$2:C995,C995)=1,C995,""),"")</f>
        <v/>
      </c>
      <c r="H995" s="5">
        <v>994</v>
      </c>
      <c r="I995" s="6" t="str">
        <f t="shared" si="30"/>
        <v/>
      </c>
      <c r="J995" s="6" t="str">
        <f>IFERROR(MID(Tabela3[[#This Row],[Ordenado]], 1, SEARCH("_", Tabela3[[#This Row],[Ordenado]]) - 1),"")</f>
        <v/>
      </c>
      <c r="K995" s="6" t="str">
        <f>IFERROR(MID(Tabela3[[#This Row],[Ordenado]], SEARCH("_",Tabela3[[#This Row],[Ordenado]]) + 1, LEN(Tabela3[[#This Row],[Ordenado]])),"")</f>
        <v/>
      </c>
    </row>
    <row r="996" spans="1:11" x14ac:dyDescent="0.25">
      <c r="A996" t="str">
        <f>IFERROR(tbl_geral[[#This Row],[Máquina]],"")</f>
        <v>IMPREG</v>
      </c>
      <c r="B996" t="str">
        <f>IFERROR(tbl_geral[[#This Row],[Status]],"")</f>
        <v>SAÍDA DO PAPEL</v>
      </c>
      <c r="C996" t="str">
        <f>IF(Tabela2[[#This Row],[Status]]="","",CONCATENATE(Tabela2[[#This Row],[Máquina]],"_",Tabela2[[#This Row],[Status]]))</f>
        <v>IMPREG_SAÍDA DO PAPEL</v>
      </c>
      <c r="E996" s="5">
        <f t="shared" si="31"/>
        <v>136</v>
      </c>
      <c r="F996" s="6" t="str">
        <f>IF(C996&lt;&gt;"",IF(COUNTIFS($C$2:C996,C996)=1,C996,""),"")</f>
        <v/>
      </c>
      <c r="H996" s="5">
        <v>995</v>
      </c>
      <c r="I996" s="6" t="str">
        <f t="shared" si="30"/>
        <v/>
      </c>
      <c r="J996" s="6" t="str">
        <f>IFERROR(MID(Tabela3[[#This Row],[Ordenado]], 1, SEARCH("_", Tabela3[[#This Row],[Ordenado]]) - 1),"")</f>
        <v/>
      </c>
      <c r="K996" s="6" t="str">
        <f>IFERROR(MID(Tabela3[[#This Row],[Ordenado]], SEARCH("_",Tabela3[[#This Row],[Ordenado]]) + 1, LEN(Tabela3[[#This Row],[Ordenado]])),"")</f>
        <v/>
      </c>
    </row>
    <row r="997" spans="1:11" x14ac:dyDescent="0.25">
      <c r="A997" t="str">
        <f>IFERROR(tbl_geral[[#This Row],[Máquina]],"")</f>
        <v>IMPREG</v>
      </c>
      <c r="B997" t="str">
        <f>IFERROR(tbl_geral[[#This Row],[Status]],"")</f>
        <v>CORTADEIRA</v>
      </c>
      <c r="C997" t="str">
        <f>IF(Tabela2[[#This Row],[Status]]="","",CONCATENATE(Tabela2[[#This Row],[Máquina]],"_",Tabela2[[#This Row],[Status]]))</f>
        <v>IMPREG_CORTADEIRA</v>
      </c>
      <c r="E997" s="5">
        <f t="shared" si="31"/>
        <v>137</v>
      </c>
      <c r="F997" s="6" t="str">
        <f>IF(C997&lt;&gt;"",IF(COUNTIFS($C$2:C997,C997)=1,C997,""),"")</f>
        <v>IMPREG_CORTADEIRA</v>
      </c>
      <c r="H997" s="5">
        <v>996</v>
      </c>
      <c r="I997" s="6" t="str">
        <f t="shared" si="30"/>
        <v/>
      </c>
      <c r="J997" s="6" t="str">
        <f>IFERROR(MID(Tabela3[[#This Row],[Ordenado]], 1, SEARCH("_", Tabela3[[#This Row],[Ordenado]]) - 1),"")</f>
        <v/>
      </c>
      <c r="K997" s="6" t="str">
        <f>IFERROR(MID(Tabela3[[#This Row],[Ordenado]], SEARCH("_",Tabela3[[#This Row],[Ordenado]]) + 1, LEN(Tabela3[[#This Row],[Ordenado]])),"")</f>
        <v/>
      </c>
    </row>
    <row r="998" spans="1:11" x14ac:dyDescent="0.25">
      <c r="A998" t="str">
        <f>IFERROR(tbl_geral[[#This Row],[Máquina]],"")</f>
        <v>IMPREG</v>
      </c>
      <c r="B998" t="str">
        <f>IFERROR(tbl_geral[[#This Row],[Status]],"")</f>
        <v>CORTADEIRA</v>
      </c>
      <c r="C998" t="str">
        <f>IF(Tabela2[[#This Row],[Status]]="","",CONCATENATE(Tabela2[[#This Row],[Máquina]],"_",Tabela2[[#This Row],[Status]]))</f>
        <v>IMPREG_CORTADEIRA</v>
      </c>
      <c r="E998" s="5">
        <f t="shared" si="31"/>
        <v>137</v>
      </c>
      <c r="F998" s="6" t="str">
        <f>IF(C998&lt;&gt;"",IF(COUNTIFS($C$2:C998,C998)=1,C998,""),"")</f>
        <v/>
      </c>
      <c r="H998" s="5">
        <v>997</v>
      </c>
      <c r="I998" s="6" t="str">
        <f t="shared" si="30"/>
        <v/>
      </c>
      <c r="J998" s="6" t="str">
        <f>IFERROR(MID(Tabela3[[#This Row],[Ordenado]], 1, SEARCH("_", Tabela3[[#This Row],[Ordenado]]) - 1),"")</f>
        <v/>
      </c>
      <c r="K998" s="6" t="str">
        <f>IFERROR(MID(Tabela3[[#This Row],[Ordenado]], SEARCH("_",Tabela3[[#This Row],[Ordenado]]) + 1, LEN(Tabela3[[#This Row],[Ordenado]])),"")</f>
        <v/>
      </c>
    </row>
    <row r="999" spans="1:11" x14ac:dyDescent="0.25">
      <c r="A999" t="str">
        <f>IFERROR(tbl_geral[[#This Row],[Máquina]],"")</f>
        <v>IMPREG</v>
      </c>
      <c r="B999" t="str">
        <f>IFERROR(tbl_geral[[#This Row],[Status]],"")</f>
        <v>CORTADEIRA</v>
      </c>
      <c r="C999" t="str">
        <f>IF(Tabela2[[#This Row],[Status]]="","",CONCATENATE(Tabela2[[#This Row],[Máquina]],"_",Tabela2[[#This Row],[Status]]))</f>
        <v>IMPREG_CORTADEIRA</v>
      </c>
      <c r="E999" s="5">
        <f t="shared" si="31"/>
        <v>137</v>
      </c>
      <c r="F999" s="6" t="str">
        <f>IF(C999&lt;&gt;"",IF(COUNTIFS($C$2:C999,C999)=1,C999,""),"")</f>
        <v/>
      </c>
      <c r="H999" s="5">
        <v>998</v>
      </c>
      <c r="I999" s="6" t="str">
        <f t="shared" si="30"/>
        <v/>
      </c>
      <c r="J999" s="6" t="str">
        <f>IFERROR(MID(Tabela3[[#This Row],[Ordenado]], 1, SEARCH("_", Tabela3[[#This Row],[Ordenado]]) - 1),"")</f>
        <v/>
      </c>
      <c r="K999" s="6" t="str">
        <f>IFERROR(MID(Tabela3[[#This Row],[Ordenado]], SEARCH("_",Tabela3[[#This Row],[Ordenado]]) + 1, LEN(Tabela3[[#This Row],[Ordenado]])),"")</f>
        <v/>
      </c>
    </row>
    <row r="1000" spans="1:11" x14ac:dyDescent="0.25">
      <c r="A1000" t="str">
        <f>IFERROR(tbl_geral[[#This Row],[Máquina]],"")</f>
        <v>IMPREG</v>
      </c>
      <c r="B1000" t="str">
        <f>IFERROR(tbl_geral[[#This Row],[Status]],"")</f>
        <v>CORTADEIRA</v>
      </c>
      <c r="C1000" t="str">
        <f>IF(Tabela2[[#This Row],[Status]]="","",CONCATENATE(Tabela2[[#This Row],[Máquina]],"_",Tabela2[[#This Row],[Status]]))</f>
        <v>IMPREG_CORTADEIRA</v>
      </c>
      <c r="E1000" s="5">
        <f t="shared" si="31"/>
        <v>137</v>
      </c>
      <c r="F1000" s="6" t="str">
        <f>IF(C1000&lt;&gt;"",IF(COUNTIFS($C$2:C1000,C1000)=1,C1000,""),"")</f>
        <v/>
      </c>
      <c r="H1000" s="5">
        <v>999</v>
      </c>
      <c r="I1000" s="6" t="str">
        <f t="shared" si="30"/>
        <v/>
      </c>
      <c r="J1000" s="6" t="str">
        <f>IFERROR(MID(Tabela3[[#This Row],[Ordenado]], 1, SEARCH("_", Tabela3[[#This Row],[Ordenado]]) - 1),"")</f>
        <v/>
      </c>
      <c r="K1000" s="6" t="str">
        <f>IFERROR(MID(Tabela3[[#This Row],[Ordenado]], SEARCH("_",Tabela3[[#This Row],[Ordenado]]) + 1, LEN(Tabela3[[#This Row],[Ordenado]])),"")</f>
        <v/>
      </c>
    </row>
    <row r="1001" spans="1:11" x14ac:dyDescent="0.25">
      <c r="A1001" t="str">
        <f>IFERROR(tbl_geral[[#This Row],[Máquina]],"")</f>
        <v>IMPREG</v>
      </c>
      <c r="B1001" t="str">
        <f>IFERROR(tbl_geral[[#This Row],[Status]],"")</f>
        <v>CORTADEIRA</v>
      </c>
      <c r="C1001" t="str">
        <f>IF(Tabela2[[#This Row],[Status]]="","",CONCATENATE(Tabela2[[#This Row],[Máquina]],"_",Tabela2[[#This Row],[Status]]))</f>
        <v>IMPREG_CORTADEIRA</v>
      </c>
      <c r="E1001" s="5">
        <f t="shared" si="31"/>
        <v>137</v>
      </c>
      <c r="F1001" s="6" t="str">
        <f>IF(C1001&lt;&gt;"",IF(COUNTIFS($C$2:C1001,C1001)=1,C1001,""),"")</f>
        <v/>
      </c>
      <c r="H1001" s="5">
        <v>1000</v>
      </c>
      <c r="I1001" s="6" t="str">
        <f t="shared" si="30"/>
        <v/>
      </c>
      <c r="J1001" s="6" t="str">
        <f>IFERROR(MID(Tabela3[[#This Row],[Ordenado]], 1, SEARCH("_", Tabela3[[#This Row],[Ordenado]]) - 1),"")</f>
        <v/>
      </c>
      <c r="K1001" s="6" t="str">
        <f>IFERROR(MID(Tabela3[[#This Row],[Ordenado]], SEARCH("_",Tabela3[[#This Row],[Ordenado]]) + 1, LEN(Tabela3[[#This Row],[Ordenado]])),"")</f>
        <v/>
      </c>
    </row>
    <row r="1002" spans="1:11" x14ac:dyDescent="0.25">
      <c r="A1002" t="str">
        <f>IFERROR(tbl_geral[[#This Row],[Máquina]],"")</f>
        <v>IMPREG</v>
      </c>
      <c r="B1002" t="str">
        <f>IFERROR(tbl_geral[[#This Row],[Status]],"")</f>
        <v>CORTADEIRA</v>
      </c>
      <c r="C1002" t="str">
        <f>IF(Tabela2[[#This Row],[Status]]="","",CONCATENATE(Tabela2[[#This Row],[Máquina]],"_",Tabela2[[#This Row],[Status]]))</f>
        <v>IMPREG_CORTADEIRA</v>
      </c>
      <c r="E1002" s="5">
        <f t="shared" si="31"/>
        <v>137</v>
      </c>
      <c r="F1002" s="6" t="str">
        <f>IF(C1002&lt;&gt;"",IF(COUNTIFS($C$2:C1002,C1002)=1,C1002,""),"")</f>
        <v/>
      </c>
      <c r="H1002" s="5">
        <v>1001</v>
      </c>
      <c r="I1002" s="6" t="str">
        <f t="shared" si="30"/>
        <v/>
      </c>
      <c r="J1002" s="6" t="str">
        <f>IFERROR(MID(Tabela3[[#This Row],[Ordenado]], 1, SEARCH("_", Tabela3[[#This Row],[Ordenado]]) - 1),"")</f>
        <v/>
      </c>
      <c r="K1002" s="6" t="str">
        <f>IFERROR(MID(Tabela3[[#This Row],[Ordenado]], SEARCH("_",Tabela3[[#This Row],[Ordenado]]) + 1, LEN(Tabela3[[#This Row],[Ordenado]])),"")</f>
        <v/>
      </c>
    </row>
    <row r="1003" spans="1:11" x14ac:dyDescent="0.25">
      <c r="A1003" t="str">
        <f>IFERROR(tbl_geral[[#This Row],[Máquina]],"")</f>
        <v>IMPREG</v>
      </c>
      <c r="B1003" t="str">
        <f>IFERROR(tbl_geral[[#This Row],[Status]],"")</f>
        <v>CORTADEIRA</v>
      </c>
      <c r="C1003" t="str">
        <f>IF(Tabela2[[#This Row],[Status]]="","",CONCATENATE(Tabela2[[#This Row],[Máquina]],"_",Tabela2[[#This Row],[Status]]))</f>
        <v>IMPREG_CORTADEIRA</v>
      </c>
      <c r="E1003" s="5">
        <f t="shared" si="31"/>
        <v>137</v>
      </c>
      <c r="F1003" s="6" t="str">
        <f>IF(C1003&lt;&gt;"",IF(COUNTIFS($C$2:C1003,C1003)=1,C1003,""),"")</f>
        <v/>
      </c>
      <c r="H1003" s="5">
        <v>1002</v>
      </c>
      <c r="I1003" s="6" t="str">
        <f t="shared" si="30"/>
        <v/>
      </c>
      <c r="J1003" s="6" t="str">
        <f>IFERROR(MID(Tabela3[[#This Row],[Ordenado]], 1, SEARCH("_", Tabela3[[#This Row],[Ordenado]]) - 1),"")</f>
        <v/>
      </c>
      <c r="K1003" s="6" t="str">
        <f>IFERROR(MID(Tabela3[[#This Row],[Ordenado]], SEARCH("_",Tabela3[[#This Row],[Ordenado]]) + 1, LEN(Tabela3[[#This Row],[Ordenado]])),"")</f>
        <v/>
      </c>
    </row>
    <row r="1004" spans="1:11" x14ac:dyDescent="0.25">
      <c r="A1004" t="str">
        <f>IFERROR(tbl_geral[[#This Row],[Máquina]],"")</f>
        <v>IMPREG</v>
      </c>
      <c r="B1004" t="str">
        <f>IFERROR(tbl_geral[[#This Row],[Status]],"")</f>
        <v>CORTADEIRA</v>
      </c>
      <c r="C1004" t="str">
        <f>IF(Tabela2[[#This Row],[Status]]="","",CONCATENATE(Tabela2[[#This Row],[Máquina]],"_",Tabela2[[#This Row],[Status]]))</f>
        <v>IMPREG_CORTADEIRA</v>
      </c>
      <c r="E1004" s="5">
        <f t="shared" si="31"/>
        <v>137</v>
      </c>
      <c r="F1004" s="6" t="str">
        <f>IF(C1004&lt;&gt;"",IF(COUNTIFS($C$2:C1004,C1004)=1,C1004,""),"")</f>
        <v/>
      </c>
      <c r="H1004" s="5">
        <v>1003</v>
      </c>
      <c r="I1004" s="6" t="str">
        <f t="shared" si="30"/>
        <v/>
      </c>
      <c r="J1004" s="6" t="str">
        <f>IFERROR(MID(Tabela3[[#This Row],[Ordenado]], 1, SEARCH("_", Tabela3[[#This Row],[Ordenado]]) - 1),"")</f>
        <v/>
      </c>
      <c r="K1004" s="6" t="str">
        <f>IFERROR(MID(Tabela3[[#This Row],[Ordenado]], SEARCH("_",Tabela3[[#This Row],[Ordenado]]) + 1, LEN(Tabela3[[#This Row],[Ordenado]])),"")</f>
        <v/>
      </c>
    </row>
    <row r="1005" spans="1:11" x14ac:dyDescent="0.25">
      <c r="A1005" t="str">
        <f>IFERROR(tbl_geral[[#This Row],[Máquina]],"")</f>
        <v>IMPREG</v>
      </c>
      <c r="B1005" t="str">
        <f>IFERROR(tbl_geral[[#This Row],[Status]],"")</f>
        <v>CLASSIFICAÇÃO</v>
      </c>
      <c r="C1005" t="str">
        <f>IF(Tabela2[[#This Row],[Status]]="","",CONCATENATE(Tabela2[[#This Row],[Máquina]],"_",Tabela2[[#This Row],[Status]]))</f>
        <v>IMPREG_CLASSIFICAÇÃO</v>
      </c>
      <c r="E1005" s="5">
        <f t="shared" si="31"/>
        <v>138</v>
      </c>
      <c r="F1005" s="6" t="str">
        <f>IF(C1005&lt;&gt;"",IF(COUNTIFS($C$2:C1005,C1005)=1,C1005,""),"")</f>
        <v>IMPREG_CLASSIFICAÇÃO</v>
      </c>
      <c r="H1005" s="5">
        <v>1004</v>
      </c>
      <c r="I1005" s="6" t="str">
        <f t="shared" si="30"/>
        <v/>
      </c>
      <c r="J1005" s="6" t="str">
        <f>IFERROR(MID(Tabela3[[#This Row],[Ordenado]], 1, SEARCH("_", Tabela3[[#This Row],[Ordenado]]) - 1),"")</f>
        <v/>
      </c>
      <c r="K1005" s="6" t="str">
        <f>IFERROR(MID(Tabela3[[#This Row],[Ordenado]], SEARCH("_",Tabela3[[#This Row],[Ordenado]]) + 1, LEN(Tabela3[[#This Row],[Ordenado]])),"")</f>
        <v/>
      </c>
    </row>
    <row r="1006" spans="1:11" x14ac:dyDescent="0.25">
      <c r="A1006" t="str">
        <f>IFERROR(tbl_geral[[#This Row],[Máquina]],"")</f>
        <v>IMPREG</v>
      </c>
      <c r="B1006" t="str">
        <f>IFERROR(tbl_geral[[#This Row],[Status]],"")</f>
        <v>CLASSIFICAÇÃO</v>
      </c>
      <c r="C1006" t="str">
        <f>IF(Tabela2[[#This Row],[Status]]="","",CONCATENATE(Tabela2[[#This Row],[Máquina]],"_",Tabela2[[#This Row],[Status]]))</f>
        <v>IMPREG_CLASSIFICAÇÃO</v>
      </c>
      <c r="E1006" s="5">
        <f t="shared" si="31"/>
        <v>138</v>
      </c>
      <c r="F1006" s="6" t="str">
        <f>IF(C1006&lt;&gt;"",IF(COUNTIFS($C$2:C1006,C1006)=1,C1006,""),"")</f>
        <v/>
      </c>
      <c r="H1006" s="5">
        <v>1005</v>
      </c>
      <c r="I1006" s="6" t="str">
        <f t="shared" si="30"/>
        <v/>
      </c>
      <c r="J1006" s="6" t="str">
        <f>IFERROR(MID(Tabela3[[#This Row],[Ordenado]], 1, SEARCH("_", Tabela3[[#This Row],[Ordenado]]) - 1),"")</f>
        <v/>
      </c>
      <c r="K1006" s="6" t="str">
        <f>IFERROR(MID(Tabela3[[#This Row],[Ordenado]], SEARCH("_",Tabela3[[#This Row],[Ordenado]]) + 1, LEN(Tabela3[[#This Row],[Ordenado]])),"")</f>
        <v/>
      </c>
    </row>
    <row r="1007" spans="1:11" x14ac:dyDescent="0.25">
      <c r="A1007" t="str">
        <f>IFERROR(tbl_geral[[#This Row],[Máquina]],"")</f>
        <v>IMPREG</v>
      </c>
      <c r="B1007" t="str">
        <f>IFERROR(tbl_geral[[#This Row],[Status]],"")</f>
        <v>CLASSIFICAÇÃO</v>
      </c>
      <c r="C1007" t="str">
        <f>IF(Tabela2[[#This Row],[Status]]="","",CONCATENATE(Tabela2[[#This Row],[Máquina]],"_",Tabela2[[#This Row],[Status]]))</f>
        <v>IMPREG_CLASSIFICAÇÃO</v>
      </c>
      <c r="E1007" s="5">
        <f t="shared" si="31"/>
        <v>138</v>
      </c>
      <c r="F1007" s="6" t="str">
        <f>IF(C1007&lt;&gt;"",IF(COUNTIFS($C$2:C1007,C1007)=1,C1007,""),"")</f>
        <v/>
      </c>
      <c r="H1007" s="5">
        <v>1006</v>
      </c>
      <c r="I1007" s="6" t="str">
        <f t="shared" si="30"/>
        <v/>
      </c>
      <c r="J1007" s="6" t="str">
        <f>IFERROR(MID(Tabela3[[#This Row],[Ordenado]], 1, SEARCH("_", Tabela3[[#This Row],[Ordenado]]) - 1),"")</f>
        <v/>
      </c>
      <c r="K1007" s="6" t="str">
        <f>IFERROR(MID(Tabela3[[#This Row],[Ordenado]], SEARCH("_",Tabela3[[#This Row],[Ordenado]]) + 1, LEN(Tabela3[[#This Row],[Ordenado]])),"")</f>
        <v/>
      </c>
    </row>
    <row r="1008" spans="1:11" x14ac:dyDescent="0.25">
      <c r="A1008" t="str">
        <f>IFERROR(tbl_geral[[#This Row],[Máquina]],"")</f>
        <v>IMPREG</v>
      </c>
      <c r="B1008" t="str">
        <f>IFERROR(tbl_geral[[#This Row],[Status]],"")</f>
        <v>CLASSIFICAÇÃO</v>
      </c>
      <c r="C1008" t="str">
        <f>IF(Tabela2[[#This Row],[Status]]="","",CONCATENATE(Tabela2[[#This Row],[Máquina]],"_",Tabela2[[#This Row],[Status]]))</f>
        <v>IMPREG_CLASSIFICAÇÃO</v>
      </c>
      <c r="E1008" s="5">
        <f t="shared" si="31"/>
        <v>138</v>
      </c>
      <c r="F1008" s="6" t="str">
        <f>IF(C1008&lt;&gt;"",IF(COUNTIFS($C$2:C1008,C1008)=1,C1008,""),"")</f>
        <v/>
      </c>
      <c r="H1008" s="5">
        <v>1007</v>
      </c>
      <c r="I1008" s="6" t="str">
        <f t="shared" si="30"/>
        <v/>
      </c>
      <c r="J1008" s="6" t="str">
        <f>IFERROR(MID(Tabela3[[#This Row],[Ordenado]], 1, SEARCH("_", Tabela3[[#This Row],[Ordenado]]) - 1),"")</f>
        <v/>
      </c>
      <c r="K1008" s="6" t="str">
        <f>IFERROR(MID(Tabela3[[#This Row],[Ordenado]], SEARCH("_",Tabela3[[#This Row],[Ordenado]]) + 1, LEN(Tabela3[[#This Row],[Ordenado]])),"")</f>
        <v/>
      </c>
    </row>
    <row r="1009" spans="1:11" x14ac:dyDescent="0.25">
      <c r="A1009" t="str">
        <f>IFERROR(tbl_geral[[#This Row],[Máquina]],"")</f>
        <v>LAQU</v>
      </c>
      <c r="B1009" t="str">
        <f>IFERROR(tbl_geral[[#This Row],[Status]],"")</f>
        <v>START/STOP</v>
      </c>
      <c r="C1009" t="str">
        <f>IF(Tabela2[[#This Row],[Status]]="","",CONCATENATE(Tabela2[[#This Row],[Máquina]],"_",Tabela2[[#This Row],[Status]]))</f>
        <v>LAQU_START/STOP</v>
      </c>
      <c r="E1009" s="5">
        <f t="shared" si="31"/>
        <v>139</v>
      </c>
      <c r="F1009" s="6" t="str">
        <f>IF(C1009&lt;&gt;"",IF(COUNTIFS($C$2:C1009,C1009)=1,C1009,""),"")</f>
        <v>LAQU_START/STOP</v>
      </c>
      <c r="H1009" s="5">
        <v>1008</v>
      </c>
      <c r="I1009" s="6" t="str">
        <f t="shared" si="30"/>
        <v/>
      </c>
      <c r="J1009" s="6" t="str">
        <f>IFERROR(MID(Tabela3[[#This Row],[Ordenado]], 1, SEARCH("_", Tabela3[[#This Row],[Ordenado]]) - 1),"")</f>
        <v/>
      </c>
      <c r="K1009" s="6" t="str">
        <f>IFERROR(MID(Tabela3[[#This Row],[Ordenado]], SEARCH("_",Tabela3[[#This Row],[Ordenado]]) + 1, LEN(Tabela3[[#This Row],[Ordenado]])),"")</f>
        <v/>
      </c>
    </row>
    <row r="1010" spans="1:11" x14ac:dyDescent="0.25">
      <c r="A1010" t="str">
        <f>IFERROR(tbl_geral[[#This Row],[Máquina]],"")</f>
        <v>LAQU</v>
      </c>
      <c r="B1010" t="str">
        <f>IFERROR(tbl_geral[[#This Row],[Status]],"")</f>
        <v>START/STOP</v>
      </c>
      <c r="C1010" t="str">
        <f>IF(Tabela2[[#This Row],[Status]]="","",CONCATENATE(Tabela2[[#This Row],[Máquina]],"_",Tabela2[[#This Row],[Status]]))</f>
        <v>LAQU_START/STOP</v>
      </c>
      <c r="E1010" s="5">
        <f t="shared" si="31"/>
        <v>139</v>
      </c>
      <c r="F1010" s="6" t="str">
        <f>IF(C1010&lt;&gt;"",IF(COUNTIFS($C$2:C1010,C1010)=1,C1010,""),"")</f>
        <v/>
      </c>
      <c r="H1010" s="5">
        <v>1009</v>
      </c>
      <c r="I1010" s="6" t="str">
        <f t="shared" si="30"/>
        <v/>
      </c>
      <c r="J1010" s="6" t="str">
        <f>IFERROR(MID(Tabela3[[#This Row],[Ordenado]], 1, SEARCH("_", Tabela3[[#This Row],[Ordenado]]) - 1),"")</f>
        <v/>
      </c>
      <c r="K1010" s="6" t="str">
        <f>IFERROR(MID(Tabela3[[#This Row],[Ordenado]], SEARCH("_",Tabela3[[#This Row],[Ordenado]]) + 1, LEN(Tabela3[[#This Row],[Ordenado]])),"")</f>
        <v/>
      </c>
    </row>
    <row r="1011" spans="1:11" x14ac:dyDescent="0.25">
      <c r="A1011" t="str">
        <f>IFERROR(tbl_geral[[#This Row],[Máquina]],"")</f>
        <v>LAQU</v>
      </c>
      <c r="B1011" t="str">
        <f>IFERROR(tbl_geral[[#This Row],[Status]],"")</f>
        <v>START/STOP</v>
      </c>
      <c r="C1011" t="str">
        <f>IF(Tabela2[[#This Row],[Status]]="","",CONCATENATE(Tabela2[[#This Row],[Máquina]],"_",Tabela2[[#This Row],[Status]]))</f>
        <v>LAQU_START/STOP</v>
      </c>
      <c r="E1011" s="5">
        <f t="shared" si="31"/>
        <v>139</v>
      </c>
      <c r="F1011" s="6" t="str">
        <f>IF(C1011&lt;&gt;"",IF(COUNTIFS($C$2:C1011,C1011)=1,C1011,""),"")</f>
        <v/>
      </c>
      <c r="H1011" s="5">
        <v>1010</v>
      </c>
      <c r="I1011" s="6" t="str">
        <f t="shared" si="30"/>
        <v/>
      </c>
      <c r="J1011" s="6" t="str">
        <f>IFERROR(MID(Tabela3[[#This Row],[Ordenado]], 1, SEARCH("_", Tabela3[[#This Row],[Ordenado]]) - 1),"")</f>
        <v/>
      </c>
      <c r="K1011" s="6" t="str">
        <f>IFERROR(MID(Tabela3[[#This Row],[Ordenado]], SEARCH("_",Tabela3[[#This Row],[Ordenado]]) + 1, LEN(Tabela3[[#This Row],[Ordenado]])),"")</f>
        <v/>
      </c>
    </row>
    <row r="1012" spans="1:11" x14ac:dyDescent="0.25">
      <c r="A1012" t="str">
        <f>IFERROR(tbl_geral[[#This Row],[Máquina]],"")</f>
        <v>LAQU</v>
      </c>
      <c r="B1012" t="str">
        <f>IFERROR(tbl_geral[[#This Row],[Status]],"")</f>
        <v>START/STOP</v>
      </c>
      <c r="C1012" t="str">
        <f>IF(Tabela2[[#This Row],[Status]]="","",CONCATENATE(Tabela2[[#This Row],[Máquina]],"_",Tabela2[[#This Row],[Status]]))</f>
        <v>LAQU_START/STOP</v>
      </c>
      <c r="E1012" s="5">
        <f t="shared" si="31"/>
        <v>139</v>
      </c>
      <c r="F1012" s="6" t="str">
        <f>IF(C1012&lt;&gt;"",IF(COUNTIFS($C$2:C1012,C1012)=1,C1012,""),"")</f>
        <v/>
      </c>
      <c r="H1012" s="5">
        <v>1011</v>
      </c>
      <c r="I1012" s="6" t="str">
        <f t="shared" si="30"/>
        <v/>
      </c>
      <c r="J1012" s="6" t="str">
        <f>IFERROR(MID(Tabela3[[#This Row],[Ordenado]], 1, SEARCH("_", Tabela3[[#This Row],[Ordenado]]) - 1),"")</f>
        <v/>
      </c>
      <c r="K1012" s="6" t="str">
        <f>IFERROR(MID(Tabela3[[#This Row],[Ordenado]], SEARCH("_",Tabela3[[#This Row],[Ordenado]]) + 1, LEN(Tabela3[[#This Row],[Ordenado]])),"")</f>
        <v/>
      </c>
    </row>
    <row r="1013" spans="1:11" x14ac:dyDescent="0.25">
      <c r="A1013" t="str">
        <f>IFERROR(tbl_geral[[#This Row],[Máquina]],"")</f>
        <v>LAQU</v>
      </c>
      <c r="B1013" t="str">
        <f>IFERROR(tbl_geral[[#This Row],[Status]],"")</f>
        <v>START/STOP</v>
      </c>
      <c r="C1013" t="str">
        <f>IF(Tabela2[[#This Row],[Status]]="","",CONCATENATE(Tabela2[[#This Row],[Máquina]],"_",Tabela2[[#This Row],[Status]]))</f>
        <v>LAQU_START/STOP</v>
      </c>
      <c r="E1013" s="5">
        <f t="shared" si="31"/>
        <v>139</v>
      </c>
      <c r="F1013" s="6" t="str">
        <f>IF(C1013&lt;&gt;"",IF(COUNTIFS($C$2:C1013,C1013)=1,C1013,""),"")</f>
        <v/>
      </c>
      <c r="H1013" s="5">
        <v>1012</v>
      </c>
      <c r="I1013" s="6" t="str">
        <f t="shared" si="30"/>
        <v/>
      </c>
      <c r="J1013" s="6" t="str">
        <f>IFERROR(MID(Tabela3[[#This Row],[Ordenado]], 1, SEARCH("_", Tabela3[[#This Row],[Ordenado]]) - 1),"")</f>
        <v/>
      </c>
      <c r="K1013" s="6" t="str">
        <f>IFERROR(MID(Tabela3[[#This Row],[Ordenado]], SEARCH("_",Tabela3[[#This Row],[Ordenado]]) + 1, LEN(Tabela3[[#This Row],[Ordenado]])),"")</f>
        <v/>
      </c>
    </row>
    <row r="1014" spans="1:11" x14ac:dyDescent="0.25">
      <c r="A1014" t="str">
        <f>IFERROR(tbl_geral[[#This Row],[Máquina]],"")</f>
        <v>LAQU</v>
      </c>
      <c r="B1014" t="str">
        <f>IFERROR(tbl_geral[[#This Row],[Status]],"")</f>
        <v>START/STOP</v>
      </c>
      <c r="C1014" t="str">
        <f>IF(Tabela2[[#This Row],[Status]]="","",CONCATENATE(Tabela2[[#This Row],[Máquina]],"_",Tabela2[[#This Row],[Status]]))</f>
        <v>LAQU_START/STOP</v>
      </c>
      <c r="E1014" s="5">
        <f t="shared" si="31"/>
        <v>139</v>
      </c>
      <c r="F1014" s="6" t="str">
        <f>IF(C1014&lt;&gt;"",IF(COUNTIFS($C$2:C1014,C1014)=1,C1014,""),"")</f>
        <v/>
      </c>
      <c r="H1014" s="5">
        <v>1013</v>
      </c>
      <c r="I1014" s="6" t="str">
        <f t="shared" si="30"/>
        <v/>
      </c>
      <c r="J1014" s="6" t="str">
        <f>IFERROR(MID(Tabela3[[#This Row],[Ordenado]], 1, SEARCH("_", Tabela3[[#This Row],[Ordenado]]) - 1),"")</f>
        <v/>
      </c>
      <c r="K1014" s="6" t="str">
        <f>IFERROR(MID(Tabela3[[#This Row],[Ordenado]], SEARCH("_",Tabela3[[#This Row],[Ordenado]]) + 1, LEN(Tabela3[[#This Row],[Ordenado]])),"")</f>
        <v/>
      </c>
    </row>
    <row r="1015" spans="1:11" x14ac:dyDescent="0.25">
      <c r="A1015" t="str">
        <f>IFERROR(tbl_geral[[#This Row],[Máquina]],"")</f>
        <v>LAQU</v>
      </c>
      <c r="B1015" t="str">
        <f>IFERROR(tbl_geral[[#This Row],[Status]],"")</f>
        <v>SETUP</v>
      </c>
      <c r="C1015" t="str">
        <f>IF(Tabela2[[#This Row],[Status]]="","",CONCATENATE(Tabela2[[#This Row],[Máquina]],"_",Tabela2[[#This Row],[Status]]))</f>
        <v>LAQU_SETUP</v>
      </c>
      <c r="E1015" s="5">
        <f t="shared" si="31"/>
        <v>140</v>
      </c>
      <c r="F1015" s="6" t="str">
        <f>IF(C1015&lt;&gt;"",IF(COUNTIFS($C$2:C1015,C1015)=1,C1015,""),"")</f>
        <v>LAQU_SETUP</v>
      </c>
      <c r="H1015" s="5">
        <v>1014</v>
      </c>
      <c r="I1015" s="6" t="str">
        <f t="shared" si="30"/>
        <v/>
      </c>
      <c r="J1015" s="6" t="str">
        <f>IFERROR(MID(Tabela3[[#This Row],[Ordenado]], 1, SEARCH("_", Tabela3[[#This Row],[Ordenado]]) - 1),"")</f>
        <v/>
      </c>
      <c r="K1015" s="6" t="str">
        <f>IFERROR(MID(Tabela3[[#This Row],[Ordenado]], SEARCH("_",Tabela3[[#This Row],[Ordenado]]) + 1, LEN(Tabela3[[#This Row],[Ordenado]])),"")</f>
        <v/>
      </c>
    </row>
    <row r="1016" spans="1:11" x14ac:dyDescent="0.25">
      <c r="A1016" t="str">
        <f>IFERROR(tbl_geral[[#This Row],[Máquina]],"")</f>
        <v>LAQU</v>
      </c>
      <c r="B1016" t="str">
        <f>IFERROR(tbl_geral[[#This Row],[Status]],"")</f>
        <v>SETUP</v>
      </c>
      <c r="C1016" t="str">
        <f>IF(Tabela2[[#This Row],[Status]]="","",CONCATENATE(Tabela2[[#This Row],[Máquina]],"_",Tabela2[[#This Row],[Status]]))</f>
        <v>LAQU_SETUP</v>
      </c>
      <c r="E1016" s="5">
        <f t="shared" si="31"/>
        <v>140</v>
      </c>
      <c r="F1016" s="6" t="str">
        <f>IF(C1016&lt;&gt;"",IF(COUNTIFS($C$2:C1016,C1016)=1,C1016,""),"")</f>
        <v/>
      </c>
      <c r="H1016" s="5">
        <v>1015</v>
      </c>
      <c r="I1016" s="6" t="str">
        <f t="shared" si="30"/>
        <v/>
      </c>
      <c r="J1016" s="6" t="str">
        <f>IFERROR(MID(Tabela3[[#This Row],[Ordenado]], 1, SEARCH("_", Tabela3[[#This Row],[Ordenado]]) - 1),"")</f>
        <v/>
      </c>
      <c r="K1016" s="6" t="str">
        <f>IFERROR(MID(Tabela3[[#This Row],[Ordenado]], SEARCH("_",Tabela3[[#This Row],[Ordenado]]) + 1, LEN(Tabela3[[#This Row],[Ordenado]])),"")</f>
        <v/>
      </c>
    </row>
    <row r="1017" spans="1:11" x14ac:dyDescent="0.25">
      <c r="A1017" t="str">
        <f>IFERROR(tbl_geral[[#This Row],[Máquina]],"")</f>
        <v>LAQU</v>
      </c>
      <c r="B1017" t="str">
        <f>IFERROR(tbl_geral[[#This Row],[Status]],"")</f>
        <v>SETUP</v>
      </c>
      <c r="C1017" t="str">
        <f>IF(Tabela2[[#This Row],[Status]]="","",CONCATENATE(Tabela2[[#This Row],[Máquina]],"_",Tabela2[[#This Row],[Status]]))</f>
        <v>LAQU_SETUP</v>
      </c>
      <c r="E1017" s="5">
        <f t="shared" si="31"/>
        <v>140</v>
      </c>
      <c r="F1017" s="6" t="str">
        <f>IF(C1017&lt;&gt;"",IF(COUNTIFS($C$2:C1017,C1017)=1,C1017,""),"")</f>
        <v/>
      </c>
      <c r="H1017" s="5">
        <v>1016</v>
      </c>
      <c r="I1017" s="6" t="str">
        <f t="shared" si="30"/>
        <v/>
      </c>
      <c r="J1017" s="6" t="str">
        <f>IFERROR(MID(Tabela3[[#This Row],[Ordenado]], 1, SEARCH("_", Tabela3[[#This Row],[Ordenado]]) - 1),"")</f>
        <v/>
      </c>
      <c r="K1017" s="6" t="str">
        <f>IFERROR(MID(Tabela3[[#This Row],[Ordenado]], SEARCH("_",Tabela3[[#This Row],[Ordenado]]) + 1, LEN(Tabela3[[#This Row],[Ordenado]])),"")</f>
        <v/>
      </c>
    </row>
    <row r="1018" spans="1:11" x14ac:dyDescent="0.25">
      <c r="A1018" t="str">
        <f>IFERROR(tbl_geral[[#This Row],[Máquina]],"")</f>
        <v>LAQU</v>
      </c>
      <c r="B1018" t="str">
        <f>IFERROR(tbl_geral[[#This Row],[Status]],"")</f>
        <v>SETUP</v>
      </c>
      <c r="C1018" t="str">
        <f>IF(Tabela2[[#This Row],[Status]]="","",CONCATENATE(Tabela2[[#This Row],[Máquina]],"_",Tabela2[[#This Row],[Status]]))</f>
        <v>LAQU_SETUP</v>
      </c>
      <c r="E1018" s="5">
        <f t="shared" si="31"/>
        <v>140</v>
      </c>
      <c r="F1018" s="6" t="str">
        <f>IF(C1018&lt;&gt;"",IF(COUNTIFS($C$2:C1018,C1018)=1,C1018,""),"")</f>
        <v/>
      </c>
      <c r="H1018" s="5">
        <v>1017</v>
      </c>
      <c r="I1018" s="6" t="str">
        <f t="shared" si="30"/>
        <v/>
      </c>
      <c r="J1018" s="6" t="str">
        <f>IFERROR(MID(Tabela3[[#This Row],[Ordenado]], 1, SEARCH("_", Tabela3[[#This Row],[Ordenado]]) - 1),"")</f>
        <v/>
      </c>
      <c r="K1018" s="6" t="str">
        <f>IFERROR(MID(Tabela3[[#This Row],[Ordenado]], SEARCH("_",Tabela3[[#This Row],[Ordenado]]) + 1, LEN(Tabela3[[#This Row],[Ordenado]])),"")</f>
        <v/>
      </c>
    </row>
    <row r="1019" spans="1:11" x14ac:dyDescent="0.25">
      <c r="A1019" t="str">
        <f>IFERROR(tbl_geral[[#This Row],[Máquina]],"")</f>
        <v>LAQU</v>
      </c>
      <c r="B1019" t="str">
        <f>IFERROR(tbl_geral[[#This Row],[Status]],"")</f>
        <v>SETUP</v>
      </c>
      <c r="C1019" t="str">
        <f>IF(Tabela2[[#This Row],[Status]]="","",CONCATENATE(Tabela2[[#This Row],[Máquina]],"_",Tabela2[[#This Row],[Status]]))</f>
        <v>LAQU_SETUP</v>
      </c>
      <c r="E1019" s="5">
        <f t="shared" si="31"/>
        <v>140</v>
      </c>
      <c r="F1019" s="6" t="str">
        <f>IF(C1019&lt;&gt;"",IF(COUNTIFS($C$2:C1019,C1019)=1,C1019,""),"")</f>
        <v/>
      </c>
      <c r="H1019" s="5">
        <v>1018</v>
      </c>
      <c r="I1019" s="6" t="str">
        <f t="shared" si="30"/>
        <v/>
      </c>
      <c r="J1019" s="6" t="str">
        <f>IFERROR(MID(Tabela3[[#This Row],[Ordenado]], 1, SEARCH("_", Tabela3[[#This Row],[Ordenado]]) - 1),"")</f>
        <v/>
      </c>
      <c r="K1019" s="6" t="str">
        <f>IFERROR(MID(Tabela3[[#This Row],[Ordenado]], SEARCH("_",Tabela3[[#This Row],[Ordenado]]) + 1, LEN(Tabela3[[#This Row],[Ordenado]])),"")</f>
        <v/>
      </c>
    </row>
    <row r="1020" spans="1:11" x14ac:dyDescent="0.25">
      <c r="A1020" t="str">
        <f>IFERROR(tbl_geral[[#This Row],[Máquina]],"")</f>
        <v>LAQU</v>
      </c>
      <c r="B1020" t="str">
        <f>IFERROR(tbl_geral[[#This Row],[Status]],"")</f>
        <v>SETUP</v>
      </c>
      <c r="C1020" t="str">
        <f>IF(Tabela2[[#This Row],[Status]]="","",CONCATENATE(Tabela2[[#This Row],[Máquina]],"_",Tabela2[[#This Row],[Status]]))</f>
        <v>LAQU_SETUP</v>
      </c>
      <c r="E1020" s="5">
        <f t="shared" si="31"/>
        <v>140</v>
      </c>
      <c r="F1020" s="6" t="str">
        <f>IF(C1020&lt;&gt;"",IF(COUNTIFS($C$2:C1020,C1020)=1,C1020,""),"")</f>
        <v/>
      </c>
      <c r="H1020" s="5">
        <v>1019</v>
      </c>
      <c r="I1020" s="6" t="str">
        <f t="shared" si="30"/>
        <v/>
      </c>
      <c r="J1020" s="6" t="str">
        <f>IFERROR(MID(Tabela3[[#This Row],[Ordenado]], 1, SEARCH("_", Tabela3[[#This Row],[Ordenado]]) - 1),"")</f>
        <v/>
      </c>
      <c r="K1020" s="6" t="str">
        <f>IFERROR(MID(Tabela3[[#This Row],[Ordenado]], SEARCH("_",Tabela3[[#This Row],[Ordenado]]) + 1, LEN(Tabela3[[#This Row],[Ordenado]])),"")</f>
        <v/>
      </c>
    </row>
    <row r="1021" spans="1:11" x14ac:dyDescent="0.25">
      <c r="A1021" t="str">
        <f>IFERROR(tbl_geral[[#This Row],[Máquina]],"")</f>
        <v>LAQU</v>
      </c>
      <c r="B1021" t="str">
        <f>IFERROR(tbl_geral[[#This Row],[Status]],"")</f>
        <v>SETUP</v>
      </c>
      <c r="C1021" t="str">
        <f>IF(Tabela2[[#This Row],[Status]]="","",CONCATENATE(Tabela2[[#This Row],[Máquina]],"_",Tabela2[[#This Row],[Status]]))</f>
        <v>LAQU_SETUP</v>
      </c>
      <c r="E1021" s="5">
        <f t="shared" si="31"/>
        <v>140</v>
      </c>
      <c r="F1021" s="6" t="str">
        <f>IF(C1021&lt;&gt;"",IF(COUNTIFS($C$2:C1021,C1021)=1,C1021,""),"")</f>
        <v/>
      </c>
      <c r="H1021" s="5">
        <v>1020</v>
      </c>
      <c r="I1021" s="6" t="str">
        <f t="shared" si="30"/>
        <v/>
      </c>
      <c r="J1021" s="6" t="str">
        <f>IFERROR(MID(Tabela3[[#This Row],[Ordenado]], 1, SEARCH("_", Tabela3[[#This Row],[Ordenado]]) - 1),"")</f>
        <v/>
      </c>
      <c r="K1021" s="6" t="str">
        <f>IFERROR(MID(Tabela3[[#This Row],[Ordenado]], SEARCH("_",Tabela3[[#This Row],[Ordenado]]) + 1, LEN(Tabela3[[#This Row],[Ordenado]])),"")</f>
        <v/>
      </c>
    </row>
    <row r="1022" spans="1:11" x14ac:dyDescent="0.25">
      <c r="A1022" t="str">
        <f>IFERROR(tbl_geral[[#This Row],[Máquina]],"")</f>
        <v>LAQU</v>
      </c>
      <c r="B1022" t="str">
        <f>IFERROR(tbl_geral[[#This Row],[Status]],"")</f>
        <v>SETUP</v>
      </c>
      <c r="C1022" t="str">
        <f>IF(Tabela2[[#This Row],[Status]]="","",CONCATENATE(Tabela2[[#This Row],[Máquina]],"_",Tabela2[[#This Row],[Status]]))</f>
        <v>LAQU_SETUP</v>
      </c>
      <c r="E1022" s="5">
        <f t="shared" si="31"/>
        <v>140</v>
      </c>
      <c r="F1022" s="6" t="str">
        <f>IF(C1022&lt;&gt;"",IF(COUNTIFS($C$2:C1022,C1022)=1,C1022,""),"")</f>
        <v/>
      </c>
      <c r="H1022" s="5">
        <v>1021</v>
      </c>
      <c r="I1022" s="6" t="str">
        <f t="shared" si="30"/>
        <v/>
      </c>
      <c r="J1022" s="6" t="str">
        <f>IFERROR(MID(Tabela3[[#This Row],[Ordenado]], 1, SEARCH("_", Tabela3[[#This Row],[Ordenado]]) - 1),"")</f>
        <v/>
      </c>
      <c r="K1022" s="6" t="str">
        <f>IFERROR(MID(Tabela3[[#This Row],[Ordenado]], SEARCH("_",Tabela3[[#This Row],[Ordenado]]) + 1, LEN(Tabela3[[#This Row],[Ordenado]])),"")</f>
        <v/>
      </c>
    </row>
    <row r="1023" spans="1:11" x14ac:dyDescent="0.25">
      <c r="A1023" t="str">
        <f>IFERROR(tbl_geral[[#This Row],[Máquina]],"")</f>
        <v>LAQU</v>
      </c>
      <c r="B1023" t="str">
        <f>IFERROR(tbl_geral[[#This Row],[Status]],"")</f>
        <v>SETUP</v>
      </c>
      <c r="C1023" t="str">
        <f>IF(Tabela2[[#This Row],[Status]]="","",CONCATENATE(Tabela2[[#This Row],[Máquina]],"_",Tabela2[[#This Row],[Status]]))</f>
        <v>LAQU_SETUP</v>
      </c>
      <c r="E1023" s="5">
        <f t="shared" si="31"/>
        <v>140</v>
      </c>
      <c r="F1023" s="6" t="str">
        <f>IF(C1023&lt;&gt;"",IF(COUNTIFS($C$2:C1023,C1023)=1,C1023,""),"")</f>
        <v/>
      </c>
      <c r="H1023" s="5">
        <v>1022</v>
      </c>
      <c r="I1023" s="6" t="str">
        <f t="shared" si="30"/>
        <v/>
      </c>
      <c r="J1023" s="6" t="str">
        <f>IFERROR(MID(Tabela3[[#This Row],[Ordenado]], 1, SEARCH("_", Tabela3[[#This Row],[Ordenado]]) - 1),"")</f>
        <v/>
      </c>
      <c r="K1023" s="6" t="str">
        <f>IFERROR(MID(Tabela3[[#This Row],[Ordenado]], SEARCH("_",Tabela3[[#This Row],[Ordenado]]) + 1, LEN(Tabela3[[#This Row],[Ordenado]])),"")</f>
        <v/>
      </c>
    </row>
    <row r="1024" spans="1:11" x14ac:dyDescent="0.25">
      <c r="A1024" t="str">
        <f>IFERROR(tbl_geral[[#This Row],[Máquina]],"")</f>
        <v>LAQU</v>
      </c>
      <c r="B1024" t="str">
        <f>IFERROR(tbl_geral[[#This Row],[Status]],"")</f>
        <v>SETUP</v>
      </c>
      <c r="C1024" t="str">
        <f>IF(Tabela2[[#This Row],[Status]]="","",CONCATENATE(Tabela2[[#This Row],[Máquina]],"_",Tabela2[[#This Row],[Status]]))</f>
        <v>LAQU_SETUP</v>
      </c>
      <c r="E1024" s="5">
        <f t="shared" si="31"/>
        <v>140</v>
      </c>
      <c r="F1024" s="6" t="str">
        <f>IF(C1024&lt;&gt;"",IF(COUNTIFS($C$2:C1024,C1024)=1,C1024,""),"")</f>
        <v/>
      </c>
      <c r="H1024" s="5">
        <v>1023</v>
      </c>
      <c r="I1024" s="6" t="str">
        <f t="shared" si="30"/>
        <v/>
      </c>
      <c r="J1024" s="6" t="str">
        <f>IFERROR(MID(Tabela3[[#This Row],[Ordenado]], 1, SEARCH("_", Tabela3[[#This Row],[Ordenado]]) - 1),"")</f>
        <v/>
      </c>
      <c r="K1024" s="6" t="str">
        <f>IFERROR(MID(Tabela3[[#This Row],[Ordenado]], SEARCH("_",Tabela3[[#This Row],[Ordenado]]) + 1, LEN(Tabela3[[#This Row],[Ordenado]])),"")</f>
        <v/>
      </c>
    </row>
    <row r="1025" spans="1:11" x14ac:dyDescent="0.25">
      <c r="A1025" t="str">
        <f>IFERROR(tbl_geral[[#This Row],[Máquina]],"")</f>
        <v>LAQU</v>
      </c>
      <c r="B1025" t="str">
        <f>IFERROR(tbl_geral[[#This Row],[Status]],"")</f>
        <v>SETUP</v>
      </c>
      <c r="C1025" t="str">
        <f>IF(Tabela2[[#This Row],[Status]]="","",CONCATENATE(Tabela2[[#This Row],[Máquina]],"_",Tabela2[[#This Row],[Status]]))</f>
        <v>LAQU_SETUP</v>
      </c>
      <c r="E1025" s="5">
        <f t="shared" si="31"/>
        <v>140</v>
      </c>
      <c r="F1025" s="6" t="str">
        <f>IF(C1025&lt;&gt;"",IF(COUNTIFS($C$2:C1025,C1025)=1,C1025,""),"")</f>
        <v/>
      </c>
      <c r="H1025" s="5">
        <v>1024</v>
      </c>
      <c r="I1025" s="6" t="str">
        <f t="shared" si="30"/>
        <v/>
      </c>
      <c r="J1025" s="6" t="str">
        <f>IFERROR(MID(Tabela3[[#This Row],[Ordenado]], 1, SEARCH("_", Tabela3[[#This Row],[Ordenado]]) - 1),"")</f>
        <v/>
      </c>
      <c r="K1025" s="6" t="str">
        <f>IFERROR(MID(Tabela3[[#This Row],[Ordenado]], SEARCH("_",Tabela3[[#This Row],[Ordenado]]) + 1, LEN(Tabela3[[#This Row],[Ordenado]])),"")</f>
        <v/>
      </c>
    </row>
    <row r="1026" spans="1:11" x14ac:dyDescent="0.25">
      <c r="A1026" t="str">
        <f>IFERROR(tbl_geral[[#This Row],[Máquina]],"")</f>
        <v>LAQU</v>
      </c>
      <c r="B1026" t="str">
        <f>IFERROR(tbl_geral[[#This Row],[Status]],"")</f>
        <v>SETUP</v>
      </c>
      <c r="C1026" t="str">
        <f>IF(Tabela2[[#This Row],[Status]]="","",CONCATENATE(Tabela2[[#This Row],[Máquina]],"_",Tabela2[[#This Row],[Status]]))</f>
        <v>LAQU_SETUP</v>
      </c>
      <c r="E1026" s="5">
        <f t="shared" si="31"/>
        <v>140</v>
      </c>
      <c r="F1026" s="6" t="str">
        <f>IF(C1026&lt;&gt;"",IF(COUNTIFS($C$2:C1026,C1026)=1,C1026,""),"")</f>
        <v/>
      </c>
      <c r="H1026" s="5">
        <v>1025</v>
      </c>
      <c r="I1026" s="6" t="str">
        <f t="shared" si="30"/>
        <v/>
      </c>
      <c r="J1026" s="6" t="str">
        <f>IFERROR(MID(Tabela3[[#This Row],[Ordenado]], 1, SEARCH("_", Tabela3[[#This Row],[Ordenado]]) - 1),"")</f>
        <v/>
      </c>
      <c r="K1026" s="6" t="str">
        <f>IFERROR(MID(Tabela3[[#This Row],[Ordenado]], SEARCH("_",Tabela3[[#This Row],[Ordenado]]) + 1, LEN(Tabela3[[#This Row],[Ordenado]])),"")</f>
        <v/>
      </c>
    </row>
    <row r="1027" spans="1:11" x14ac:dyDescent="0.25">
      <c r="A1027" t="str">
        <f>IFERROR(tbl_geral[[#This Row],[Máquina]],"")</f>
        <v>LAQU</v>
      </c>
      <c r="B1027" t="str">
        <f>IFERROR(tbl_geral[[#This Row],[Status]],"")</f>
        <v>DESENVOLVIMENTO</v>
      </c>
      <c r="C1027" t="str">
        <f>IF(Tabela2[[#This Row],[Status]]="","",CONCATENATE(Tabela2[[#This Row],[Máquina]],"_",Tabela2[[#This Row],[Status]]))</f>
        <v>LAQU_DESENVOLVIMENTO</v>
      </c>
      <c r="E1027" s="5">
        <f t="shared" si="31"/>
        <v>141</v>
      </c>
      <c r="F1027" s="6" t="str">
        <f>IF(C1027&lt;&gt;"",IF(COUNTIFS($C$2:C1027,C1027)=1,C1027,""),"")</f>
        <v>LAQU_DESENVOLVIMENTO</v>
      </c>
      <c r="H1027" s="5">
        <v>1026</v>
      </c>
      <c r="I1027" s="6" t="str">
        <f t="shared" ref="I1027:I1090" si="32">IFERROR(INDEX($F$2:$F$2000,MATCH(H1027,$E$2:$E$2000,0)),"")</f>
        <v/>
      </c>
      <c r="J1027" s="6" t="str">
        <f>IFERROR(MID(Tabela3[[#This Row],[Ordenado]], 1, SEARCH("_", Tabela3[[#This Row],[Ordenado]]) - 1),"")</f>
        <v/>
      </c>
      <c r="K1027" s="6" t="str">
        <f>IFERROR(MID(Tabela3[[#This Row],[Ordenado]], SEARCH("_",Tabela3[[#This Row],[Ordenado]]) + 1, LEN(Tabela3[[#This Row],[Ordenado]])),"")</f>
        <v/>
      </c>
    </row>
    <row r="1028" spans="1:11" x14ac:dyDescent="0.25">
      <c r="A1028" t="str">
        <f>IFERROR(tbl_geral[[#This Row],[Máquina]],"")</f>
        <v>LAQU</v>
      </c>
      <c r="B1028" t="str">
        <f>IFERROR(tbl_geral[[#This Row],[Status]],"")</f>
        <v>DESENVOLVIMENTO</v>
      </c>
      <c r="C1028" t="str">
        <f>IF(Tabela2[[#This Row],[Status]]="","",CONCATENATE(Tabela2[[#This Row],[Máquina]],"_",Tabela2[[#This Row],[Status]]))</f>
        <v>LAQU_DESENVOLVIMENTO</v>
      </c>
      <c r="E1028" s="5">
        <f t="shared" ref="E1028:E1091" si="33">IF(F1028&lt;&gt;"",E1027+1,E1027)</f>
        <v>141</v>
      </c>
      <c r="F1028" s="6" t="str">
        <f>IF(C1028&lt;&gt;"",IF(COUNTIFS($C$2:C1028,C1028)=1,C1028,""),"")</f>
        <v/>
      </c>
      <c r="H1028" s="5">
        <v>1027</v>
      </c>
      <c r="I1028" s="6" t="str">
        <f t="shared" si="32"/>
        <v/>
      </c>
      <c r="J1028" s="6" t="str">
        <f>IFERROR(MID(Tabela3[[#This Row],[Ordenado]], 1, SEARCH("_", Tabela3[[#This Row],[Ordenado]]) - 1),"")</f>
        <v/>
      </c>
      <c r="K1028" s="6" t="str">
        <f>IFERROR(MID(Tabela3[[#This Row],[Ordenado]], SEARCH("_",Tabela3[[#This Row],[Ordenado]]) + 1, LEN(Tabela3[[#This Row],[Ordenado]])),"")</f>
        <v/>
      </c>
    </row>
    <row r="1029" spans="1:11" x14ac:dyDescent="0.25">
      <c r="A1029" t="str">
        <f>IFERROR(tbl_geral[[#This Row],[Máquina]],"")</f>
        <v>LAQU</v>
      </c>
      <c r="B1029" t="str">
        <f>IFERROR(tbl_geral[[#This Row],[Status]],"")</f>
        <v>DESENVOLVIMENTO</v>
      </c>
      <c r="C1029" t="str">
        <f>IF(Tabela2[[#This Row],[Status]]="","",CONCATENATE(Tabela2[[#This Row],[Máquina]],"_",Tabela2[[#This Row],[Status]]))</f>
        <v>LAQU_DESENVOLVIMENTO</v>
      </c>
      <c r="E1029" s="5">
        <f t="shared" si="33"/>
        <v>141</v>
      </c>
      <c r="F1029" s="6" t="str">
        <f>IF(C1029&lt;&gt;"",IF(COUNTIFS($C$2:C1029,C1029)=1,C1029,""),"")</f>
        <v/>
      </c>
      <c r="H1029" s="5">
        <v>1028</v>
      </c>
      <c r="I1029" s="6" t="str">
        <f t="shared" si="32"/>
        <v/>
      </c>
      <c r="J1029" s="6" t="str">
        <f>IFERROR(MID(Tabela3[[#This Row],[Ordenado]], 1, SEARCH("_", Tabela3[[#This Row],[Ordenado]]) - 1),"")</f>
        <v/>
      </c>
      <c r="K1029" s="6" t="str">
        <f>IFERROR(MID(Tabela3[[#This Row],[Ordenado]], SEARCH("_",Tabela3[[#This Row],[Ordenado]]) + 1, LEN(Tabela3[[#This Row],[Ordenado]])),"")</f>
        <v/>
      </c>
    </row>
    <row r="1030" spans="1:11" x14ac:dyDescent="0.25">
      <c r="A1030" t="str">
        <f>IFERROR(tbl_geral[[#This Row],[Máquina]],"")</f>
        <v>LAQU</v>
      </c>
      <c r="B1030" t="str">
        <f>IFERROR(tbl_geral[[#This Row],[Status]],"")</f>
        <v>DESENVOLVIMENTO</v>
      </c>
      <c r="C1030" t="str">
        <f>IF(Tabela2[[#This Row],[Status]]="","",CONCATENATE(Tabela2[[#This Row],[Máquina]],"_",Tabela2[[#This Row],[Status]]))</f>
        <v>LAQU_DESENVOLVIMENTO</v>
      </c>
      <c r="E1030" s="5">
        <f t="shared" si="33"/>
        <v>141</v>
      </c>
      <c r="F1030" s="6" t="str">
        <f>IF(C1030&lt;&gt;"",IF(COUNTIFS($C$2:C1030,C1030)=1,C1030,""),"")</f>
        <v/>
      </c>
      <c r="H1030" s="5">
        <v>1029</v>
      </c>
      <c r="I1030" s="6" t="str">
        <f t="shared" si="32"/>
        <v/>
      </c>
      <c r="J1030" s="6" t="str">
        <f>IFERROR(MID(Tabela3[[#This Row],[Ordenado]], 1, SEARCH("_", Tabela3[[#This Row],[Ordenado]]) - 1),"")</f>
        <v/>
      </c>
      <c r="K1030" s="6" t="str">
        <f>IFERROR(MID(Tabela3[[#This Row],[Ordenado]], SEARCH("_",Tabela3[[#This Row],[Ordenado]]) + 1, LEN(Tabela3[[#This Row],[Ordenado]])),"")</f>
        <v/>
      </c>
    </row>
    <row r="1031" spans="1:11" x14ac:dyDescent="0.25">
      <c r="A1031" t="str">
        <f>IFERROR(tbl_geral[[#This Row],[Máquina]],"")</f>
        <v>LAQU</v>
      </c>
      <c r="B1031" t="str">
        <f>IFERROR(tbl_geral[[#This Row],[Status]],"")</f>
        <v>DESENVOLVIMENTO</v>
      </c>
      <c r="C1031" t="str">
        <f>IF(Tabela2[[#This Row],[Status]]="","",CONCATENATE(Tabela2[[#This Row],[Máquina]],"_",Tabela2[[#This Row],[Status]]))</f>
        <v>LAQU_DESENVOLVIMENTO</v>
      </c>
      <c r="E1031" s="5">
        <f t="shared" si="33"/>
        <v>141</v>
      </c>
      <c r="F1031" s="6" t="str">
        <f>IF(C1031&lt;&gt;"",IF(COUNTIFS($C$2:C1031,C1031)=1,C1031,""),"")</f>
        <v/>
      </c>
      <c r="H1031" s="5">
        <v>1030</v>
      </c>
      <c r="I1031" s="6" t="str">
        <f t="shared" si="32"/>
        <v/>
      </c>
      <c r="J1031" s="6" t="str">
        <f>IFERROR(MID(Tabela3[[#This Row],[Ordenado]], 1, SEARCH("_", Tabela3[[#This Row],[Ordenado]]) - 1),"")</f>
        <v/>
      </c>
      <c r="K1031" s="6" t="str">
        <f>IFERROR(MID(Tabela3[[#This Row],[Ordenado]], SEARCH("_",Tabela3[[#This Row],[Ordenado]]) + 1, LEN(Tabela3[[#This Row],[Ordenado]])),"")</f>
        <v/>
      </c>
    </row>
    <row r="1032" spans="1:11" x14ac:dyDescent="0.25">
      <c r="A1032" t="str">
        <f>IFERROR(tbl_geral[[#This Row],[Máquina]],"")</f>
        <v>LAQU</v>
      </c>
      <c r="B1032" t="str">
        <f>IFERROR(tbl_geral[[#This Row],[Status]],"")</f>
        <v>DESENVOLVIMENTO</v>
      </c>
      <c r="C1032" t="str">
        <f>IF(Tabela2[[#This Row],[Status]]="","",CONCATENATE(Tabela2[[#This Row],[Máquina]],"_",Tabela2[[#This Row],[Status]]))</f>
        <v>LAQU_DESENVOLVIMENTO</v>
      </c>
      <c r="E1032" s="5">
        <f t="shared" si="33"/>
        <v>141</v>
      </c>
      <c r="F1032" s="6" t="str">
        <f>IF(C1032&lt;&gt;"",IF(COUNTIFS($C$2:C1032,C1032)=1,C1032,""),"")</f>
        <v/>
      </c>
      <c r="H1032" s="5">
        <v>1031</v>
      </c>
      <c r="I1032" s="6" t="str">
        <f t="shared" si="32"/>
        <v/>
      </c>
      <c r="J1032" s="6" t="str">
        <f>IFERROR(MID(Tabela3[[#This Row],[Ordenado]], 1, SEARCH("_", Tabela3[[#This Row],[Ordenado]]) - 1),"")</f>
        <v/>
      </c>
      <c r="K1032" s="6" t="str">
        <f>IFERROR(MID(Tabela3[[#This Row],[Ordenado]], SEARCH("_",Tabela3[[#This Row],[Ordenado]]) + 1, LEN(Tabela3[[#This Row],[Ordenado]])),"")</f>
        <v/>
      </c>
    </row>
    <row r="1033" spans="1:11" x14ac:dyDescent="0.25">
      <c r="A1033" t="str">
        <f>IFERROR(tbl_geral[[#This Row],[Máquina]],"")</f>
        <v>LAQU</v>
      </c>
      <c r="B1033" t="str">
        <f>IFERROR(tbl_geral[[#This Row],[Status]],"")</f>
        <v>DESENVOLVIMENTO</v>
      </c>
      <c r="C1033" t="str">
        <f>IF(Tabela2[[#This Row],[Status]]="","",CONCATENATE(Tabela2[[#This Row],[Máquina]],"_",Tabela2[[#This Row],[Status]]))</f>
        <v>LAQU_DESENVOLVIMENTO</v>
      </c>
      <c r="E1033" s="5">
        <f t="shared" si="33"/>
        <v>141</v>
      </c>
      <c r="F1033" s="6" t="str">
        <f>IF(C1033&lt;&gt;"",IF(COUNTIFS($C$2:C1033,C1033)=1,C1033,""),"")</f>
        <v/>
      </c>
      <c r="H1033" s="5">
        <v>1032</v>
      </c>
      <c r="I1033" s="6" t="str">
        <f t="shared" si="32"/>
        <v/>
      </c>
      <c r="J1033" s="6" t="str">
        <f>IFERROR(MID(Tabela3[[#This Row],[Ordenado]], 1, SEARCH("_", Tabela3[[#This Row],[Ordenado]]) - 1),"")</f>
        <v/>
      </c>
      <c r="K1033" s="6" t="str">
        <f>IFERROR(MID(Tabela3[[#This Row],[Ordenado]], SEARCH("_",Tabela3[[#This Row],[Ordenado]]) + 1, LEN(Tabela3[[#This Row],[Ordenado]])),"")</f>
        <v/>
      </c>
    </row>
    <row r="1034" spans="1:11" x14ac:dyDescent="0.25">
      <c r="A1034" t="str">
        <f>IFERROR(tbl_geral[[#This Row],[Máquina]],"")</f>
        <v>LAQU</v>
      </c>
      <c r="B1034" t="str">
        <f>IFERROR(tbl_geral[[#This Row],[Status]],"")</f>
        <v>DESENVOLVIMENTO</v>
      </c>
      <c r="C1034" t="str">
        <f>IF(Tabela2[[#This Row],[Status]]="","",CONCATENATE(Tabela2[[#This Row],[Máquina]],"_",Tabela2[[#This Row],[Status]]))</f>
        <v>LAQU_DESENVOLVIMENTO</v>
      </c>
      <c r="E1034" s="5">
        <f t="shared" si="33"/>
        <v>141</v>
      </c>
      <c r="F1034" s="6" t="str">
        <f>IF(C1034&lt;&gt;"",IF(COUNTIFS($C$2:C1034,C1034)=1,C1034,""),"")</f>
        <v/>
      </c>
      <c r="H1034" s="5">
        <v>1033</v>
      </c>
      <c r="I1034" s="6" t="str">
        <f t="shared" si="32"/>
        <v/>
      </c>
      <c r="J1034" s="6" t="str">
        <f>IFERROR(MID(Tabela3[[#This Row],[Ordenado]], 1, SEARCH("_", Tabela3[[#This Row],[Ordenado]]) - 1),"")</f>
        <v/>
      </c>
      <c r="K1034" s="6" t="str">
        <f>IFERROR(MID(Tabela3[[#This Row],[Ordenado]], SEARCH("_",Tabela3[[#This Row],[Ordenado]]) + 1, LEN(Tabela3[[#This Row],[Ordenado]])),"")</f>
        <v/>
      </c>
    </row>
    <row r="1035" spans="1:11" x14ac:dyDescent="0.25">
      <c r="A1035" t="str">
        <f>IFERROR(tbl_geral[[#This Row],[Máquina]],"")</f>
        <v>LAQU</v>
      </c>
      <c r="B1035" t="str">
        <f>IFERROR(tbl_geral[[#This Row],[Status]],"")</f>
        <v>DESENVOLVIMENTO</v>
      </c>
      <c r="C1035" t="str">
        <f>IF(Tabela2[[#This Row],[Status]]="","",CONCATENATE(Tabela2[[#This Row],[Máquina]],"_",Tabela2[[#This Row],[Status]]))</f>
        <v>LAQU_DESENVOLVIMENTO</v>
      </c>
      <c r="E1035" s="5">
        <f t="shared" si="33"/>
        <v>141</v>
      </c>
      <c r="F1035" s="6" t="str">
        <f>IF(C1035&lt;&gt;"",IF(COUNTIFS($C$2:C1035,C1035)=1,C1035,""),"")</f>
        <v/>
      </c>
      <c r="H1035" s="5">
        <v>1034</v>
      </c>
      <c r="I1035" s="6" t="str">
        <f t="shared" si="32"/>
        <v/>
      </c>
      <c r="J1035" s="6" t="str">
        <f>IFERROR(MID(Tabela3[[#This Row],[Ordenado]], 1, SEARCH("_", Tabela3[[#This Row],[Ordenado]]) - 1),"")</f>
        <v/>
      </c>
      <c r="K1035" s="6" t="str">
        <f>IFERROR(MID(Tabela3[[#This Row],[Ordenado]], SEARCH("_",Tabela3[[#This Row],[Ordenado]]) + 1, LEN(Tabela3[[#This Row],[Ordenado]])),"")</f>
        <v/>
      </c>
    </row>
    <row r="1036" spans="1:11" x14ac:dyDescent="0.25">
      <c r="A1036" t="str">
        <f>IFERROR(tbl_geral[[#This Row],[Máquina]],"")</f>
        <v>LAQU</v>
      </c>
      <c r="B1036" t="str">
        <f>IFERROR(tbl_geral[[#This Row],[Status]],"")</f>
        <v>DESENVOLVIMENTO</v>
      </c>
      <c r="C1036" t="str">
        <f>IF(Tabela2[[#This Row],[Status]]="","",CONCATENATE(Tabela2[[#This Row],[Máquina]],"_",Tabela2[[#This Row],[Status]]))</f>
        <v>LAQU_DESENVOLVIMENTO</v>
      </c>
      <c r="E1036" s="5">
        <f t="shared" si="33"/>
        <v>141</v>
      </c>
      <c r="F1036" s="6" t="str">
        <f>IF(C1036&lt;&gt;"",IF(COUNTIFS($C$2:C1036,C1036)=1,C1036,""),"")</f>
        <v/>
      </c>
      <c r="H1036" s="5">
        <v>1035</v>
      </c>
      <c r="I1036" s="6" t="str">
        <f t="shared" si="32"/>
        <v/>
      </c>
      <c r="J1036" s="6" t="str">
        <f>IFERROR(MID(Tabela3[[#This Row],[Ordenado]], 1, SEARCH("_", Tabela3[[#This Row],[Ordenado]]) - 1),"")</f>
        <v/>
      </c>
      <c r="K1036" s="6" t="str">
        <f>IFERROR(MID(Tabela3[[#This Row],[Ordenado]], SEARCH("_",Tabela3[[#This Row],[Ordenado]]) + 1, LEN(Tabela3[[#This Row],[Ordenado]])),"")</f>
        <v/>
      </c>
    </row>
    <row r="1037" spans="1:11" x14ac:dyDescent="0.25">
      <c r="A1037" t="str">
        <f>IFERROR(tbl_geral[[#This Row],[Máquina]],"")</f>
        <v>LAQU</v>
      </c>
      <c r="B1037" t="str">
        <f>IFERROR(tbl_geral[[#This Row],[Status]],"")</f>
        <v>DESENVOLVIMENTO</v>
      </c>
      <c r="C1037" t="str">
        <f>IF(Tabela2[[#This Row],[Status]]="","",CONCATENATE(Tabela2[[#This Row],[Máquina]],"_",Tabela2[[#This Row],[Status]]))</f>
        <v>LAQU_DESENVOLVIMENTO</v>
      </c>
      <c r="E1037" s="5">
        <f t="shared" si="33"/>
        <v>141</v>
      </c>
      <c r="F1037" s="6" t="str">
        <f>IF(C1037&lt;&gt;"",IF(COUNTIFS($C$2:C1037,C1037)=1,C1037,""),"")</f>
        <v/>
      </c>
      <c r="H1037" s="5">
        <v>1036</v>
      </c>
      <c r="I1037" s="6" t="str">
        <f t="shared" si="32"/>
        <v/>
      </c>
      <c r="J1037" s="6" t="str">
        <f>IFERROR(MID(Tabela3[[#This Row],[Ordenado]], 1, SEARCH("_", Tabela3[[#This Row],[Ordenado]]) - 1),"")</f>
        <v/>
      </c>
      <c r="K1037" s="6" t="str">
        <f>IFERROR(MID(Tabela3[[#This Row],[Ordenado]], SEARCH("_",Tabela3[[#This Row],[Ordenado]]) + 1, LEN(Tabela3[[#This Row],[Ordenado]])),"")</f>
        <v/>
      </c>
    </row>
    <row r="1038" spans="1:11" x14ac:dyDescent="0.25">
      <c r="A1038" t="str">
        <f>IFERROR(tbl_geral[[#This Row],[Máquina]],"")</f>
        <v>LAQU</v>
      </c>
      <c r="B1038" t="str">
        <f>IFERROR(tbl_geral[[#This Row],[Status]],"")</f>
        <v>DESENVOLVIMENTO</v>
      </c>
      <c r="C1038" t="str">
        <f>IF(Tabela2[[#This Row],[Status]]="","",CONCATENATE(Tabela2[[#This Row],[Máquina]],"_",Tabela2[[#This Row],[Status]]))</f>
        <v>LAQU_DESENVOLVIMENTO</v>
      </c>
      <c r="E1038" s="5">
        <f t="shared" si="33"/>
        <v>141</v>
      </c>
      <c r="F1038" s="6" t="str">
        <f>IF(C1038&lt;&gt;"",IF(COUNTIFS($C$2:C1038,C1038)=1,C1038,""),"")</f>
        <v/>
      </c>
      <c r="H1038" s="5">
        <v>1037</v>
      </c>
      <c r="I1038" s="6" t="str">
        <f t="shared" si="32"/>
        <v/>
      </c>
      <c r="J1038" s="6" t="str">
        <f>IFERROR(MID(Tabela3[[#This Row],[Ordenado]], 1, SEARCH("_", Tabela3[[#This Row],[Ordenado]]) - 1),"")</f>
        <v/>
      </c>
      <c r="K1038" s="6" t="str">
        <f>IFERROR(MID(Tabela3[[#This Row],[Ordenado]], SEARCH("_",Tabela3[[#This Row],[Ordenado]]) + 1, LEN(Tabela3[[#This Row],[Ordenado]])),"")</f>
        <v/>
      </c>
    </row>
    <row r="1039" spans="1:11" x14ac:dyDescent="0.25">
      <c r="A1039" t="str">
        <f>IFERROR(tbl_geral[[#This Row],[Máquina]],"")</f>
        <v>LAQU</v>
      </c>
      <c r="B1039" t="str">
        <f>IFERROR(tbl_geral[[#This Row],[Status]],"")</f>
        <v>PCP</v>
      </c>
      <c r="C1039" t="str">
        <f>IF(Tabela2[[#This Row],[Status]]="","",CONCATENATE(Tabela2[[#This Row],[Máquina]],"_",Tabela2[[#This Row],[Status]]))</f>
        <v>LAQU_PCP</v>
      </c>
      <c r="E1039" s="5">
        <f t="shared" si="33"/>
        <v>142</v>
      </c>
      <c r="F1039" s="6" t="str">
        <f>IF(C1039&lt;&gt;"",IF(COUNTIFS($C$2:C1039,C1039)=1,C1039,""),"")</f>
        <v>LAQU_PCP</v>
      </c>
      <c r="H1039" s="5">
        <v>1038</v>
      </c>
      <c r="I1039" s="6" t="str">
        <f t="shared" si="32"/>
        <v/>
      </c>
      <c r="J1039" s="6" t="str">
        <f>IFERROR(MID(Tabela3[[#This Row],[Ordenado]], 1, SEARCH("_", Tabela3[[#This Row],[Ordenado]]) - 1),"")</f>
        <v/>
      </c>
      <c r="K1039" s="6" t="str">
        <f>IFERROR(MID(Tabela3[[#This Row],[Ordenado]], SEARCH("_",Tabela3[[#This Row],[Ordenado]]) + 1, LEN(Tabela3[[#This Row],[Ordenado]])),"")</f>
        <v/>
      </c>
    </row>
    <row r="1040" spans="1:11" x14ac:dyDescent="0.25">
      <c r="A1040" t="str">
        <f>IFERROR(tbl_geral[[#This Row],[Máquina]],"")</f>
        <v>LAQU</v>
      </c>
      <c r="B1040" t="str">
        <f>IFERROR(tbl_geral[[#This Row],[Status]],"")</f>
        <v>PCP</v>
      </c>
      <c r="C1040" t="str">
        <f>IF(Tabela2[[#This Row],[Status]]="","",CONCATENATE(Tabela2[[#This Row],[Máquina]],"_",Tabela2[[#This Row],[Status]]))</f>
        <v>LAQU_PCP</v>
      </c>
      <c r="E1040" s="5">
        <f t="shared" si="33"/>
        <v>142</v>
      </c>
      <c r="F1040" s="6" t="str">
        <f>IF(C1040&lt;&gt;"",IF(COUNTIFS($C$2:C1040,C1040)=1,C1040,""),"")</f>
        <v/>
      </c>
      <c r="H1040" s="5">
        <v>1039</v>
      </c>
      <c r="I1040" s="6" t="str">
        <f t="shared" si="32"/>
        <v/>
      </c>
      <c r="J1040" s="6" t="str">
        <f>IFERROR(MID(Tabela3[[#This Row],[Ordenado]], 1, SEARCH("_", Tabela3[[#This Row],[Ordenado]]) - 1),"")</f>
        <v/>
      </c>
      <c r="K1040" s="6" t="str">
        <f>IFERROR(MID(Tabela3[[#This Row],[Ordenado]], SEARCH("_",Tabela3[[#This Row],[Ordenado]]) + 1, LEN(Tabela3[[#This Row],[Ordenado]])),"")</f>
        <v/>
      </c>
    </row>
    <row r="1041" spans="1:11" x14ac:dyDescent="0.25">
      <c r="A1041" t="str">
        <f>IFERROR(tbl_geral[[#This Row],[Máquina]],"")</f>
        <v>LAQU</v>
      </c>
      <c r="B1041" t="str">
        <f>IFERROR(tbl_geral[[#This Row],[Status]],"")</f>
        <v>PCP</v>
      </c>
      <c r="C1041" t="str">
        <f>IF(Tabela2[[#This Row],[Status]]="","",CONCATENATE(Tabela2[[#This Row],[Máquina]],"_",Tabela2[[#This Row],[Status]]))</f>
        <v>LAQU_PCP</v>
      </c>
      <c r="E1041" s="5">
        <f t="shared" si="33"/>
        <v>142</v>
      </c>
      <c r="F1041" s="6" t="str">
        <f>IF(C1041&lt;&gt;"",IF(COUNTIFS($C$2:C1041,C1041)=1,C1041,""),"")</f>
        <v/>
      </c>
      <c r="H1041" s="5">
        <v>1040</v>
      </c>
      <c r="I1041" s="6" t="str">
        <f t="shared" si="32"/>
        <v/>
      </c>
      <c r="J1041" s="6" t="str">
        <f>IFERROR(MID(Tabela3[[#This Row],[Ordenado]], 1, SEARCH("_", Tabela3[[#This Row],[Ordenado]]) - 1),"")</f>
        <v/>
      </c>
      <c r="K1041" s="6" t="str">
        <f>IFERROR(MID(Tabela3[[#This Row],[Ordenado]], SEARCH("_",Tabela3[[#This Row],[Ordenado]]) + 1, LEN(Tabela3[[#This Row],[Ordenado]])),"")</f>
        <v/>
      </c>
    </row>
    <row r="1042" spans="1:11" x14ac:dyDescent="0.25">
      <c r="A1042" t="str">
        <f>IFERROR(tbl_geral[[#This Row],[Máquina]],"")</f>
        <v>LAQU</v>
      </c>
      <c r="B1042" t="str">
        <f>IFERROR(tbl_geral[[#This Row],[Status]],"")</f>
        <v>PCP</v>
      </c>
      <c r="C1042" t="str">
        <f>IF(Tabela2[[#This Row],[Status]]="","",CONCATENATE(Tabela2[[#This Row],[Máquina]],"_",Tabela2[[#This Row],[Status]]))</f>
        <v>LAQU_PCP</v>
      </c>
      <c r="E1042" s="5">
        <f t="shared" si="33"/>
        <v>142</v>
      </c>
      <c r="F1042" s="6" t="str">
        <f>IF(C1042&lt;&gt;"",IF(COUNTIFS($C$2:C1042,C1042)=1,C1042,""),"")</f>
        <v/>
      </c>
      <c r="H1042" s="5">
        <v>1041</v>
      </c>
      <c r="I1042" s="6" t="str">
        <f t="shared" si="32"/>
        <v/>
      </c>
      <c r="J1042" s="6" t="str">
        <f>IFERROR(MID(Tabela3[[#This Row],[Ordenado]], 1, SEARCH("_", Tabela3[[#This Row],[Ordenado]]) - 1),"")</f>
        <v/>
      </c>
      <c r="K1042" s="6" t="str">
        <f>IFERROR(MID(Tabela3[[#This Row],[Ordenado]], SEARCH("_",Tabela3[[#This Row],[Ordenado]]) + 1, LEN(Tabela3[[#This Row],[Ordenado]])),"")</f>
        <v/>
      </c>
    </row>
    <row r="1043" spans="1:11" x14ac:dyDescent="0.25">
      <c r="A1043" t="str">
        <f>IFERROR(tbl_geral[[#This Row],[Máquina]],"")</f>
        <v>LAQU</v>
      </c>
      <c r="B1043" t="str">
        <f>IFERROR(tbl_geral[[#This Row],[Status]],"")</f>
        <v>PCP</v>
      </c>
      <c r="C1043" t="str">
        <f>IF(Tabela2[[#This Row],[Status]]="","",CONCATENATE(Tabela2[[#This Row],[Máquina]],"_",Tabela2[[#This Row],[Status]]))</f>
        <v>LAQU_PCP</v>
      </c>
      <c r="E1043" s="5">
        <f t="shared" si="33"/>
        <v>142</v>
      </c>
      <c r="F1043" s="6" t="str">
        <f>IF(C1043&lt;&gt;"",IF(COUNTIFS($C$2:C1043,C1043)=1,C1043,""),"")</f>
        <v/>
      </c>
      <c r="H1043" s="5">
        <v>1042</v>
      </c>
      <c r="I1043" s="6" t="str">
        <f t="shared" si="32"/>
        <v/>
      </c>
      <c r="J1043" s="6" t="str">
        <f>IFERROR(MID(Tabela3[[#This Row],[Ordenado]], 1, SEARCH("_", Tabela3[[#This Row],[Ordenado]]) - 1),"")</f>
        <v/>
      </c>
      <c r="K1043" s="6" t="str">
        <f>IFERROR(MID(Tabela3[[#This Row],[Ordenado]], SEARCH("_",Tabela3[[#This Row],[Ordenado]]) + 1, LEN(Tabela3[[#This Row],[Ordenado]])),"")</f>
        <v/>
      </c>
    </row>
    <row r="1044" spans="1:11" x14ac:dyDescent="0.25">
      <c r="A1044" t="str">
        <f>IFERROR(tbl_geral[[#This Row],[Máquina]],"")</f>
        <v>LAQU</v>
      </c>
      <c r="B1044" t="str">
        <f>IFERROR(tbl_geral[[#This Row],[Status]],"")</f>
        <v>PCP</v>
      </c>
      <c r="C1044" t="str">
        <f>IF(Tabela2[[#This Row],[Status]]="","",CONCATENATE(Tabela2[[#This Row],[Máquina]],"_",Tabela2[[#This Row],[Status]]))</f>
        <v>LAQU_PCP</v>
      </c>
      <c r="E1044" s="5">
        <f t="shared" si="33"/>
        <v>142</v>
      </c>
      <c r="F1044" s="6" t="str">
        <f>IF(C1044&lt;&gt;"",IF(COUNTIFS($C$2:C1044,C1044)=1,C1044,""),"")</f>
        <v/>
      </c>
      <c r="H1044" s="5">
        <v>1043</v>
      </c>
      <c r="I1044" s="6" t="str">
        <f t="shared" si="32"/>
        <v/>
      </c>
      <c r="J1044" s="6" t="str">
        <f>IFERROR(MID(Tabela3[[#This Row],[Ordenado]], 1, SEARCH("_", Tabela3[[#This Row],[Ordenado]]) - 1),"")</f>
        <v/>
      </c>
      <c r="K1044" s="6" t="str">
        <f>IFERROR(MID(Tabela3[[#This Row],[Ordenado]], SEARCH("_",Tabela3[[#This Row],[Ordenado]]) + 1, LEN(Tabela3[[#This Row],[Ordenado]])),"")</f>
        <v/>
      </c>
    </row>
    <row r="1045" spans="1:11" x14ac:dyDescent="0.25">
      <c r="A1045" t="str">
        <f>IFERROR(tbl_geral[[#This Row],[Máquina]],"")</f>
        <v>LAQU</v>
      </c>
      <c r="B1045" t="str">
        <f>IFERROR(tbl_geral[[#This Row],[Status]],"")</f>
        <v>PCP</v>
      </c>
      <c r="C1045" t="str">
        <f>IF(Tabela2[[#This Row],[Status]]="","",CONCATENATE(Tabela2[[#This Row],[Máquina]],"_",Tabela2[[#This Row],[Status]]))</f>
        <v>LAQU_PCP</v>
      </c>
      <c r="E1045" s="5">
        <f t="shared" si="33"/>
        <v>142</v>
      </c>
      <c r="F1045" s="6" t="str">
        <f>IF(C1045&lt;&gt;"",IF(COUNTIFS($C$2:C1045,C1045)=1,C1045,""),"")</f>
        <v/>
      </c>
      <c r="H1045" s="5">
        <v>1044</v>
      </c>
      <c r="I1045" s="6" t="str">
        <f t="shared" si="32"/>
        <v/>
      </c>
      <c r="J1045" s="6" t="str">
        <f>IFERROR(MID(Tabela3[[#This Row],[Ordenado]], 1, SEARCH("_", Tabela3[[#This Row],[Ordenado]]) - 1),"")</f>
        <v/>
      </c>
      <c r="K1045" s="6" t="str">
        <f>IFERROR(MID(Tabela3[[#This Row],[Ordenado]], SEARCH("_",Tabela3[[#This Row],[Ordenado]]) + 1, LEN(Tabela3[[#This Row],[Ordenado]])),"")</f>
        <v/>
      </c>
    </row>
    <row r="1046" spans="1:11" x14ac:dyDescent="0.25">
      <c r="A1046" t="str">
        <f>IFERROR(tbl_geral[[#This Row],[Máquina]],"")</f>
        <v>LAQU</v>
      </c>
      <c r="B1046" t="str">
        <f>IFERROR(tbl_geral[[#This Row],[Status]],"")</f>
        <v>EMPILHADEIRA</v>
      </c>
      <c r="C1046" t="str">
        <f>IF(Tabela2[[#This Row],[Status]]="","",CONCATENATE(Tabela2[[#This Row],[Máquina]],"_",Tabela2[[#This Row],[Status]]))</f>
        <v>LAQU_EMPILHADEIRA</v>
      </c>
      <c r="E1046" s="5">
        <f t="shared" si="33"/>
        <v>143</v>
      </c>
      <c r="F1046" s="6" t="str">
        <f>IF(C1046&lt;&gt;"",IF(COUNTIFS($C$2:C1046,C1046)=1,C1046,""),"")</f>
        <v>LAQU_EMPILHADEIRA</v>
      </c>
      <c r="H1046" s="5">
        <v>1045</v>
      </c>
      <c r="I1046" s="6" t="str">
        <f t="shared" si="32"/>
        <v/>
      </c>
      <c r="J1046" s="6" t="str">
        <f>IFERROR(MID(Tabela3[[#This Row],[Ordenado]], 1, SEARCH("_", Tabela3[[#This Row],[Ordenado]]) - 1),"")</f>
        <v/>
      </c>
      <c r="K1046" s="6" t="str">
        <f>IFERROR(MID(Tabela3[[#This Row],[Ordenado]], SEARCH("_",Tabela3[[#This Row],[Ordenado]]) + 1, LEN(Tabela3[[#This Row],[Ordenado]])),"")</f>
        <v/>
      </c>
    </row>
    <row r="1047" spans="1:11" x14ac:dyDescent="0.25">
      <c r="A1047" t="str">
        <f>IFERROR(tbl_geral[[#This Row],[Máquina]],"")</f>
        <v>LAQU</v>
      </c>
      <c r="B1047" t="str">
        <f>IFERROR(tbl_geral[[#This Row],[Status]],"")</f>
        <v>EMPILHADEIRA</v>
      </c>
      <c r="C1047" t="str">
        <f>IF(Tabela2[[#This Row],[Status]]="","",CONCATENATE(Tabela2[[#This Row],[Máquina]],"_",Tabela2[[#This Row],[Status]]))</f>
        <v>LAQU_EMPILHADEIRA</v>
      </c>
      <c r="E1047" s="5">
        <f t="shared" si="33"/>
        <v>143</v>
      </c>
      <c r="F1047" s="6" t="str">
        <f>IF(C1047&lt;&gt;"",IF(COUNTIFS($C$2:C1047,C1047)=1,C1047,""),"")</f>
        <v/>
      </c>
      <c r="H1047" s="5">
        <v>1046</v>
      </c>
      <c r="I1047" s="6" t="str">
        <f t="shared" si="32"/>
        <v/>
      </c>
      <c r="J1047" s="6" t="str">
        <f>IFERROR(MID(Tabela3[[#This Row],[Ordenado]], 1, SEARCH("_", Tabela3[[#This Row],[Ordenado]]) - 1),"")</f>
        <v/>
      </c>
      <c r="K1047" s="6" t="str">
        <f>IFERROR(MID(Tabela3[[#This Row],[Ordenado]], SEARCH("_",Tabela3[[#This Row],[Ordenado]]) + 1, LEN(Tabela3[[#This Row],[Ordenado]])),"")</f>
        <v/>
      </c>
    </row>
    <row r="1048" spans="1:11" x14ac:dyDescent="0.25">
      <c r="A1048" t="str">
        <f>IFERROR(tbl_geral[[#This Row],[Máquina]],"")</f>
        <v>LAQU</v>
      </c>
      <c r="B1048" t="str">
        <f>IFERROR(tbl_geral[[#This Row],[Status]],"")</f>
        <v>SENSOR PCF</v>
      </c>
      <c r="C1048" t="str">
        <f>IF(Tabela2[[#This Row],[Status]]="","",CONCATENATE(Tabela2[[#This Row],[Máquina]],"_",Tabela2[[#This Row],[Status]]))</f>
        <v>LAQU_SENSOR PCF</v>
      </c>
      <c r="E1048" s="5">
        <f t="shared" si="33"/>
        <v>144</v>
      </c>
      <c r="F1048" s="6" t="str">
        <f>IF(C1048&lt;&gt;"",IF(COUNTIFS($C$2:C1048,C1048)=1,C1048,""),"")</f>
        <v>LAQU_SENSOR PCF</v>
      </c>
      <c r="H1048" s="5">
        <v>1047</v>
      </c>
      <c r="I1048" s="6" t="str">
        <f t="shared" si="32"/>
        <v/>
      </c>
      <c r="J1048" s="6" t="str">
        <f>IFERROR(MID(Tabela3[[#This Row],[Ordenado]], 1, SEARCH("_", Tabela3[[#This Row],[Ordenado]]) - 1),"")</f>
        <v/>
      </c>
      <c r="K1048" s="6" t="str">
        <f>IFERROR(MID(Tabela3[[#This Row],[Ordenado]], SEARCH("_",Tabela3[[#This Row],[Ordenado]]) + 1, LEN(Tabela3[[#This Row],[Ordenado]])),"")</f>
        <v/>
      </c>
    </row>
    <row r="1049" spans="1:11" x14ac:dyDescent="0.25">
      <c r="A1049" t="str">
        <f>IFERROR(tbl_geral[[#This Row],[Máquina]],"")</f>
        <v>LAQU</v>
      </c>
      <c r="B1049" t="str">
        <f>IFERROR(tbl_geral[[#This Row],[Status]],"")</f>
        <v>SENSOR PCF</v>
      </c>
      <c r="C1049" t="str">
        <f>IF(Tabela2[[#This Row],[Status]]="","",CONCATENATE(Tabela2[[#This Row],[Máquina]],"_",Tabela2[[#This Row],[Status]]))</f>
        <v>LAQU_SENSOR PCF</v>
      </c>
      <c r="E1049" s="5">
        <f t="shared" si="33"/>
        <v>144</v>
      </c>
      <c r="F1049" s="6" t="str">
        <f>IF(C1049&lt;&gt;"",IF(COUNTIFS($C$2:C1049,C1049)=1,C1049,""),"")</f>
        <v/>
      </c>
      <c r="H1049" s="5">
        <v>1048</v>
      </c>
      <c r="I1049" s="6" t="str">
        <f t="shared" si="32"/>
        <v/>
      </c>
      <c r="J1049" s="6" t="str">
        <f>IFERROR(MID(Tabela3[[#This Row],[Ordenado]], 1, SEARCH("_", Tabela3[[#This Row],[Ordenado]]) - 1),"")</f>
        <v/>
      </c>
      <c r="K1049" s="6" t="str">
        <f>IFERROR(MID(Tabela3[[#This Row],[Ordenado]], SEARCH("_",Tabela3[[#This Row],[Ordenado]]) + 1, LEN(Tabela3[[#This Row],[Ordenado]])),"")</f>
        <v/>
      </c>
    </row>
    <row r="1050" spans="1:11" x14ac:dyDescent="0.25">
      <c r="A1050" t="str">
        <f>IFERROR(tbl_geral[[#This Row],[Máquina]],"")</f>
        <v>LAQU</v>
      </c>
      <c r="B1050" t="str">
        <f>IFERROR(tbl_geral[[#This Row],[Status]],"")</f>
        <v>SENSOR PCF</v>
      </c>
      <c r="C1050" t="str">
        <f>IF(Tabela2[[#This Row],[Status]]="","",CONCATENATE(Tabela2[[#This Row],[Máquina]],"_",Tabela2[[#This Row],[Status]]))</f>
        <v>LAQU_SENSOR PCF</v>
      </c>
      <c r="E1050" s="5">
        <f t="shared" si="33"/>
        <v>144</v>
      </c>
      <c r="F1050" s="6" t="str">
        <f>IF(C1050&lt;&gt;"",IF(COUNTIFS($C$2:C1050,C1050)=1,C1050,""),"")</f>
        <v/>
      </c>
      <c r="H1050" s="5">
        <v>1049</v>
      </c>
      <c r="I1050" s="6" t="str">
        <f t="shared" si="32"/>
        <v/>
      </c>
      <c r="J1050" s="6" t="str">
        <f>IFERROR(MID(Tabela3[[#This Row],[Ordenado]], 1, SEARCH("_", Tabela3[[#This Row],[Ordenado]]) - 1),"")</f>
        <v/>
      </c>
      <c r="K1050" s="6" t="str">
        <f>IFERROR(MID(Tabela3[[#This Row],[Ordenado]], SEARCH("_",Tabela3[[#This Row],[Ordenado]]) + 1, LEN(Tabela3[[#This Row],[Ordenado]])),"")</f>
        <v/>
      </c>
    </row>
    <row r="1051" spans="1:11" x14ac:dyDescent="0.25">
      <c r="A1051" t="str">
        <f>IFERROR(tbl_geral[[#This Row],[Máquina]],"")</f>
        <v>LAQU</v>
      </c>
      <c r="B1051" t="str">
        <f>IFERROR(tbl_geral[[#This Row],[Status]],"")</f>
        <v>SISTEMA PCF</v>
      </c>
      <c r="C1051" t="str">
        <f>IF(Tabela2[[#This Row],[Status]]="","",CONCATENATE(Tabela2[[#This Row],[Máquina]],"_",Tabela2[[#This Row],[Status]]))</f>
        <v>LAQU_SISTEMA PCF</v>
      </c>
      <c r="E1051" s="5">
        <f t="shared" si="33"/>
        <v>145</v>
      </c>
      <c r="F1051" s="6" t="str">
        <f>IF(C1051&lt;&gt;"",IF(COUNTIFS($C$2:C1051,C1051)=1,C1051,""),"")</f>
        <v>LAQU_SISTEMA PCF</v>
      </c>
      <c r="H1051" s="5">
        <v>1050</v>
      </c>
      <c r="I1051" s="6" t="str">
        <f t="shared" si="32"/>
        <v/>
      </c>
      <c r="J1051" s="6" t="str">
        <f>IFERROR(MID(Tabela3[[#This Row],[Ordenado]], 1, SEARCH("_", Tabela3[[#This Row],[Ordenado]]) - 1),"")</f>
        <v/>
      </c>
      <c r="K1051" s="6" t="str">
        <f>IFERROR(MID(Tabela3[[#This Row],[Ordenado]], SEARCH("_",Tabela3[[#This Row],[Ordenado]]) + 1, LEN(Tabela3[[#This Row],[Ordenado]])),"")</f>
        <v/>
      </c>
    </row>
    <row r="1052" spans="1:11" x14ac:dyDescent="0.25">
      <c r="A1052" t="str">
        <f>IFERROR(tbl_geral[[#This Row],[Máquina]],"")</f>
        <v>LAQU</v>
      </c>
      <c r="B1052" t="str">
        <f>IFERROR(tbl_geral[[#This Row],[Status]],"")</f>
        <v>SISTEMA PCF</v>
      </c>
      <c r="C1052" t="str">
        <f>IF(Tabela2[[#This Row],[Status]]="","",CONCATENATE(Tabela2[[#This Row],[Máquina]],"_",Tabela2[[#This Row],[Status]]))</f>
        <v>LAQU_SISTEMA PCF</v>
      </c>
      <c r="E1052" s="5">
        <f t="shared" si="33"/>
        <v>145</v>
      </c>
      <c r="F1052" s="6" t="str">
        <f>IF(C1052&lt;&gt;"",IF(COUNTIFS($C$2:C1052,C1052)=1,C1052,""),"")</f>
        <v/>
      </c>
      <c r="H1052" s="5">
        <v>1051</v>
      </c>
      <c r="I1052" s="6" t="str">
        <f t="shared" si="32"/>
        <v/>
      </c>
      <c r="J1052" s="6" t="str">
        <f>IFERROR(MID(Tabela3[[#This Row],[Ordenado]], 1, SEARCH("_", Tabela3[[#This Row],[Ordenado]]) - 1),"")</f>
        <v/>
      </c>
      <c r="K1052" s="6" t="str">
        <f>IFERROR(MID(Tabela3[[#This Row],[Ordenado]], SEARCH("_",Tabela3[[#This Row],[Ordenado]]) + 1, LEN(Tabela3[[#This Row],[Ordenado]])),"")</f>
        <v/>
      </c>
    </row>
    <row r="1053" spans="1:11" x14ac:dyDescent="0.25">
      <c r="A1053" t="str">
        <f>IFERROR(tbl_geral[[#This Row],[Máquina]],"")</f>
        <v>LAQU</v>
      </c>
      <c r="B1053" t="str">
        <f>IFERROR(tbl_geral[[#This Row],[Status]],"")</f>
        <v>PARADA</v>
      </c>
      <c r="C1053" t="str">
        <f>IF(Tabela2[[#This Row],[Status]]="","",CONCATENATE(Tabela2[[#This Row],[Máquina]],"_",Tabela2[[#This Row],[Status]]))</f>
        <v>LAQU_PARADA</v>
      </c>
      <c r="E1053" s="5">
        <f t="shared" si="33"/>
        <v>146</v>
      </c>
      <c r="F1053" s="6" t="str">
        <f>IF(C1053&lt;&gt;"",IF(COUNTIFS($C$2:C1053,C1053)=1,C1053,""),"")</f>
        <v>LAQU_PARADA</v>
      </c>
      <c r="H1053" s="5">
        <v>1052</v>
      </c>
      <c r="I1053" s="6" t="str">
        <f t="shared" si="32"/>
        <v/>
      </c>
      <c r="J1053" s="6" t="str">
        <f>IFERROR(MID(Tabela3[[#This Row],[Ordenado]], 1, SEARCH("_", Tabela3[[#This Row],[Ordenado]]) - 1),"")</f>
        <v/>
      </c>
      <c r="K1053" s="6" t="str">
        <f>IFERROR(MID(Tabela3[[#This Row],[Ordenado]], SEARCH("_",Tabela3[[#This Row],[Ordenado]]) + 1, LEN(Tabela3[[#This Row],[Ordenado]])),"")</f>
        <v/>
      </c>
    </row>
    <row r="1054" spans="1:11" x14ac:dyDescent="0.25">
      <c r="A1054" t="str">
        <f>IFERROR(tbl_geral[[#This Row],[Máquina]],"")</f>
        <v>LAQU</v>
      </c>
      <c r="B1054" t="str">
        <f>IFERROR(tbl_geral[[#This Row],[Status]],"")</f>
        <v>PARADA</v>
      </c>
      <c r="C1054" t="str">
        <f>IF(Tabela2[[#This Row],[Status]]="","",CONCATENATE(Tabela2[[#This Row],[Máquina]],"_",Tabela2[[#This Row],[Status]]))</f>
        <v>LAQU_PARADA</v>
      </c>
      <c r="E1054" s="5">
        <f t="shared" si="33"/>
        <v>146</v>
      </c>
      <c r="F1054" s="6" t="str">
        <f>IF(C1054&lt;&gt;"",IF(COUNTIFS($C$2:C1054,C1054)=1,C1054,""),"")</f>
        <v/>
      </c>
      <c r="H1054" s="5">
        <v>1053</v>
      </c>
      <c r="I1054" s="6" t="str">
        <f t="shared" si="32"/>
        <v/>
      </c>
      <c r="J1054" s="6" t="str">
        <f>IFERROR(MID(Tabela3[[#This Row],[Ordenado]], 1, SEARCH("_", Tabela3[[#This Row],[Ordenado]]) - 1),"")</f>
        <v/>
      </c>
      <c r="K1054" s="6" t="str">
        <f>IFERROR(MID(Tabela3[[#This Row],[Ordenado]], SEARCH("_",Tabela3[[#This Row],[Ordenado]]) + 1, LEN(Tabela3[[#This Row],[Ordenado]])),"")</f>
        <v/>
      </c>
    </row>
    <row r="1055" spans="1:11" x14ac:dyDescent="0.25">
      <c r="A1055" t="str">
        <f>IFERROR(tbl_geral[[#This Row],[Máquina]],"")</f>
        <v>LAQU</v>
      </c>
      <c r="B1055" t="str">
        <f>IFERROR(tbl_geral[[#This Row],[Status]],"")</f>
        <v>DESBOBINADEIRA</v>
      </c>
      <c r="C1055" t="str">
        <f>IF(Tabela2[[#This Row],[Status]]="","",CONCATENATE(Tabela2[[#This Row],[Máquina]],"_",Tabela2[[#This Row],[Status]]))</f>
        <v>LAQU_DESBOBINADEIRA</v>
      </c>
      <c r="E1055" s="5">
        <f t="shared" si="33"/>
        <v>147</v>
      </c>
      <c r="F1055" s="6" t="str">
        <f>IF(C1055&lt;&gt;"",IF(COUNTIFS($C$2:C1055,C1055)=1,C1055,""),"")</f>
        <v>LAQU_DESBOBINADEIRA</v>
      </c>
      <c r="H1055" s="5">
        <v>1054</v>
      </c>
      <c r="I1055" s="6" t="str">
        <f t="shared" si="32"/>
        <v/>
      </c>
      <c r="J1055" s="6" t="str">
        <f>IFERROR(MID(Tabela3[[#This Row],[Ordenado]], 1, SEARCH("_", Tabela3[[#This Row],[Ordenado]]) - 1),"")</f>
        <v/>
      </c>
      <c r="K1055" s="6" t="str">
        <f>IFERROR(MID(Tabela3[[#This Row],[Ordenado]], SEARCH("_",Tabela3[[#This Row],[Ordenado]]) + 1, LEN(Tabela3[[#This Row],[Ordenado]])),"")</f>
        <v/>
      </c>
    </row>
    <row r="1056" spans="1:11" x14ac:dyDescent="0.25">
      <c r="A1056" t="str">
        <f>IFERROR(tbl_geral[[#This Row],[Máquina]],"")</f>
        <v>LAQU</v>
      </c>
      <c r="B1056" t="str">
        <f>IFERROR(tbl_geral[[#This Row],[Status]],"")</f>
        <v>DESBOBINADEIRA</v>
      </c>
      <c r="C1056" t="str">
        <f>IF(Tabela2[[#This Row],[Status]]="","",CONCATENATE(Tabela2[[#This Row],[Máquina]],"_",Tabela2[[#This Row],[Status]]))</f>
        <v>LAQU_DESBOBINADEIRA</v>
      </c>
      <c r="E1056" s="5">
        <f t="shared" si="33"/>
        <v>147</v>
      </c>
      <c r="F1056" s="6" t="str">
        <f>IF(C1056&lt;&gt;"",IF(COUNTIFS($C$2:C1056,C1056)=1,C1056,""),"")</f>
        <v/>
      </c>
      <c r="H1056" s="5">
        <v>1055</v>
      </c>
      <c r="I1056" s="6" t="str">
        <f t="shared" si="32"/>
        <v/>
      </c>
      <c r="J1056" s="6" t="str">
        <f>IFERROR(MID(Tabela3[[#This Row],[Ordenado]], 1, SEARCH("_", Tabela3[[#This Row],[Ordenado]]) - 1),"")</f>
        <v/>
      </c>
      <c r="K1056" s="6" t="str">
        <f>IFERROR(MID(Tabela3[[#This Row],[Ordenado]], SEARCH("_",Tabela3[[#This Row],[Ordenado]]) + 1, LEN(Tabela3[[#This Row],[Ordenado]])),"")</f>
        <v/>
      </c>
    </row>
    <row r="1057" spans="1:11" x14ac:dyDescent="0.25">
      <c r="A1057" t="str">
        <f>IFERROR(tbl_geral[[#This Row],[Máquina]],"")</f>
        <v>LAQU</v>
      </c>
      <c r="B1057" t="str">
        <f>IFERROR(tbl_geral[[#This Row],[Status]],"")</f>
        <v>DESBOBINADEIRA</v>
      </c>
      <c r="C1057" t="str">
        <f>IF(Tabela2[[#This Row],[Status]]="","",CONCATENATE(Tabela2[[#This Row],[Máquina]],"_",Tabela2[[#This Row],[Status]]))</f>
        <v>LAQU_DESBOBINADEIRA</v>
      </c>
      <c r="E1057" s="5">
        <f t="shared" si="33"/>
        <v>147</v>
      </c>
      <c r="F1057" s="6" t="str">
        <f>IF(C1057&lt;&gt;"",IF(COUNTIFS($C$2:C1057,C1057)=1,C1057,""),"")</f>
        <v/>
      </c>
      <c r="H1057" s="5">
        <v>1056</v>
      </c>
      <c r="I1057" s="6" t="str">
        <f t="shared" si="32"/>
        <v/>
      </c>
      <c r="J1057" s="6" t="str">
        <f>IFERROR(MID(Tabela3[[#This Row],[Ordenado]], 1, SEARCH("_", Tabela3[[#This Row],[Ordenado]]) - 1),"")</f>
        <v/>
      </c>
      <c r="K1057" s="6" t="str">
        <f>IFERROR(MID(Tabela3[[#This Row],[Ordenado]], SEARCH("_",Tabela3[[#This Row],[Ordenado]]) + 1, LEN(Tabela3[[#This Row],[Ordenado]])),"")</f>
        <v/>
      </c>
    </row>
    <row r="1058" spans="1:11" x14ac:dyDescent="0.25">
      <c r="A1058" t="str">
        <f>IFERROR(tbl_geral[[#This Row],[Máquina]],"")</f>
        <v>LAQU</v>
      </c>
      <c r="B1058" t="str">
        <f>IFERROR(tbl_geral[[#This Row],[Status]],"")</f>
        <v>DESBOBINADEIRA</v>
      </c>
      <c r="C1058" t="str">
        <f>IF(Tabela2[[#This Row],[Status]]="","",CONCATENATE(Tabela2[[#This Row],[Máquina]],"_",Tabela2[[#This Row],[Status]]))</f>
        <v>LAQU_DESBOBINADEIRA</v>
      </c>
      <c r="E1058" s="5">
        <f t="shared" si="33"/>
        <v>147</v>
      </c>
      <c r="F1058" s="6" t="str">
        <f>IF(C1058&lt;&gt;"",IF(COUNTIFS($C$2:C1058,C1058)=1,C1058,""),"")</f>
        <v/>
      </c>
      <c r="H1058" s="5">
        <v>1057</v>
      </c>
      <c r="I1058" s="6" t="str">
        <f t="shared" si="32"/>
        <v/>
      </c>
      <c r="J1058" s="6" t="str">
        <f>IFERROR(MID(Tabela3[[#This Row],[Ordenado]], 1, SEARCH("_", Tabela3[[#This Row],[Ordenado]]) - 1),"")</f>
        <v/>
      </c>
      <c r="K1058" s="6" t="str">
        <f>IFERROR(MID(Tabela3[[#This Row],[Ordenado]], SEARCH("_",Tabela3[[#This Row],[Ordenado]]) + 1, LEN(Tabela3[[#This Row],[Ordenado]])),"")</f>
        <v/>
      </c>
    </row>
    <row r="1059" spans="1:11" x14ac:dyDescent="0.25">
      <c r="A1059" t="str">
        <f>IFERROR(tbl_geral[[#This Row],[Máquina]],"")</f>
        <v>LAQU</v>
      </c>
      <c r="B1059" t="str">
        <f>IFERROR(tbl_geral[[#This Row],[Status]],"")</f>
        <v>DESBOBINADEIRA</v>
      </c>
      <c r="C1059" t="str">
        <f>IF(Tabela2[[#This Row],[Status]]="","",CONCATENATE(Tabela2[[#This Row],[Máquina]],"_",Tabela2[[#This Row],[Status]]))</f>
        <v>LAQU_DESBOBINADEIRA</v>
      </c>
      <c r="E1059" s="5">
        <f t="shared" si="33"/>
        <v>147</v>
      </c>
      <c r="F1059" s="6" t="str">
        <f>IF(C1059&lt;&gt;"",IF(COUNTIFS($C$2:C1059,C1059)=1,C1059,""),"")</f>
        <v/>
      </c>
      <c r="H1059" s="5">
        <v>1058</v>
      </c>
      <c r="I1059" s="6" t="str">
        <f t="shared" si="32"/>
        <v/>
      </c>
      <c r="J1059" s="6" t="str">
        <f>IFERROR(MID(Tabela3[[#This Row],[Ordenado]], 1, SEARCH("_", Tabela3[[#This Row],[Ordenado]]) - 1),"")</f>
        <v/>
      </c>
      <c r="K1059" s="6" t="str">
        <f>IFERROR(MID(Tabela3[[#This Row],[Ordenado]], SEARCH("_",Tabela3[[#This Row],[Ordenado]]) + 1, LEN(Tabela3[[#This Row],[Ordenado]])),"")</f>
        <v/>
      </c>
    </row>
    <row r="1060" spans="1:11" x14ac:dyDescent="0.25">
      <c r="A1060" t="str">
        <f>IFERROR(tbl_geral[[#This Row],[Máquina]],"")</f>
        <v>LAQU</v>
      </c>
      <c r="B1060" t="str">
        <f>IFERROR(tbl_geral[[#This Row],[Status]],"")</f>
        <v>DESBOBINADEIRA</v>
      </c>
      <c r="C1060" t="str">
        <f>IF(Tabela2[[#This Row],[Status]]="","",CONCATENATE(Tabela2[[#This Row],[Máquina]],"_",Tabela2[[#This Row],[Status]]))</f>
        <v>LAQU_DESBOBINADEIRA</v>
      </c>
      <c r="E1060" s="5">
        <f t="shared" si="33"/>
        <v>147</v>
      </c>
      <c r="F1060" s="6" t="str">
        <f>IF(C1060&lt;&gt;"",IF(COUNTIFS($C$2:C1060,C1060)=1,C1060,""),"")</f>
        <v/>
      </c>
      <c r="H1060" s="5">
        <v>1059</v>
      </c>
      <c r="I1060" s="6" t="str">
        <f t="shared" si="32"/>
        <v/>
      </c>
      <c r="J1060" s="6" t="str">
        <f>IFERROR(MID(Tabela3[[#This Row],[Ordenado]], 1, SEARCH("_", Tabela3[[#This Row],[Ordenado]]) - 1),"")</f>
        <v/>
      </c>
      <c r="K1060" s="6" t="str">
        <f>IFERROR(MID(Tabela3[[#This Row],[Ordenado]], SEARCH("_",Tabela3[[#This Row],[Ordenado]]) + 1, LEN(Tabela3[[#This Row],[Ordenado]])),"")</f>
        <v/>
      </c>
    </row>
    <row r="1061" spans="1:11" x14ac:dyDescent="0.25">
      <c r="A1061" t="str">
        <f>IFERROR(tbl_geral[[#This Row],[Máquina]],"")</f>
        <v>LAQU</v>
      </c>
      <c r="B1061" t="str">
        <f>IFERROR(tbl_geral[[#This Row],[Status]],"")</f>
        <v>DESBOBINADEIRA</v>
      </c>
      <c r="C1061" t="str">
        <f>IF(Tabela2[[#This Row],[Status]]="","",CONCATENATE(Tabela2[[#This Row],[Máquina]],"_",Tabela2[[#This Row],[Status]]))</f>
        <v>LAQU_DESBOBINADEIRA</v>
      </c>
      <c r="E1061" s="5">
        <f t="shared" si="33"/>
        <v>147</v>
      </c>
      <c r="F1061" s="6" t="str">
        <f>IF(C1061&lt;&gt;"",IF(COUNTIFS($C$2:C1061,C1061)=1,C1061,""),"")</f>
        <v/>
      </c>
      <c r="H1061" s="5">
        <v>1060</v>
      </c>
      <c r="I1061" s="6" t="str">
        <f t="shared" si="32"/>
        <v/>
      </c>
      <c r="J1061" s="6" t="str">
        <f>IFERROR(MID(Tabela3[[#This Row],[Ordenado]], 1, SEARCH("_", Tabela3[[#This Row],[Ordenado]]) - 1),"")</f>
        <v/>
      </c>
      <c r="K1061" s="6" t="str">
        <f>IFERROR(MID(Tabela3[[#This Row],[Ordenado]], SEARCH("_",Tabela3[[#This Row],[Ordenado]]) + 1, LEN(Tabela3[[#This Row],[Ordenado]])),"")</f>
        <v/>
      </c>
    </row>
    <row r="1062" spans="1:11" x14ac:dyDescent="0.25">
      <c r="A1062" t="str">
        <f>IFERROR(tbl_geral[[#This Row],[Máquina]],"")</f>
        <v>LAQU</v>
      </c>
      <c r="B1062" t="str">
        <f>IFERROR(tbl_geral[[#This Row],[Status]],"")</f>
        <v>DESBOBINADEIRA</v>
      </c>
      <c r="C1062" t="str">
        <f>IF(Tabela2[[#This Row],[Status]]="","",CONCATENATE(Tabela2[[#This Row],[Máquina]],"_",Tabela2[[#This Row],[Status]]))</f>
        <v>LAQU_DESBOBINADEIRA</v>
      </c>
      <c r="E1062" s="5">
        <f t="shared" si="33"/>
        <v>147</v>
      </c>
      <c r="F1062" s="6" t="str">
        <f>IF(C1062&lt;&gt;"",IF(COUNTIFS($C$2:C1062,C1062)=1,C1062,""),"")</f>
        <v/>
      </c>
      <c r="H1062" s="5">
        <v>1061</v>
      </c>
      <c r="I1062" s="6" t="str">
        <f t="shared" si="32"/>
        <v/>
      </c>
      <c r="J1062" s="6" t="str">
        <f>IFERROR(MID(Tabela3[[#This Row],[Ordenado]], 1, SEARCH("_", Tabela3[[#This Row],[Ordenado]]) - 1),"")</f>
        <v/>
      </c>
      <c r="K1062" s="6" t="str">
        <f>IFERROR(MID(Tabela3[[#This Row],[Ordenado]], SEARCH("_",Tabela3[[#This Row],[Ordenado]]) + 1, LEN(Tabela3[[#This Row],[Ordenado]])),"")</f>
        <v/>
      </c>
    </row>
    <row r="1063" spans="1:11" x14ac:dyDescent="0.25">
      <c r="A1063" t="str">
        <f>IFERROR(tbl_geral[[#This Row],[Máquina]],"")</f>
        <v>LAQU</v>
      </c>
      <c r="B1063" t="str">
        <f>IFERROR(tbl_geral[[#This Row],[Status]],"")</f>
        <v>DESBOBINADEIRA</v>
      </c>
      <c r="C1063" t="str">
        <f>IF(Tabela2[[#This Row],[Status]]="","",CONCATENATE(Tabela2[[#This Row],[Máquina]],"_",Tabela2[[#This Row],[Status]]))</f>
        <v>LAQU_DESBOBINADEIRA</v>
      </c>
      <c r="E1063" s="5">
        <f t="shared" si="33"/>
        <v>147</v>
      </c>
      <c r="F1063" s="6" t="str">
        <f>IF(C1063&lt;&gt;"",IF(COUNTIFS($C$2:C1063,C1063)=1,C1063,""),"")</f>
        <v/>
      </c>
      <c r="H1063" s="5">
        <v>1062</v>
      </c>
      <c r="I1063" s="6" t="str">
        <f t="shared" si="32"/>
        <v/>
      </c>
      <c r="J1063" s="6" t="str">
        <f>IFERROR(MID(Tabela3[[#This Row],[Ordenado]], 1, SEARCH("_", Tabela3[[#This Row],[Ordenado]]) - 1),"")</f>
        <v/>
      </c>
      <c r="K1063" s="6" t="str">
        <f>IFERROR(MID(Tabela3[[#This Row],[Ordenado]], SEARCH("_",Tabela3[[#This Row],[Ordenado]]) + 1, LEN(Tabela3[[#This Row],[Ordenado]])),"")</f>
        <v/>
      </c>
    </row>
    <row r="1064" spans="1:11" x14ac:dyDescent="0.25">
      <c r="A1064" t="str">
        <f>IFERROR(tbl_geral[[#This Row],[Máquina]],"")</f>
        <v>LAQU</v>
      </c>
      <c r="B1064" t="str">
        <f>IFERROR(tbl_geral[[#This Row],[Status]],"")</f>
        <v>DESBOBINADEIRA</v>
      </c>
      <c r="C1064" t="str">
        <f>IF(Tabela2[[#This Row],[Status]]="","",CONCATENATE(Tabela2[[#This Row],[Máquina]],"_",Tabela2[[#This Row],[Status]]))</f>
        <v>LAQU_DESBOBINADEIRA</v>
      </c>
      <c r="E1064" s="5">
        <f t="shared" si="33"/>
        <v>147</v>
      </c>
      <c r="F1064" s="6" t="str">
        <f>IF(C1064&lt;&gt;"",IF(COUNTIFS($C$2:C1064,C1064)=1,C1064,""),"")</f>
        <v/>
      </c>
      <c r="H1064" s="5">
        <v>1063</v>
      </c>
      <c r="I1064" s="6" t="str">
        <f t="shared" si="32"/>
        <v/>
      </c>
      <c r="J1064" s="6" t="str">
        <f>IFERROR(MID(Tabela3[[#This Row],[Ordenado]], 1, SEARCH("_", Tabela3[[#This Row],[Ordenado]]) - 1),"")</f>
        <v/>
      </c>
      <c r="K1064" s="6" t="str">
        <f>IFERROR(MID(Tabela3[[#This Row],[Ordenado]], SEARCH("_",Tabela3[[#This Row],[Ordenado]]) + 1, LEN(Tabela3[[#This Row],[Ordenado]])),"")</f>
        <v/>
      </c>
    </row>
    <row r="1065" spans="1:11" x14ac:dyDescent="0.25">
      <c r="A1065" t="str">
        <f>IFERROR(tbl_geral[[#This Row],[Máquina]],"")</f>
        <v>LAQU</v>
      </c>
      <c r="B1065" t="str">
        <f>IFERROR(tbl_geral[[#This Row],[Status]],"")</f>
        <v>DESBOBINADEIRA</v>
      </c>
      <c r="C1065" t="str">
        <f>IF(Tabela2[[#This Row],[Status]]="","",CONCATENATE(Tabela2[[#This Row],[Máquina]],"_",Tabela2[[#This Row],[Status]]))</f>
        <v>LAQU_DESBOBINADEIRA</v>
      </c>
      <c r="E1065" s="5">
        <f t="shared" si="33"/>
        <v>147</v>
      </c>
      <c r="F1065" s="6" t="str">
        <f>IF(C1065&lt;&gt;"",IF(COUNTIFS($C$2:C1065,C1065)=1,C1065,""),"")</f>
        <v/>
      </c>
      <c r="H1065" s="5">
        <v>1064</v>
      </c>
      <c r="I1065" s="6" t="str">
        <f t="shared" si="32"/>
        <v/>
      </c>
      <c r="J1065" s="6" t="str">
        <f>IFERROR(MID(Tabela3[[#This Row],[Ordenado]], 1, SEARCH("_", Tabela3[[#This Row],[Ordenado]]) - 1),"")</f>
        <v/>
      </c>
      <c r="K1065" s="6" t="str">
        <f>IFERROR(MID(Tabela3[[#This Row],[Ordenado]], SEARCH("_",Tabela3[[#This Row],[Ordenado]]) + 1, LEN(Tabela3[[#This Row],[Ordenado]])),"")</f>
        <v/>
      </c>
    </row>
    <row r="1066" spans="1:11" x14ac:dyDescent="0.25">
      <c r="A1066" t="str">
        <f>IFERROR(tbl_geral[[#This Row],[Máquina]],"")</f>
        <v>LAQU</v>
      </c>
      <c r="B1066" t="str">
        <f>IFERROR(tbl_geral[[#This Row],[Status]],"")</f>
        <v>DESBOBINADEIRA</v>
      </c>
      <c r="C1066" t="str">
        <f>IF(Tabela2[[#This Row],[Status]]="","",CONCATENATE(Tabela2[[#This Row],[Máquina]],"_",Tabela2[[#This Row],[Status]]))</f>
        <v>LAQU_DESBOBINADEIRA</v>
      </c>
      <c r="E1066" s="5">
        <f t="shared" si="33"/>
        <v>147</v>
      </c>
      <c r="F1066" s="6" t="str">
        <f>IF(C1066&lt;&gt;"",IF(COUNTIFS($C$2:C1066,C1066)=1,C1066,""),"")</f>
        <v/>
      </c>
      <c r="H1066" s="5">
        <v>1065</v>
      </c>
      <c r="I1066" s="6" t="str">
        <f t="shared" si="32"/>
        <v/>
      </c>
      <c r="J1066" s="6" t="str">
        <f>IFERROR(MID(Tabela3[[#This Row],[Ordenado]], 1, SEARCH("_", Tabela3[[#This Row],[Ordenado]]) - 1),"")</f>
        <v/>
      </c>
      <c r="K1066" s="6" t="str">
        <f>IFERROR(MID(Tabela3[[#This Row],[Ordenado]], SEARCH("_",Tabela3[[#This Row],[Ordenado]]) + 1, LEN(Tabela3[[#This Row],[Ordenado]])),"")</f>
        <v/>
      </c>
    </row>
    <row r="1067" spans="1:11" x14ac:dyDescent="0.25">
      <c r="A1067" t="str">
        <f>IFERROR(tbl_geral[[#This Row],[Máquina]],"")</f>
        <v>LAQU</v>
      </c>
      <c r="B1067" t="str">
        <f>IFERROR(tbl_geral[[#This Row],[Status]],"")</f>
        <v>DESBOBINADEIRA</v>
      </c>
      <c r="C1067" t="str">
        <f>IF(Tabela2[[#This Row],[Status]]="","",CONCATENATE(Tabela2[[#This Row],[Máquina]],"_",Tabela2[[#This Row],[Status]]))</f>
        <v>LAQU_DESBOBINADEIRA</v>
      </c>
      <c r="E1067" s="5">
        <f t="shared" si="33"/>
        <v>147</v>
      </c>
      <c r="F1067" s="6" t="str">
        <f>IF(C1067&lt;&gt;"",IF(COUNTIFS($C$2:C1067,C1067)=1,C1067,""),"")</f>
        <v/>
      </c>
      <c r="H1067" s="5">
        <v>1066</v>
      </c>
      <c r="I1067" s="6" t="str">
        <f t="shared" si="32"/>
        <v/>
      </c>
      <c r="J1067" s="6" t="str">
        <f>IFERROR(MID(Tabela3[[#This Row],[Ordenado]], 1, SEARCH("_", Tabela3[[#This Row],[Ordenado]]) - 1),"")</f>
        <v/>
      </c>
      <c r="K1067" s="6" t="str">
        <f>IFERROR(MID(Tabela3[[#This Row],[Ordenado]], SEARCH("_",Tabela3[[#This Row],[Ordenado]]) + 1, LEN(Tabela3[[#This Row],[Ordenado]])),"")</f>
        <v/>
      </c>
    </row>
    <row r="1068" spans="1:11" x14ac:dyDescent="0.25">
      <c r="A1068" t="str">
        <f>IFERROR(tbl_geral[[#This Row],[Máquina]],"")</f>
        <v>LAQU</v>
      </c>
      <c r="B1068" t="str">
        <f>IFERROR(tbl_geral[[#This Row],[Status]],"")</f>
        <v>DESBOBINADEIRA</v>
      </c>
      <c r="C1068" t="str">
        <f>IF(Tabela2[[#This Row],[Status]]="","",CONCATENATE(Tabela2[[#This Row],[Máquina]],"_",Tabela2[[#This Row],[Status]]))</f>
        <v>LAQU_DESBOBINADEIRA</v>
      </c>
      <c r="E1068" s="5">
        <f t="shared" si="33"/>
        <v>147</v>
      </c>
      <c r="F1068" s="6" t="str">
        <f>IF(C1068&lt;&gt;"",IF(COUNTIFS($C$2:C1068,C1068)=1,C1068,""),"")</f>
        <v/>
      </c>
      <c r="H1068" s="5">
        <v>1067</v>
      </c>
      <c r="I1068" s="6" t="str">
        <f t="shared" si="32"/>
        <v/>
      </c>
      <c r="J1068" s="6" t="str">
        <f>IFERROR(MID(Tabela3[[#This Row],[Ordenado]], 1, SEARCH("_", Tabela3[[#This Row],[Ordenado]]) - 1),"")</f>
        <v/>
      </c>
      <c r="K1068" s="6" t="str">
        <f>IFERROR(MID(Tabela3[[#This Row],[Ordenado]], SEARCH("_",Tabela3[[#This Row],[Ordenado]]) + 1, LEN(Tabela3[[#This Row],[Ordenado]])),"")</f>
        <v/>
      </c>
    </row>
    <row r="1069" spans="1:11" x14ac:dyDescent="0.25">
      <c r="A1069" t="str">
        <f>IFERROR(tbl_geral[[#This Row],[Máquina]],"")</f>
        <v>LAQU</v>
      </c>
      <c r="B1069" t="str">
        <f>IFERROR(tbl_geral[[#This Row],[Status]],"")</f>
        <v>DESBOBINADEIRA</v>
      </c>
      <c r="C1069" t="str">
        <f>IF(Tabela2[[#This Row],[Status]]="","",CONCATENATE(Tabela2[[#This Row],[Máquina]],"_",Tabela2[[#This Row],[Status]]))</f>
        <v>LAQU_DESBOBINADEIRA</v>
      </c>
      <c r="E1069" s="5">
        <f t="shared" si="33"/>
        <v>147</v>
      </c>
      <c r="F1069" s="6" t="str">
        <f>IF(C1069&lt;&gt;"",IF(COUNTIFS($C$2:C1069,C1069)=1,C1069,""),"")</f>
        <v/>
      </c>
      <c r="H1069" s="5">
        <v>1068</v>
      </c>
      <c r="I1069" s="6" t="str">
        <f t="shared" si="32"/>
        <v/>
      </c>
      <c r="J1069" s="6" t="str">
        <f>IFERROR(MID(Tabela3[[#This Row],[Ordenado]], 1, SEARCH("_", Tabela3[[#This Row],[Ordenado]]) - 1),"")</f>
        <v/>
      </c>
      <c r="K1069" s="6" t="str">
        <f>IFERROR(MID(Tabela3[[#This Row],[Ordenado]], SEARCH("_",Tabela3[[#This Row],[Ordenado]]) + 1, LEN(Tabela3[[#This Row],[Ordenado]])),"")</f>
        <v/>
      </c>
    </row>
    <row r="1070" spans="1:11" x14ac:dyDescent="0.25">
      <c r="A1070" t="str">
        <f>IFERROR(tbl_geral[[#This Row],[Máquina]],"")</f>
        <v>LAQU</v>
      </c>
      <c r="B1070" t="str">
        <f>IFERROR(tbl_geral[[#This Row],[Status]],"")</f>
        <v>ENVERNIZAMENTO</v>
      </c>
      <c r="C1070" t="str">
        <f>IF(Tabela2[[#This Row],[Status]]="","",CONCATENATE(Tabela2[[#This Row],[Máquina]],"_",Tabela2[[#This Row],[Status]]))</f>
        <v>LAQU_ENVERNIZAMENTO</v>
      </c>
      <c r="E1070" s="5">
        <f t="shared" si="33"/>
        <v>148</v>
      </c>
      <c r="F1070" s="6" t="str">
        <f>IF(C1070&lt;&gt;"",IF(COUNTIFS($C$2:C1070,C1070)=1,C1070,""),"")</f>
        <v>LAQU_ENVERNIZAMENTO</v>
      </c>
      <c r="H1070" s="5">
        <v>1069</v>
      </c>
      <c r="I1070" s="6" t="str">
        <f t="shared" si="32"/>
        <v/>
      </c>
      <c r="J1070" s="6" t="str">
        <f>IFERROR(MID(Tabela3[[#This Row],[Ordenado]], 1, SEARCH("_", Tabela3[[#This Row],[Ordenado]]) - 1),"")</f>
        <v/>
      </c>
      <c r="K1070" s="6" t="str">
        <f>IFERROR(MID(Tabela3[[#This Row],[Ordenado]], SEARCH("_",Tabela3[[#This Row],[Ordenado]]) + 1, LEN(Tabela3[[#This Row],[Ordenado]])),"")</f>
        <v/>
      </c>
    </row>
    <row r="1071" spans="1:11" x14ac:dyDescent="0.25">
      <c r="A1071" t="str">
        <f>IFERROR(tbl_geral[[#This Row],[Máquina]],"")</f>
        <v>LAQU</v>
      </c>
      <c r="B1071" t="str">
        <f>IFERROR(tbl_geral[[#This Row],[Status]],"")</f>
        <v>ENVERNIZAMENTO</v>
      </c>
      <c r="C1071" t="str">
        <f>IF(Tabela2[[#This Row],[Status]]="","",CONCATENATE(Tabela2[[#This Row],[Máquina]],"_",Tabela2[[#This Row],[Status]]))</f>
        <v>LAQU_ENVERNIZAMENTO</v>
      </c>
      <c r="E1071" s="5">
        <f t="shared" si="33"/>
        <v>148</v>
      </c>
      <c r="F1071" s="6" t="str">
        <f>IF(C1071&lt;&gt;"",IF(COUNTIFS($C$2:C1071,C1071)=1,C1071,""),"")</f>
        <v/>
      </c>
      <c r="H1071" s="5">
        <v>1070</v>
      </c>
      <c r="I1071" s="6" t="str">
        <f t="shared" si="32"/>
        <v/>
      </c>
      <c r="J1071" s="6" t="str">
        <f>IFERROR(MID(Tabela3[[#This Row],[Ordenado]], 1, SEARCH("_", Tabela3[[#This Row],[Ordenado]]) - 1),"")</f>
        <v/>
      </c>
      <c r="K1071" s="6" t="str">
        <f>IFERROR(MID(Tabela3[[#This Row],[Ordenado]], SEARCH("_",Tabela3[[#This Row],[Ordenado]]) + 1, LEN(Tabela3[[#This Row],[Ordenado]])),"")</f>
        <v/>
      </c>
    </row>
    <row r="1072" spans="1:11" x14ac:dyDescent="0.25">
      <c r="A1072" t="str">
        <f>IFERROR(tbl_geral[[#This Row],[Máquina]],"")</f>
        <v>LAQU</v>
      </c>
      <c r="B1072" t="str">
        <f>IFERROR(tbl_geral[[#This Row],[Status]],"")</f>
        <v>ENVERNIZAMENTO</v>
      </c>
      <c r="C1072" t="str">
        <f>IF(Tabela2[[#This Row],[Status]]="","",CONCATENATE(Tabela2[[#This Row],[Máquina]],"_",Tabela2[[#This Row],[Status]]))</f>
        <v>LAQU_ENVERNIZAMENTO</v>
      </c>
      <c r="E1072" s="5">
        <f t="shared" si="33"/>
        <v>148</v>
      </c>
      <c r="F1072" s="6" t="str">
        <f>IF(C1072&lt;&gt;"",IF(COUNTIFS($C$2:C1072,C1072)=1,C1072,""),"")</f>
        <v/>
      </c>
      <c r="H1072" s="5">
        <v>1071</v>
      </c>
      <c r="I1072" s="6" t="str">
        <f t="shared" si="32"/>
        <v/>
      </c>
      <c r="J1072" s="6" t="str">
        <f>IFERROR(MID(Tabela3[[#This Row],[Ordenado]], 1, SEARCH("_", Tabela3[[#This Row],[Ordenado]]) - 1),"")</f>
        <v/>
      </c>
      <c r="K1072" s="6" t="str">
        <f>IFERROR(MID(Tabela3[[#This Row],[Ordenado]], SEARCH("_",Tabela3[[#This Row],[Ordenado]]) + 1, LEN(Tabela3[[#This Row],[Ordenado]])),"")</f>
        <v/>
      </c>
    </row>
    <row r="1073" spans="1:11" x14ac:dyDescent="0.25">
      <c r="A1073" t="str">
        <f>IFERROR(tbl_geral[[#This Row],[Máquina]],"")</f>
        <v>LAQU</v>
      </c>
      <c r="B1073" t="str">
        <f>IFERROR(tbl_geral[[#This Row],[Status]],"")</f>
        <v>ENVERNIZAMENTO</v>
      </c>
      <c r="C1073" t="str">
        <f>IF(Tabela2[[#This Row],[Status]]="","",CONCATENATE(Tabela2[[#This Row],[Máquina]],"_",Tabela2[[#This Row],[Status]]))</f>
        <v>LAQU_ENVERNIZAMENTO</v>
      </c>
      <c r="E1073" s="5">
        <f t="shared" si="33"/>
        <v>148</v>
      </c>
      <c r="F1073" s="6" t="str">
        <f>IF(C1073&lt;&gt;"",IF(COUNTIFS($C$2:C1073,C1073)=1,C1073,""),"")</f>
        <v/>
      </c>
      <c r="H1073" s="5">
        <v>1072</v>
      </c>
      <c r="I1073" s="6" t="str">
        <f t="shared" si="32"/>
        <v/>
      </c>
      <c r="J1073" s="6" t="str">
        <f>IFERROR(MID(Tabela3[[#This Row],[Ordenado]], 1, SEARCH("_", Tabela3[[#This Row],[Ordenado]]) - 1),"")</f>
        <v/>
      </c>
      <c r="K1073" s="6" t="str">
        <f>IFERROR(MID(Tabela3[[#This Row],[Ordenado]], SEARCH("_",Tabela3[[#This Row],[Ordenado]]) + 1, LEN(Tabela3[[#This Row],[Ordenado]])),"")</f>
        <v/>
      </c>
    </row>
    <row r="1074" spans="1:11" x14ac:dyDescent="0.25">
      <c r="A1074" t="str">
        <f>IFERROR(tbl_geral[[#This Row],[Máquina]],"")</f>
        <v>LAQU</v>
      </c>
      <c r="B1074" t="str">
        <f>IFERROR(tbl_geral[[#This Row],[Status]],"")</f>
        <v>ENVERNIZAMENTO</v>
      </c>
      <c r="C1074" t="str">
        <f>IF(Tabela2[[#This Row],[Status]]="","",CONCATENATE(Tabela2[[#This Row],[Máquina]],"_",Tabela2[[#This Row],[Status]]))</f>
        <v>LAQU_ENVERNIZAMENTO</v>
      </c>
      <c r="E1074" s="5">
        <f t="shared" si="33"/>
        <v>148</v>
      </c>
      <c r="F1074" s="6" t="str">
        <f>IF(C1074&lt;&gt;"",IF(COUNTIFS($C$2:C1074,C1074)=1,C1074,""),"")</f>
        <v/>
      </c>
      <c r="H1074" s="5">
        <v>1073</v>
      </c>
      <c r="I1074" s="6" t="str">
        <f t="shared" si="32"/>
        <v/>
      </c>
      <c r="J1074" s="6" t="str">
        <f>IFERROR(MID(Tabela3[[#This Row],[Ordenado]], 1, SEARCH("_", Tabela3[[#This Row],[Ordenado]]) - 1),"")</f>
        <v/>
      </c>
      <c r="K1074" s="6" t="str">
        <f>IFERROR(MID(Tabela3[[#This Row],[Ordenado]], SEARCH("_",Tabela3[[#This Row],[Ordenado]]) + 1, LEN(Tabela3[[#This Row],[Ordenado]])),"")</f>
        <v/>
      </c>
    </row>
    <row r="1075" spans="1:11" x14ac:dyDescent="0.25">
      <c r="A1075" t="str">
        <f>IFERROR(tbl_geral[[#This Row],[Máquina]],"")</f>
        <v>LAQU</v>
      </c>
      <c r="B1075" t="str">
        <f>IFERROR(tbl_geral[[#This Row],[Status]],"")</f>
        <v>ENVERNIZAMENTO</v>
      </c>
      <c r="C1075" t="str">
        <f>IF(Tabela2[[#This Row],[Status]]="","",CONCATENATE(Tabela2[[#This Row],[Máquina]],"_",Tabela2[[#This Row],[Status]]))</f>
        <v>LAQU_ENVERNIZAMENTO</v>
      </c>
      <c r="E1075" s="5">
        <f t="shared" si="33"/>
        <v>148</v>
      </c>
      <c r="F1075" s="6" t="str">
        <f>IF(C1075&lt;&gt;"",IF(COUNTIFS($C$2:C1075,C1075)=1,C1075,""),"")</f>
        <v/>
      </c>
      <c r="H1075" s="5">
        <v>1074</v>
      </c>
      <c r="I1075" s="6" t="str">
        <f t="shared" si="32"/>
        <v/>
      </c>
      <c r="J1075" s="6" t="str">
        <f>IFERROR(MID(Tabela3[[#This Row],[Ordenado]], 1, SEARCH("_", Tabela3[[#This Row],[Ordenado]]) - 1),"")</f>
        <v/>
      </c>
      <c r="K1075" s="6" t="str">
        <f>IFERROR(MID(Tabela3[[#This Row],[Ordenado]], SEARCH("_",Tabela3[[#This Row],[Ordenado]]) + 1, LEN(Tabela3[[#This Row],[Ordenado]])),"")</f>
        <v/>
      </c>
    </row>
    <row r="1076" spans="1:11" x14ac:dyDescent="0.25">
      <c r="A1076" t="str">
        <f>IFERROR(tbl_geral[[#This Row],[Máquina]],"")</f>
        <v>LAQU</v>
      </c>
      <c r="B1076" t="str">
        <f>IFERROR(tbl_geral[[#This Row],[Status]],"")</f>
        <v>ENVERNIZAMENTO</v>
      </c>
      <c r="C1076" t="str">
        <f>IF(Tabela2[[#This Row],[Status]]="","",CONCATENATE(Tabela2[[#This Row],[Máquina]],"_",Tabela2[[#This Row],[Status]]))</f>
        <v>LAQU_ENVERNIZAMENTO</v>
      </c>
      <c r="E1076" s="5">
        <f t="shared" si="33"/>
        <v>148</v>
      </c>
      <c r="F1076" s="6" t="str">
        <f>IF(C1076&lt;&gt;"",IF(COUNTIFS($C$2:C1076,C1076)=1,C1076,""),"")</f>
        <v/>
      </c>
      <c r="H1076" s="5">
        <v>1075</v>
      </c>
      <c r="I1076" s="6" t="str">
        <f t="shared" si="32"/>
        <v/>
      </c>
      <c r="J1076" s="6" t="str">
        <f>IFERROR(MID(Tabela3[[#This Row],[Ordenado]], 1, SEARCH("_", Tabela3[[#This Row],[Ordenado]]) - 1),"")</f>
        <v/>
      </c>
      <c r="K1076" s="6" t="str">
        <f>IFERROR(MID(Tabela3[[#This Row],[Ordenado]], SEARCH("_",Tabela3[[#This Row],[Ordenado]]) + 1, LEN(Tabela3[[#This Row],[Ordenado]])),"")</f>
        <v/>
      </c>
    </row>
    <row r="1077" spans="1:11" x14ac:dyDescent="0.25">
      <c r="A1077" t="str">
        <f>IFERROR(tbl_geral[[#This Row],[Máquina]],"")</f>
        <v>LAQU</v>
      </c>
      <c r="B1077" t="str">
        <f>IFERROR(tbl_geral[[#This Row],[Status]],"")</f>
        <v>ENVERNIZAMENTO</v>
      </c>
      <c r="C1077" t="str">
        <f>IF(Tabela2[[#This Row],[Status]]="","",CONCATENATE(Tabela2[[#This Row],[Máquina]],"_",Tabela2[[#This Row],[Status]]))</f>
        <v>LAQU_ENVERNIZAMENTO</v>
      </c>
      <c r="E1077" s="5">
        <f t="shared" si="33"/>
        <v>148</v>
      </c>
      <c r="F1077" s="6" t="str">
        <f>IF(C1077&lt;&gt;"",IF(COUNTIFS($C$2:C1077,C1077)=1,C1077,""),"")</f>
        <v/>
      </c>
      <c r="H1077" s="5">
        <v>1076</v>
      </c>
      <c r="I1077" s="6" t="str">
        <f t="shared" si="32"/>
        <v/>
      </c>
      <c r="J1077" s="6" t="str">
        <f>IFERROR(MID(Tabela3[[#This Row],[Ordenado]], 1, SEARCH("_", Tabela3[[#This Row],[Ordenado]]) - 1),"")</f>
        <v/>
      </c>
      <c r="K1077" s="6" t="str">
        <f>IFERROR(MID(Tabela3[[#This Row],[Ordenado]], SEARCH("_",Tabela3[[#This Row],[Ordenado]]) + 1, LEN(Tabela3[[#This Row],[Ordenado]])),"")</f>
        <v/>
      </c>
    </row>
    <row r="1078" spans="1:11" x14ac:dyDescent="0.25">
      <c r="A1078" t="str">
        <f>IFERROR(tbl_geral[[#This Row],[Máquina]],"")</f>
        <v>LAQU</v>
      </c>
      <c r="B1078" t="str">
        <f>IFERROR(tbl_geral[[#This Row],[Status]],"")</f>
        <v>ENVERNIZAMENTO</v>
      </c>
      <c r="C1078" t="str">
        <f>IF(Tabela2[[#This Row],[Status]]="","",CONCATENATE(Tabela2[[#This Row],[Máquina]],"_",Tabela2[[#This Row],[Status]]))</f>
        <v>LAQU_ENVERNIZAMENTO</v>
      </c>
      <c r="E1078" s="5">
        <f t="shared" si="33"/>
        <v>148</v>
      </c>
      <c r="F1078" s="6" t="str">
        <f>IF(C1078&lt;&gt;"",IF(COUNTIFS($C$2:C1078,C1078)=1,C1078,""),"")</f>
        <v/>
      </c>
      <c r="H1078" s="5">
        <v>1077</v>
      </c>
      <c r="I1078" s="6" t="str">
        <f t="shared" si="32"/>
        <v/>
      </c>
      <c r="J1078" s="6" t="str">
        <f>IFERROR(MID(Tabela3[[#This Row],[Ordenado]], 1, SEARCH("_", Tabela3[[#This Row],[Ordenado]]) - 1),"")</f>
        <v/>
      </c>
      <c r="K1078" s="6" t="str">
        <f>IFERROR(MID(Tabela3[[#This Row],[Ordenado]], SEARCH("_",Tabela3[[#This Row],[Ordenado]]) + 1, LEN(Tabela3[[#This Row],[Ordenado]])),"")</f>
        <v/>
      </c>
    </row>
    <row r="1079" spans="1:11" x14ac:dyDescent="0.25">
      <c r="A1079" t="str">
        <f>IFERROR(tbl_geral[[#This Row],[Máquina]],"")</f>
        <v>LAQU</v>
      </c>
      <c r="B1079" t="str">
        <f>IFERROR(tbl_geral[[#This Row],[Status]],"")</f>
        <v>ENVERNIZAMENTO</v>
      </c>
      <c r="C1079" t="str">
        <f>IF(Tabela2[[#This Row],[Status]]="","",CONCATENATE(Tabela2[[#This Row],[Máquina]],"_",Tabela2[[#This Row],[Status]]))</f>
        <v>LAQU_ENVERNIZAMENTO</v>
      </c>
      <c r="E1079" s="5">
        <f t="shared" si="33"/>
        <v>148</v>
      </c>
      <c r="F1079" s="6" t="str">
        <f>IF(C1079&lt;&gt;"",IF(COUNTIFS($C$2:C1079,C1079)=1,C1079,""),"")</f>
        <v/>
      </c>
      <c r="H1079" s="5">
        <v>1078</v>
      </c>
      <c r="I1079" s="6" t="str">
        <f t="shared" si="32"/>
        <v/>
      </c>
      <c r="J1079" s="6" t="str">
        <f>IFERROR(MID(Tabela3[[#This Row],[Ordenado]], 1, SEARCH("_", Tabela3[[#This Row],[Ordenado]]) - 1),"")</f>
        <v/>
      </c>
      <c r="K1079" s="6" t="str">
        <f>IFERROR(MID(Tabela3[[#This Row],[Ordenado]], SEARCH("_",Tabela3[[#This Row],[Ordenado]]) + 1, LEN(Tabela3[[#This Row],[Ordenado]])),"")</f>
        <v/>
      </c>
    </row>
    <row r="1080" spans="1:11" x14ac:dyDescent="0.25">
      <c r="A1080" t="str">
        <f>IFERROR(tbl_geral[[#This Row],[Máquina]],"")</f>
        <v>LAQU</v>
      </c>
      <c r="B1080" t="str">
        <f>IFERROR(tbl_geral[[#This Row],[Status]],"")</f>
        <v>ENVERNIZAMENTO</v>
      </c>
      <c r="C1080" t="str">
        <f>IF(Tabela2[[#This Row],[Status]]="","",CONCATENATE(Tabela2[[#This Row],[Máquina]],"_",Tabela2[[#This Row],[Status]]))</f>
        <v>LAQU_ENVERNIZAMENTO</v>
      </c>
      <c r="E1080" s="5">
        <f t="shared" si="33"/>
        <v>148</v>
      </c>
      <c r="F1080" s="6" t="str">
        <f>IF(C1080&lt;&gt;"",IF(COUNTIFS($C$2:C1080,C1080)=1,C1080,""),"")</f>
        <v/>
      </c>
      <c r="H1080" s="5">
        <v>1079</v>
      </c>
      <c r="I1080" s="6" t="str">
        <f t="shared" si="32"/>
        <v/>
      </c>
      <c r="J1080" s="6" t="str">
        <f>IFERROR(MID(Tabela3[[#This Row],[Ordenado]], 1, SEARCH("_", Tabela3[[#This Row],[Ordenado]]) - 1),"")</f>
        <v/>
      </c>
      <c r="K1080" s="6" t="str">
        <f>IFERROR(MID(Tabela3[[#This Row],[Ordenado]], SEARCH("_",Tabela3[[#This Row],[Ordenado]]) + 1, LEN(Tabela3[[#This Row],[Ordenado]])),"")</f>
        <v/>
      </c>
    </row>
    <row r="1081" spans="1:11" x14ac:dyDescent="0.25">
      <c r="A1081" t="str">
        <f>IFERROR(tbl_geral[[#This Row],[Máquina]],"")</f>
        <v>LAQU</v>
      </c>
      <c r="B1081" t="str">
        <f>IFERROR(tbl_geral[[#This Row],[Status]],"")</f>
        <v>ENVERNIZAMENTO</v>
      </c>
      <c r="C1081" t="str">
        <f>IF(Tabela2[[#This Row],[Status]]="","",CONCATENATE(Tabela2[[#This Row],[Máquina]],"_",Tabela2[[#This Row],[Status]]))</f>
        <v>LAQU_ENVERNIZAMENTO</v>
      </c>
      <c r="E1081" s="5">
        <f t="shared" si="33"/>
        <v>148</v>
      </c>
      <c r="F1081" s="6" t="str">
        <f>IF(C1081&lt;&gt;"",IF(COUNTIFS($C$2:C1081,C1081)=1,C1081,""),"")</f>
        <v/>
      </c>
      <c r="H1081" s="5">
        <v>1080</v>
      </c>
      <c r="I1081" s="6" t="str">
        <f t="shared" si="32"/>
        <v/>
      </c>
      <c r="J1081" s="6" t="str">
        <f>IFERROR(MID(Tabela3[[#This Row],[Ordenado]], 1, SEARCH("_", Tabela3[[#This Row],[Ordenado]]) - 1),"")</f>
        <v/>
      </c>
      <c r="K1081" s="6" t="str">
        <f>IFERROR(MID(Tabela3[[#This Row],[Ordenado]], SEARCH("_",Tabela3[[#This Row],[Ordenado]]) + 1, LEN(Tabela3[[#This Row],[Ordenado]])),"")</f>
        <v/>
      </c>
    </row>
    <row r="1082" spans="1:11" x14ac:dyDescent="0.25">
      <c r="A1082" t="str">
        <f>IFERROR(tbl_geral[[#This Row],[Máquina]],"")</f>
        <v>LAQU</v>
      </c>
      <c r="B1082" t="str">
        <f>IFERROR(tbl_geral[[#This Row],[Status]],"")</f>
        <v>ENVERNIZAMENTO</v>
      </c>
      <c r="C1082" t="str">
        <f>IF(Tabela2[[#This Row],[Status]]="","",CONCATENATE(Tabela2[[#This Row],[Máquina]],"_",Tabela2[[#This Row],[Status]]))</f>
        <v>LAQU_ENVERNIZAMENTO</v>
      </c>
      <c r="E1082" s="5">
        <f t="shared" si="33"/>
        <v>148</v>
      </c>
      <c r="F1082" s="6" t="str">
        <f>IF(C1082&lt;&gt;"",IF(COUNTIFS($C$2:C1082,C1082)=1,C1082,""),"")</f>
        <v/>
      </c>
      <c r="H1082" s="5">
        <v>1081</v>
      </c>
      <c r="I1082" s="6" t="str">
        <f t="shared" si="32"/>
        <v/>
      </c>
      <c r="J1082" s="6" t="str">
        <f>IFERROR(MID(Tabela3[[#This Row],[Ordenado]], 1, SEARCH("_", Tabela3[[#This Row],[Ordenado]]) - 1),"")</f>
        <v/>
      </c>
      <c r="K1082" s="6" t="str">
        <f>IFERROR(MID(Tabela3[[#This Row],[Ordenado]], SEARCH("_",Tabela3[[#This Row],[Ordenado]]) + 1, LEN(Tabela3[[#This Row],[Ordenado]])),"")</f>
        <v/>
      </c>
    </row>
    <row r="1083" spans="1:11" x14ac:dyDescent="0.25">
      <c r="A1083" t="str">
        <f>IFERROR(tbl_geral[[#This Row],[Máquina]],"")</f>
        <v>LAQU</v>
      </c>
      <c r="B1083" t="str">
        <f>IFERROR(tbl_geral[[#This Row],[Status]],"")</f>
        <v>ENVERNIZAMENTO</v>
      </c>
      <c r="C1083" t="str">
        <f>IF(Tabela2[[#This Row],[Status]]="","",CONCATENATE(Tabela2[[#This Row],[Máquina]],"_",Tabela2[[#This Row],[Status]]))</f>
        <v>LAQU_ENVERNIZAMENTO</v>
      </c>
      <c r="E1083" s="5">
        <f t="shared" si="33"/>
        <v>148</v>
      </c>
      <c r="F1083" s="6" t="str">
        <f>IF(C1083&lt;&gt;"",IF(COUNTIFS($C$2:C1083,C1083)=1,C1083,""),"")</f>
        <v/>
      </c>
      <c r="H1083" s="5">
        <v>1082</v>
      </c>
      <c r="I1083" s="6" t="str">
        <f t="shared" si="32"/>
        <v/>
      </c>
      <c r="J1083" s="6" t="str">
        <f>IFERROR(MID(Tabela3[[#This Row],[Ordenado]], 1, SEARCH("_", Tabela3[[#This Row],[Ordenado]]) - 1),"")</f>
        <v/>
      </c>
      <c r="K1083" s="6" t="str">
        <f>IFERROR(MID(Tabela3[[#This Row],[Ordenado]], SEARCH("_",Tabela3[[#This Row],[Ordenado]]) + 1, LEN(Tabela3[[#This Row],[Ordenado]])),"")</f>
        <v/>
      </c>
    </row>
    <row r="1084" spans="1:11" x14ac:dyDescent="0.25">
      <c r="A1084" t="str">
        <f>IFERROR(tbl_geral[[#This Row],[Máquina]],"")</f>
        <v>LAQU</v>
      </c>
      <c r="B1084" t="str">
        <f>IFERROR(tbl_geral[[#This Row],[Status]],"")</f>
        <v>ENVERNIZAMENTO</v>
      </c>
      <c r="C1084" t="str">
        <f>IF(Tabela2[[#This Row],[Status]]="","",CONCATENATE(Tabela2[[#This Row],[Máquina]],"_",Tabela2[[#This Row],[Status]]))</f>
        <v>LAQU_ENVERNIZAMENTO</v>
      </c>
      <c r="E1084" s="5">
        <f t="shared" si="33"/>
        <v>148</v>
      </c>
      <c r="F1084" s="6" t="str">
        <f>IF(C1084&lt;&gt;"",IF(COUNTIFS($C$2:C1084,C1084)=1,C1084,""),"")</f>
        <v/>
      </c>
      <c r="H1084" s="5">
        <v>1083</v>
      </c>
      <c r="I1084" s="6" t="str">
        <f t="shared" si="32"/>
        <v/>
      </c>
      <c r="J1084" s="6" t="str">
        <f>IFERROR(MID(Tabela3[[#This Row],[Ordenado]], 1, SEARCH("_", Tabela3[[#This Row],[Ordenado]]) - 1),"")</f>
        <v/>
      </c>
      <c r="K1084" s="6" t="str">
        <f>IFERROR(MID(Tabela3[[#This Row],[Ordenado]], SEARCH("_",Tabela3[[#This Row],[Ordenado]]) + 1, LEN(Tabela3[[#This Row],[Ordenado]])),"")</f>
        <v/>
      </c>
    </row>
    <row r="1085" spans="1:11" x14ac:dyDescent="0.25">
      <c r="A1085" t="str">
        <f>IFERROR(tbl_geral[[#This Row],[Máquina]],"")</f>
        <v>LAQU</v>
      </c>
      <c r="B1085" t="str">
        <f>IFERROR(tbl_geral[[#This Row],[Status]],"")</f>
        <v>ENVERNIZAMENTO</v>
      </c>
      <c r="C1085" t="str">
        <f>IF(Tabela2[[#This Row],[Status]]="","",CONCATENATE(Tabela2[[#This Row],[Máquina]],"_",Tabela2[[#This Row],[Status]]))</f>
        <v>LAQU_ENVERNIZAMENTO</v>
      </c>
      <c r="E1085" s="5">
        <f t="shared" si="33"/>
        <v>148</v>
      </c>
      <c r="F1085" s="6" t="str">
        <f>IF(C1085&lt;&gt;"",IF(COUNTIFS($C$2:C1085,C1085)=1,C1085,""),"")</f>
        <v/>
      </c>
      <c r="H1085" s="5">
        <v>1084</v>
      </c>
      <c r="I1085" s="6" t="str">
        <f t="shared" si="32"/>
        <v/>
      </c>
      <c r="J1085" s="6" t="str">
        <f>IFERROR(MID(Tabela3[[#This Row],[Ordenado]], 1, SEARCH("_", Tabela3[[#This Row],[Ordenado]]) - 1),"")</f>
        <v/>
      </c>
      <c r="K1085" s="6" t="str">
        <f>IFERROR(MID(Tabela3[[#This Row],[Ordenado]], SEARCH("_",Tabela3[[#This Row],[Ordenado]]) + 1, LEN(Tabela3[[#This Row],[Ordenado]])),"")</f>
        <v/>
      </c>
    </row>
    <row r="1086" spans="1:11" x14ac:dyDescent="0.25">
      <c r="A1086" t="str">
        <f>IFERROR(tbl_geral[[#This Row],[Máquina]],"")</f>
        <v>LAQU</v>
      </c>
      <c r="B1086" t="str">
        <f>IFERROR(tbl_geral[[#This Row],[Status]],"")</f>
        <v>ENVERNIZAMENTO</v>
      </c>
      <c r="C1086" t="str">
        <f>IF(Tabela2[[#This Row],[Status]]="","",CONCATENATE(Tabela2[[#This Row],[Máquina]],"_",Tabela2[[#This Row],[Status]]))</f>
        <v>LAQU_ENVERNIZAMENTO</v>
      </c>
      <c r="E1086" s="5">
        <f t="shared" si="33"/>
        <v>148</v>
      </c>
      <c r="F1086" s="6" t="str">
        <f>IF(C1086&lt;&gt;"",IF(COUNTIFS($C$2:C1086,C1086)=1,C1086,""),"")</f>
        <v/>
      </c>
      <c r="H1086" s="5">
        <v>1085</v>
      </c>
      <c r="I1086" s="6" t="str">
        <f t="shared" si="32"/>
        <v/>
      </c>
      <c r="J1086" s="6" t="str">
        <f>IFERROR(MID(Tabela3[[#This Row],[Ordenado]], 1, SEARCH("_", Tabela3[[#This Row],[Ordenado]]) - 1),"")</f>
        <v/>
      </c>
      <c r="K1086" s="6" t="str">
        <f>IFERROR(MID(Tabela3[[#This Row],[Ordenado]], SEARCH("_",Tabela3[[#This Row],[Ordenado]]) + 1, LEN(Tabela3[[#This Row],[Ordenado]])),"")</f>
        <v/>
      </c>
    </row>
    <row r="1087" spans="1:11" x14ac:dyDescent="0.25">
      <c r="A1087" t="str">
        <f>IFERROR(tbl_geral[[#This Row],[Máquina]],"")</f>
        <v>LAQU</v>
      </c>
      <c r="B1087" t="str">
        <f>IFERROR(tbl_geral[[#This Row],[Status]],"")</f>
        <v>ENVERNIZAMENTO</v>
      </c>
      <c r="C1087" t="str">
        <f>IF(Tabela2[[#This Row],[Status]]="","",CONCATENATE(Tabela2[[#This Row],[Máquina]],"_",Tabela2[[#This Row],[Status]]))</f>
        <v>LAQU_ENVERNIZAMENTO</v>
      </c>
      <c r="E1087" s="5">
        <f t="shared" si="33"/>
        <v>148</v>
      </c>
      <c r="F1087" s="6" t="str">
        <f>IF(C1087&lt;&gt;"",IF(COUNTIFS($C$2:C1087,C1087)=1,C1087,""),"")</f>
        <v/>
      </c>
      <c r="H1087" s="5">
        <v>1086</v>
      </c>
      <c r="I1087" s="6" t="str">
        <f t="shared" si="32"/>
        <v/>
      </c>
      <c r="J1087" s="6" t="str">
        <f>IFERROR(MID(Tabela3[[#This Row],[Ordenado]], 1, SEARCH("_", Tabela3[[#This Row],[Ordenado]]) - 1),"")</f>
        <v/>
      </c>
      <c r="K1087" s="6" t="str">
        <f>IFERROR(MID(Tabela3[[#This Row],[Ordenado]], SEARCH("_",Tabela3[[#This Row],[Ordenado]]) + 1, LEN(Tabela3[[#This Row],[Ordenado]])),"")</f>
        <v/>
      </c>
    </row>
    <row r="1088" spans="1:11" x14ac:dyDescent="0.25">
      <c r="A1088" t="str">
        <f>IFERROR(tbl_geral[[#This Row],[Máquina]],"")</f>
        <v>LAQU</v>
      </c>
      <c r="B1088" t="str">
        <f>IFERROR(tbl_geral[[#This Row],[Status]],"")</f>
        <v>ENVERNIZAMENTO</v>
      </c>
      <c r="C1088" t="str">
        <f>IF(Tabela2[[#This Row],[Status]]="","",CONCATENATE(Tabela2[[#This Row],[Máquina]],"_",Tabela2[[#This Row],[Status]]))</f>
        <v>LAQU_ENVERNIZAMENTO</v>
      </c>
      <c r="E1088" s="5">
        <f t="shared" si="33"/>
        <v>148</v>
      </c>
      <c r="F1088" s="6" t="str">
        <f>IF(C1088&lt;&gt;"",IF(COUNTIFS($C$2:C1088,C1088)=1,C1088,""),"")</f>
        <v/>
      </c>
      <c r="H1088" s="5">
        <v>1087</v>
      </c>
      <c r="I1088" s="6" t="str">
        <f t="shared" si="32"/>
        <v/>
      </c>
      <c r="J1088" s="6" t="str">
        <f>IFERROR(MID(Tabela3[[#This Row],[Ordenado]], 1, SEARCH("_", Tabela3[[#This Row],[Ordenado]]) - 1),"")</f>
        <v/>
      </c>
      <c r="K1088" s="6" t="str">
        <f>IFERROR(MID(Tabela3[[#This Row],[Ordenado]], SEARCH("_",Tabela3[[#This Row],[Ordenado]]) + 1, LEN(Tabela3[[#This Row],[Ordenado]])),"")</f>
        <v/>
      </c>
    </row>
    <row r="1089" spans="1:11" x14ac:dyDescent="0.25">
      <c r="A1089" t="str">
        <f>IFERROR(tbl_geral[[#This Row],[Máquina]],"")</f>
        <v>LAQU</v>
      </c>
      <c r="B1089" t="str">
        <f>IFERROR(tbl_geral[[#This Row],[Status]],"")</f>
        <v>ESTAÇÃO DE SECAGEM</v>
      </c>
      <c r="C1089" t="str">
        <f>IF(Tabela2[[#This Row],[Status]]="","",CONCATENATE(Tabela2[[#This Row],[Máquina]],"_",Tabela2[[#This Row],[Status]]))</f>
        <v>LAQU_ESTAÇÃO DE SECAGEM</v>
      </c>
      <c r="E1089" s="5">
        <f t="shared" si="33"/>
        <v>149</v>
      </c>
      <c r="F1089" s="6" t="str">
        <f>IF(C1089&lt;&gt;"",IF(COUNTIFS($C$2:C1089,C1089)=1,C1089,""),"")</f>
        <v>LAQU_ESTAÇÃO DE SECAGEM</v>
      </c>
      <c r="H1089" s="5">
        <v>1088</v>
      </c>
      <c r="I1089" s="6" t="str">
        <f t="shared" si="32"/>
        <v/>
      </c>
      <c r="J1089" s="6" t="str">
        <f>IFERROR(MID(Tabela3[[#This Row],[Ordenado]], 1, SEARCH("_", Tabela3[[#This Row],[Ordenado]]) - 1),"")</f>
        <v/>
      </c>
      <c r="K1089" s="6" t="str">
        <f>IFERROR(MID(Tabela3[[#This Row],[Ordenado]], SEARCH("_",Tabela3[[#This Row],[Ordenado]]) + 1, LEN(Tabela3[[#This Row],[Ordenado]])),"")</f>
        <v/>
      </c>
    </row>
    <row r="1090" spans="1:11" x14ac:dyDescent="0.25">
      <c r="A1090" t="str">
        <f>IFERROR(tbl_geral[[#This Row],[Máquina]],"")</f>
        <v>LAQU</v>
      </c>
      <c r="B1090" t="str">
        <f>IFERROR(tbl_geral[[#This Row],[Status]],"")</f>
        <v>ESTAÇÃO DE SECAGEM</v>
      </c>
      <c r="C1090" t="str">
        <f>IF(Tabela2[[#This Row],[Status]]="","",CONCATENATE(Tabela2[[#This Row],[Máquina]],"_",Tabela2[[#This Row],[Status]]))</f>
        <v>LAQU_ESTAÇÃO DE SECAGEM</v>
      </c>
      <c r="E1090" s="5">
        <f t="shared" si="33"/>
        <v>149</v>
      </c>
      <c r="F1090" s="6" t="str">
        <f>IF(C1090&lt;&gt;"",IF(COUNTIFS($C$2:C1090,C1090)=1,C1090,""),"")</f>
        <v/>
      </c>
      <c r="H1090" s="5">
        <v>1089</v>
      </c>
      <c r="I1090" s="6" t="str">
        <f t="shared" si="32"/>
        <v/>
      </c>
      <c r="J1090" s="6" t="str">
        <f>IFERROR(MID(Tabela3[[#This Row],[Ordenado]], 1, SEARCH("_", Tabela3[[#This Row],[Ordenado]]) - 1),"")</f>
        <v/>
      </c>
      <c r="K1090" s="6" t="str">
        <f>IFERROR(MID(Tabela3[[#This Row],[Ordenado]], SEARCH("_",Tabela3[[#This Row],[Ordenado]]) + 1, LEN(Tabela3[[#This Row],[Ordenado]])),"")</f>
        <v/>
      </c>
    </row>
    <row r="1091" spans="1:11" x14ac:dyDescent="0.25">
      <c r="A1091" t="str">
        <f>IFERROR(tbl_geral[[#This Row],[Máquina]],"")</f>
        <v>LAQU</v>
      </c>
      <c r="B1091" t="str">
        <f>IFERROR(tbl_geral[[#This Row],[Status]],"")</f>
        <v>ESTAÇÃO DE SECAGEM</v>
      </c>
      <c r="C1091" t="str">
        <f>IF(Tabela2[[#This Row],[Status]]="","",CONCATENATE(Tabela2[[#This Row],[Máquina]],"_",Tabela2[[#This Row],[Status]]))</f>
        <v>LAQU_ESTAÇÃO DE SECAGEM</v>
      </c>
      <c r="E1091" s="5">
        <f t="shared" si="33"/>
        <v>149</v>
      </c>
      <c r="F1091" s="6" t="str">
        <f>IF(C1091&lt;&gt;"",IF(COUNTIFS($C$2:C1091,C1091)=1,C1091,""),"")</f>
        <v/>
      </c>
      <c r="H1091" s="5">
        <v>1090</v>
      </c>
      <c r="I1091" s="6" t="str">
        <f t="shared" ref="I1091:I1154" si="34">IFERROR(INDEX($F$2:$F$2000,MATCH(H1091,$E$2:$E$2000,0)),"")</f>
        <v/>
      </c>
      <c r="J1091" s="6" t="str">
        <f>IFERROR(MID(Tabela3[[#This Row],[Ordenado]], 1, SEARCH("_", Tabela3[[#This Row],[Ordenado]]) - 1),"")</f>
        <v/>
      </c>
      <c r="K1091" s="6" t="str">
        <f>IFERROR(MID(Tabela3[[#This Row],[Ordenado]], SEARCH("_",Tabela3[[#This Row],[Ordenado]]) + 1, LEN(Tabela3[[#This Row],[Ordenado]])),"")</f>
        <v/>
      </c>
    </row>
    <row r="1092" spans="1:11" x14ac:dyDescent="0.25">
      <c r="A1092" t="str">
        <f>IFERROR(tbl_geral[[#This Row],[Máquina]],"")</f>
        <v>LAQU</v>
      </c>
      <c r="B1092" t="str">
        <f>IFERROR(tbl_geral[[#This Row],[Status]],"")</f>
        <v>ESTAÇÃO DE SECAGEM</v>
      </c>
      <c r="C1092" t="str">
        <f>IF(Tabela2[[#This Row],[Status]]="","",CONCATENATE(Tabela2[[#This Row],[Máquina]],"_",Tabela2[[#This Row],[Status]]))</f>
        <v>LAQU_ESTAÇÃO DE SECAGEM</v>
      </c>
      <c r="E1092" s="5">
        <f t="shared" ref="E1092:E1155" si="35">IF(F1092&lt;&gt;"",E1091+1,E1091)</f>
        <v>149</v>
      </c>
      <c r="F1092" s="6" t="str">
        <f>IF(C1092&lt;&gt;"",IF(COUNTIFS($C$2:C1092,C1092)=1,C1092,""),"")</f>
        <v/>
      </c>
      <c r="H1092" s="5">
        <v>1091</v>
      </c>
      <c r="I1092" s="6" t="str">
        <f t="shared" si="34"/>
        <v/>
      </c>
      <c r="J1092" s="6" t="str">
        <f>IFERROR(MID(Tabela3[[#This Row],[Ordenado]], 1, SEARCH("_", Tabela3[[#This Row],[Ordenado]]) - 1),"")</f>
        <v/>
      </c>
      <c r="K1092" s="6" t="str">
        <f>IFERROR(MID(Tabela3[[#This Row],[Ordenado]], SEARCH("_",Tabela3[[#This Row],[Ordenado]]) + 1, LEN(Tabela3[[#This Row],[Ordenado]])),"")</f>
        <v/>
      </c>
    </row>
    <row r="1093" spans="1:11" x14ac:dyDescent="0.25">
      <c r="A1093" t="str">
        <f>IFERROR(tbl_geral[[#This Row],[Máquina]],"")</f>
        <v>LAQU</v>
      </c>
      <c r="B1093" t="str">
        <f>IFERROR(tbl_geral[[#This Row],[Status]],"")</f>
        <v>ESTAÇÃO DE SECAGEM</v>
      </c>
      <c r="C1093" t="str">
        <f>IF(Tabela2[[#This Row],[Status]]="","",CONCATENATE(Tabela2[[#This Row],[Máquina]],"_",Tabela2[[#This Row],[Status]]))</f>
        <v>LAQU_ESTAÇÃO DE SECAGEM</v>
      </c>
      <c r="E1093" s="5">
        <f t="shared" si="35"/>
        <v>149</v>
      </c>
      <c r="F1093" s="6" t="str">
        <f>IF(C1093&lt;&gt;"",IF(COUNTIFS($C$2:C1093,C1093)=1,C1093,""),"")</f>
        <v/>
      </c>
      <c r="H1093" s="5">
        <v>1092</v>
      </c>
      <c r="I1093" s="6" t="str">
        <f t="shared" si="34"/>
        <v/>
      </c>
      <c r="J1093" s="6" t="str">
        <f>IFERROR(MID(Tabela3[[#This Row],[Ordenado]], 1, SEARCH("_", Tabela3[[#This Row],[Ordenado]]) - 1),"")</f>
        <v/>
      </c>
      <c r="K1093" s="6" t="str">
        <f>IFERROR(MID(Tabela3[[#This Row],[Ordenado]], SEARCH("_",Tabela3[[#This Row],[Ordenado]]) + 1, LEN(Tabela3[[#This Row],[Ordenado]])),"")</f>
        <v/>
      </c>
    </row>
    <row r="1094" spans="1:11" x14ac:dyDescent="0.25">
      <c r="A1094" t="str">
        <f>IFERROR(tbl_geral[[#This Row],[Máquina]],"")</f>
        <v>LAQU</v>
      </c>
      <c r="B1094" t="str">
        <f>IFERROR(tbl_geral[[#This Row],[Status]],"")</f>
        <v>ESTAÇÃO DE SECAGEM</v>
      </c>
      <c r="C1094" t="str">
        <f>IF(Tabela2[[#This Row],[Status]]="","",CONCATENATE(Tabela2[[#This Row],[Máquina]],"_",Tabela2[[#This Row],[Status]]))</f>
        <v>LAQU_ESTAÇÃO DE SECAGEM</v>
      </c>
      <c r="E1094" s="5">
        <f t="shared" si="35"/>
        <v>149</v>
      </c>
      <c r="F1094" s="6" t="str">
        <f>IF(C1094&lt;&gt;"",IF(COUNTIFS($C$2:C1094,C1094)=1,C1094,""),"")</f>
        <v/>
      </c>
      <c r="H1094" s="5">
        <v>1093</v>
      </c>
      <c r="I1094" s="6" t="str">
        <f t="shared" si="34"/>
        <v/>
      </c>
      <c r="J1094" s="6" t="str">
        <f>IFERROR(MID(Tabela3[[#This Row],[Ordenado]], 1, SEARCH("_", Tabela3[[#This Row],[Ordenado]]) - 1),"")</f>
        <v/>
      </c>
      <c r="K1094" s="6" t="str">
        <f>IFERROR(MID(Tabela3[[#This Row],[Ordenado]], SEARCH("_",Tabela3[[#This Row],[Ordenado]]) + 1, LEN(Tabela3[[#This Row],[Ordenado]])),"")</f>
        <v/>
      </c>
    </row>
    <row r="1095" spans="1:11" x14ac:dyDescent="0.25">
      <c r="A1095" t="str">
        <f>IFERROR(tbl_geral[[#This Row],[Máquina]],"")</f>
        <v>LAQU</v>
      </c>
      <c r="B1095" t="str">
        <f>IFERROR(tbl_geral[[#This Row],[Status]],"")</f>
        <v>ESTAÇÃO DE SECAGEM</v>
      </c>
      <c r="C1095" t="str">
        <f>IF(Tabela2[[#This Row],[Status]]="","",CONCATENATE(Tabela2[[#This Row],[Máquina]],"_",Tabela2[[#This Row],[Status]]))</f>
        <v>LAQU_ESTAÇÃO DE SECAGEM</v>
      </c>
      <c r="E1095" s="5">
        <f t="shared" si="35"/>
        <v>149</v>
      </c>
      <c r="F1095" s="6" t="str">
        <f>IF(C1095&lt;&gt;"",IF(COUNTIFS($C$2:C1095,C1095)=1,C1095,""),"")</f>
        <v/>
      </c>
      <c r="H1095" s="5">
        <v>1094</v>
      </c>
      <c r="I1095" s="6" t="str">
        <f t="shared" si="34"/>
        <v/>
      </c>
      <c r="J1095" s="6" t="str">
        <f>IFERROR(MID(Tabela3[[#This Row],[Ordenado]], 1, SEARCH("_", Tabela3[[#This Row],[Ordenado]]) - 1),"")</f>
        <v/>
      </c>
      <c r="K1095" s="6" t="str">
        <f>IFERROR(MID(Tabela3[[#This Row],[Ordenado]], SEARCH("_",Tabela3[[#This Row],[Ordenado]]) + 1, LEN(Tabela3[[#This Row],[Ordenado]])),"")</f>
        <v/>
      </c>
    </row>
    <row r="1096" spans="1:11" x14ac:dyDescent="0.25">
      <c r="A1096" t="str">
        <f>IFERROR(tbl_geral[[#This Row],[Máquina]],"")</f>
        <v>LAQU</v>
      </c>
      <c r="B1096" t="str">
        <f>IFERROR(tbl_geral[[#This Row],[Status]],"")</f>
        <v>ESTAÇÃO DE SECAGEM</v>
      </c>
      <c r="C1096" t="str">
        <f>IF(Tabela2[[#This Row],[Status]]="","",CONCATENATE(Tabela2[[#This Row],[Máquina]],"_",Tabela2[[#This Row],[Status]]))</f>
        <v>LAQU_ESTAÇÃO DE SECAGEM</v>
      </c>
      <c r="E1096" s="5">
        <f t="shared" si="35"/>
        <v>149</v>
      </c>
      <c r="F1096" s="6" t="str">
        <f>IF(C1096&lt;&gt;"",IF(COUNTIFS($C$2:C1096,C1096)=1,C1096,""),"")</f>
        <v/>
      </c>
      <c r="H1096" s="5">
        <v>1095</v>
      </c>
      <c r="I1096" s="6" t="str">
        <f t="shared" si="34"/>
        <v/>
      </c>
      <c r="J1096" s="6" t="str">
        <f>IFERROR(MID(Tabela3[[#This Row],[Ordenado]], 1, SEARCH("_", Tabela3[[#This Row],[Ordenado]]) - 1),"")</f>
        <v/>
      </c>
      <c r="K1096" s="6" t="str">
        <f>IFERROR(MID(Tabela3[[#This Row],[Ordenado]], SEARCH("_",Tabela3[[#This Row],[Ordenado]]) + 1, LEN(Tabela3[[#This Row],[Ordenado]])),"")</f>
        <v/>
      </c>
    </row>
    <row r="1097" spans="1:11" x14ac:dyDescent="0.25">
      <c r="A1097" t="str">
        <f>IFERROR(tbl_geral[[#This Row],[Máquina]],"")</f>
        <v>LAQU</v>
      </c>
      <c r="B1097" t="str">
        <f>IFERROR(tbl_geral[[#This Row],[Status]],"")</f>
        <v>ESTAÇÃO DE SECAGEM</v>
      </c>
      <c r="C1097" t="str">
        <f>IF(Tabela2[[#This Row],[Status]]="","",CONCATENATE(Tabela2[[#This Row],[Máquina]],"_",Tabela2[[#This Row],[Status]]))</f>
        <v>LAQU_ESTAÇÃO DE SECAGEM</v>
      </c>
      <c r="E1097" s="5">
        <f t="shared" si="35"/>
        <v>149</v>
      </c>
      <c r="F1097" s="6" t="str">
        <f>IF(C1097&lt;&gt;"",IF(COUNTIFS($C$2:C1097,C1097)=1,C1097,""),"")</f>
        <v/>
      </c>
      <c r="H1097" s="5">
        <v>1096</v>
      </c>
      <c r="I1097" s="6" t="str">
        <f t="shared" si="34"/>
        <v/>
      </c>
      <c r="J1097" s="6" t="str">
        <f>IFERROR(MID(Tabela3[[#This Row],[Ordenado]], 1, SEARCH("_", Tabela3[[#This Row],[Ordenado]]) - 1),"")</f>
        <v/>
      </c>
      <c r="K1097" s="6" t="str">
        <f>IFERROR(MID(Tabela3[[#This Row],[Ordenado]], SEARCH("_",Tabela3[[#This Row],[Ordenado]]) + 1, LEN(Tabela3[[#This Row],[Ordenado]])),"")</f>
        <v/>
      </c>
    </row>
    <row r="1098" spans="1:11" x14ac:dyDescent="0.25">
      <c r="A1098" t="str">
        <f>IFERROR(tbl_geral[[#This Row],[Máquina]],"")</f>
        <v>LAQU</v>
      </c>
      <c r="B1098" t="str">
        <f>IFERROR(tbl_geral[[#This Row],[Status]],"")</f>
        <v>ESTAÇÃO DE SECAGEM</v>
      </c>
      <c r="C1098" t="str">
        <f>IF(Tabela2[[#This Row],[Status]]="","",CONCATENATE(Tabela2[[#This Row],[Máquina]],"_",Tabela2[[#This Row],[Status]]))</f>
        <v>LAQU_ESTAÇÃO DE SECAGEM</v>
      </c>
      <c r="E1098" s="5">
        <f t="shared" si="35"/>
        <v>149</v>
      </c>
      <c r="F1098" s="6" t="str">
        <f>IF(C1098&lt;&gt;"",IF(COUNTIFS($C$2:C1098,C1098)=1,C1098,""),"")</f>
        <v/>
      </c>
      <c r="H1098" s="5">
        <v>1097</v>
      </c>
      <c r="I1098" s="6" t="str">
        <f t="shared" si="34"/>
        <v/>
      </c>
      <c r="J1098" s="6" t="str">
        <f>IFERROR(MID(Tabela3[[#This Row],[Ordenado]], 1, SEARCH("_", Tabela3[[#This Row],[Ordenado]]) - 1),"")</f>
        <v/>
      </c>
      <c r="K1098" s="6" t="str">
        <f>IFERROR(MID(Tabela3[[#This Row],[Ordenado]], SEARCH("_",Tabela3[[#This Row],[Ordenado]]) + 1, LEN(Tabela3[[#This Row],[Ordenado]])),"")</f>
        <v/>
      </c>
    </row>
    <row r="1099" spans="1:11" x14ac:dyDescent="0.25">
      <c r="A1099" t="str">
        <f>IFERROR(tbl_geral[[#This Row],[Máquina]],"")</f>
        <v>LAQU</v>
      </c>
      <c r="B1099" t="str">
        <f>IFERROR(tbl_geral[[#This Row],[Status]],"")</f>
        <v>ESTAÇÃO DE SECAGEM</v>
      </c>
      <c r="C1099" t="str">
        <f>IF(Tabela2[[#This Row],[Status]]="","",CONCATENATE(Tabela2[[#This Row],[Máquina]],"_",Tabela2[[#This Row],[Status]]))</f>
        <v>LAQU_ESTAÇÃO DE SECAGEM</v>
      </c>
      <c r="E1099" s="5">
        <f t="shared" si="35"/>
        <v>149</v>
      </c>
      <c r="F1099" s="6" t="str">
        <f>IF(C1099&lt;&gt;"",IF(COUNTIFS($C$2:C1099,C1099)=1,C1099,""),"")</f>
        <v/>
      </c>
      <c r="H1099" s="5">
        <v>1098</v>
      </c>
      <c r="I1099" s="6" t="str">
        <f t="shared" si="34"/>
        <v/>
      </c>
      <c r="J1099" s="6" t="str">
        <f>IFERROR(MID(Tabela3[[#This Row],[Ordenado]], 1, SEARCH("_", Tabela3[[#This Row],[Ordenado]]) - 1),"")</f>
        <v/>
      </c>
      <c r="K1099" s="6" t="str">
        <f>IFERROR(MID(Tabela3[[#This Row],[Ordenado]], SEARCH("_",Tabela3[[#This Row],[Ordenado]]) + 1, LEN(Tabela3[[#This Row],[Ordenado]])),"")</f>
        <v/>
      </c>
    </row>
    <row r="1100" spans="1:11" x14ac:dyDescent="0.25">
      <c r="A1100" t="str">
        <f>IFERROR(tbl_geral[[#This Row],[Máquina]],"")</f>
        <v>LAQU</v>
      </c>
      <c r="B1100" t="str">
        <f>IFERROR(tbl_geral[[#This Row],[Status]],"")</f>
        <v>ESTAÇÃO DE SECAGEM</v>
      </c>
      <c r="C1100" t="str">
        <f>IF(Tabela2[[#This Row],[Status]]="","",CONCATENATE(Tabela2[[#This Row],[Máquina]],"_",Tabela2[[#This Row],[Status]]))</f>
        <v>LAQU_ESTAÇÃO DE SECAGEM</v>
      </c>
      <c r="E1100" s="5">
        <f t="shared" si="35"/>
        <v>149</v>
      </c>
      <c r="F1100" s="6" t="str">
        <f>IF(C1100&lt;&gt;"",IF(COUNTIFS($C$2:C1100,C1100)=1,C1100,""),"")</f>
        <v/>
      </c>
      <c r="H1100" s="5">
        <v>1099</v>
      </c>
      <c r="I1100" s="6" t="str">
        <f t="shared" si="34"/>
        <v/>
      </c>
      <c r="J1100" s="6" t="str">
        <f>IFERROR(MID(Tabela3[[#This Row],[Ordenado]], 1, SEARCH("_", Tabela3[[#This Row],[Ordenado]]) - 1),"")</f>
        <v/>
      </c>
      <c r="K1100" s="6" t="str">
        <f>IFERROR(MID(Tabela3[[#This Row],[Ordenado]], SEARCH("_",Tabela3[[#This Row],[Ordenado]]) + 1, LEN(Tabela3[[#This Row],[Ordenado]])),"")</f>
        <v/>
      </c>
    </row>
    <row r="1101" spans="1:11" x14ac:dyDescent="0.25">
      <c r="A1101" t="str">
        <f>IFERROR(tbl_geral[[#This Row],[Máquina]],"")</f>
        <v>LAQU</v>
      </c>
      <c r="B1101" t="str">
        <f>IFERROR(tbl_geral[[#This Row],[Status]],"")</f>
        <v>ESTAÇÃO DE SECAGEM</v>
      </c>
      <c r="C1101" t="str">
        <f>IF(Tabela2[[#This Row],[Status]]="","",CONCATENATE(Tabela2[[#This Row],[Máquina]],"_",Tabela2[[#This Row],[Status]]))</f>
        <v>LAQU_ESTAÇÃO DE SECAGEM</v>
      </c>
      <c r="E1101" s="5">
        <f t="shared" si="35"/>
        <v>149</v>
      </c>
      <c r="F1101" s="6" t="str">
        <f>IF(C1101&lt;&gt;"",IF(COUNTIFS($C$2:C1101,C1101)=1,C1101,""),"")</f>
        <v/>
      </c>
      <c r="H1101" s="5">
        <v>1100</v>
      </c>
      <c r="I1101" s="6" t="str">
        <f t="shared" si="34"/>
        <v/>
      </c>
      <c r="J1101" s="6" t="str">
        <f>IFERROR(MID(Tabela3[[#This Row],[Ordenado]], 1, SEARCH("_", Tabela3[[#This Row],[Ordenado]]) - 1),"")</f>
        <v/>
      </c>
      <c r="K1101" s="6" t="str">
        <f>IFERROR(MID(Tabela3[[#This Row],[Ordenado]], SEARCH("_",Tabela3[[#This Row],[Ordenado]]) + 1, LEN(Tabela3[[#This Row],[Ordenado]])),"")</f>
        <v/>
      </c>
    </row>
    <row r="1102" spans="1:11" x14ac:dyDescent="0.25">
      <c r="A1102" t="str">
        <f>IFERROR(tbl_geral[[#This Row],[Máquina]],"")</f>
        <v>LAQU</v>
      </c>
      <c r="B1102" t="str">
        <f>IFERROR(tbl_geral[[#This Row],[Status]],"")</f>
        <v>ESTAÇÃO DE SECAGEM</v>
      </c>
      <c r="C1102" t="str">
        <f>IF(Tabela2[[#This Row],[Status]]="","",CONCATENATE(Tabela2[[#This Row],[Máquina]],"_",Tabela2[[#This Row],[Status]]))</f>
        <v>LAQU_ESTAÇÃO DE SECAGEM</v>
      </c>
      <c r="E1102" s="5">
        <f t="shared" si="35"/>
        <v>149</v>
      </c>
      <c r="F1102" s="6" t="str">
        <f>IF(C1102&lt;&gt;"",IF(COUNTIFS($C$2:C1102,C1102)=1,C1102,""),"")</f>
        <v/>
      </c>
      <c r="H1102" s="5">
        <v>1101</v>
      </c>
      <c r="I1102" s="6" t="str">
        <f t="shared" si="34"/>
        <v/>
      </c>
      <c r="J1102" s="6" t="str">
        <f>IFERROR(MID(Tabela3[[#This Row],[Ordenado]], 1, SEARCH("_", Tabela3[[#This Row],[Ordenado]]) - 1),"")</f>
        <v/>
      </c>
      <c r="K1102" s="6" t="str">
        <f>IFERROR(MID(Tabela3[[#This Row],[Ordenado]], SEARCH("_",Tabela3[[#This Row],[Ordenado]]) + 1, LEN(Tabela3[[#This Row],[Ordenado]])),"")</f>
        <v/>
      </c>
    </row>
    <row r="1103" spans="1:11" x14ac:dyDescent="0.25">
      <c r="A1103" t="str">
        <f>IFERROR(tbl_geral[[#This Row],[Máquina]],"")</f>
        <v>LAQU</v>
      </c>
      <c r="B1103" t="str">
        <f>IFERROR(tbl_geral[[#This Row],[Status]],"")</f>
        <v>SAÍDA DO PAPEL</v>
      </c>
      <c r="C1103" t="str">
        <f>IF(Tabela2[[#This Row],[Status]]="","",CONCATENATE(Tabela2[[#This Row],[Máquina]],"_",Tabela2[[#This Row],[Status]]))</f>
        <v>LAQU_SAÍDA DO PAPEL</v>
      </c>
      <c r="E1103" s="5">
        <f t="shared" si="35"/>
        <v>150</v>
      </c>
      <c r="F1103" s="6" t="str">
        <f>IF(C1103&lt;&gt;"",IF(COUNTIFS($C$2:C1103,C1103)=1,C1103,""),"")</f>
        <v>LAQU_SAÍDA DO PAPEL</v>
      </c>
      <c r="H1103" s="5">
        <v>1102</v>
      </c>
      <c r="I1103" s="6" t="str">
        <f t="shared" si="34"/>
        <v/>
      </c>
      <c r="J1103" s="6" t="str">
        <f>IFERROR(MID(Tabela3[[#This Row],[Ordenado]], 1, SEARCH("_", Tabela3[[#This Row],[Ordenado]]) - 1),"")</f>
        <v/>
      </c>
      <c r="K1103" s="6" t="str">
        <f>IFERROR(MID(Tabela3[[#This Row],[Ordenado]], SEARCH("_",Tabela3[[#This Row],[Ordenado]]) + 1, LEN(Tabela3[[#This Row],[Ordenado]])),"")</f>
        <v/>
      </c>
    </row>
    <row r="1104" spans="1:11" x14ac:dyDescent="0.25">
      <c r="A1104" t="str">
        <f>IFERROR(tbl_geral[[#This Row],[Máquina]],"")</f>
        <v>LAQU</v>
      </c>
      <c r="B1104" t="str">
        <f>IFERROR(tbl_geral[[#This Row],[Status]],"")</f>
        <v>SAÍDA DO PAPEL</v>
      </c>
      <c r="C1104" t="str">
        <f>IF(Tabela2[[#This Row],[Status]]="","",CONCATENATE(Tabela2[[#This Row],[Máquina]],"_",Tabela2[[#This Row],[Status]]))</f>
        <v>LAQU_SAÍDA DO PAPEL</v>
      </c>
      <c r="E1104" s="5">
        <f t="shared" si="35"/>
        <v>150</v>
      </c>
      <c r="F1104" s="6" t="str">
        <f>IF(C1104&lt;&gt;"",IF(COUNTIFS($C$2:C1104,C1104)=1,C1104,""),"")</f>
        <v/>
      </c>
      <c r="H1104" s="5">
        <v>1103</v>
      </c>
      <c r="I1104" s="6" t="str">
        <f t="shared" si="34"/>
        <v/>
      </c>
      <c r="J1104" s="6" t="str">
        <f>IFERROR(MID(Tabela3[[#This Row],[Ordenado]], 1, SEARCH("_", Tabela3[[#This Row],[Ordenado]]) - 1),"")</f>
        <v/>
      </c>
      <c r="K1104" s="6" t="str">
        <f>IFERROR(MID(Tabela3[[#This Row],[Ordenado]], SEARCH("_",Tabela3[[#This Row],[Ordenado]]) + 1, LEN(Tabela3[[#This Row],[Ordenado]])),"")</f>
        <v/>
      </c>
    </row>
    <row r="1105" spans="1:11" x14ac:dyDescent="0.25">
      <c r="A1105" t="str">
        <f>IFERROR(tbl_geral[[#This Row],[Máquina]],"")</f>
        <v>LAQU</v>
      </c>
      <c r="B1105" t="str">
        <f>IFERROR(tbl_geral[[#This Row],[Status]],"")</f>
        <v>SAÍDA DO PAPEL</v>
      </c>
      <c r="C1105" t="str">
        <f>IF(Tabela2[[#This Row],[Status]]="","",CONCATENATE(Tabela2[[#This Row],[Máquina]],"_",Tabela2[[#This Row],[Status]]))</f>
        <v>LAQU_SAÍDA DO PAPEL</v>
      </c>
      <c r="E1105" s="5">
        <f t="shared" si="35"/>
        <v>150</v>
      </c>
      <c r="F1105" s="6" t="str">
        <f>IF(C1105&lt;&gt;"",IF(COUNTIFS($C$2:C1105,C1105)=1,C1105,""),"")</f>
        <v/>
      </c>
      <c r="H1105" s="5">
        <v>1104</v>
      </c>
      <c r="I1105" s="6" t="str">
        <f t="shared" si="34"/>
        <v/>
      </c>
      <c r="J1105" s="6" t="str">
        <f>IFERROR(MID(Tabela3[[#This Row],[Ordenado]], 1, SEARCH("_", Tabela3[[#This Row],[Ordenado]]) - 1),"")</f>
        <v/>
      </c>
      <c r="K1105" s="6" t="str">
        <f>IFERROR(MID(Tabela3[[#This Row],[Ordenado]], SEARCH("_",Tabela3[[#This Row],[Ordenado]]) + 1, LEN(Tabela3[[#This Row],[Ordenado]])),"")</f>
        <v/>
      </c>
    </row>
    <row r="1106" spans="1:11" x14ac:dyDescent="0.25">
      <c r="A1106" t="str">
        <f>IFERROR(tbl_geral[[#This Row],[Máquina]],"")</f>
        <v>LAQU</v>
      </c>
      <c r="B1106" t="str">
        <f>IFERROR(tbl_geral[[#This Row],[Status]],"")</f>
        <v>SAÍDA DO PAPEL</v>
      </c>
      <c r="C1106" t="str">
        <f>IF(Tabela2[[#This Row],[Status]]="","",CONCATENATE(Tabela2[[#This Row],[Máquina]],"_",Tabela2[[#This Row],[Status]]))</f>
        <v>LAQU_SAÍDA DO PAPEL</v>
      </c>
      <c r="E1106" s="5">
        <f t="shared" si="35"/>
        <v>150</v>
      </c>
      <c r="F1106" s="6" t="str">
        <f>IF(C1106&lt;&gt;"",IF(COUNTIFS($C$2:C1106,C1106)=1,C1106,""),"")</f>
        <v/>
      </c>
      <c r="H1106" s="5">
        <v>1105</v>
      </c>
      <c r="I1106" s="6" t="str">
        <f t="shared" si="34"/>
        <v/>
      </c>
      <c r="J1106" s="6" t="str">
        <f>IFERROR(MID(Tabela3[[#This Row],[Ordenado]], 1, SEARCH("_", Tabela3[[#This Row],[Ordenado]]) - 1),"")</f>
        <v/>
      </c>
      <c r="K1106" s="6" t="str">
        <f>IFERROR(MID(Tabela3[[#This Row],[Ordenado]], SEARCH("_",Tabela3[[#This Row],[Ordenado]]) + 1, LEN(Tabela3[[#This Row],[Ordenado]])),"")</f>
        <v/>
      </c>
    </row>
    <row r="1107" spans="1:11" x14ac:dyDescent="0.25">
      <c r="A1107" t="str">
        <f>IFERROR(tbl_geral[[#This Row],[Máquina]],"")</f>
        <v>LAQU</v>
      </c>
      <c r="B1107" t="str">
        <f>IFERROR(tbl_geral[[#This Row],[Status]],"")</f>
        <v>SAÍDA DO PAPEL</v>
      </c>
      <c r="C1107" t="str">
        <f>IF(Tabela2[[#This Row],[Status]]="","",CONCATENATE(Tabela2[[#This Row],[Máquina]],"_",Tabela2[[#This Row],[Status]]))</f>
        <v>LAQU_SAÍDA DO PAPEL</v>
      </c>
      <c r="E1107" s="5">
        <f t="shared" si="35"/>
        <v>150</v>
      </c>
      <c r="F1107" s="6" t="str">
        <f>IF(C1107&lt;&gt;"",IF(COUNTIFS($C$2:C1107,C1107)=1,C1107,""),"")</f>
        <v/>
      </c>
      <c r="H1107" s="5">
        <v>1106</v>
      </c>
      <c r="I1107" s="6" t="str">
        <f t="shared" si="34"/>
        <v/>
      </c>
      <c r="J1107" s="6" t="str">
        <f>IFERROR(MID(Tabela3[[#This Row],[Ordenado]], 1, SEARCH("_", Tabela3[[#This Row],[Ordenado]]) - 1),"")</f>
        <v/>
      </c>
      <c r="K1107" s="6" t="str">
        <f>IFERROR(MID(Tabela3[[#This Row],[Ordenado]], SEARCH("_",Tabela3[[#This Row],[Ordenado]]) + 1, LEN(Tabela3[[#This Row],[Ordenado]])),"")</f>
        <v/>
      </c>
    </row>
    <row r="1108" spans="1:11" x14ac:dyDescent="0.25">
      <c r="A1108" t="str">
        <f>IFERROR(tbl_geral[[#This Row],[Máquina]],"")</f>
        <v>LAQU</v>
      </c>
      <c r="B1108" t="str">
        <f>IFERROR(tbl_geral[[#This Row],[Status]],"")</f>
        <v>SAÍDA DO PAPEL</v>
      </c>
      <c r="C1108" t="str">
        <f>IF(Tabela2[[#This Row],[Status]]="","",CONCATENATE(Tabela2[[#This Row],[Máquina]],"_",Tabela2[[#This Row],[Status]]))</f>
        <v>LAQU_SAÍDA DO PAPEL</v>
      </c>
      <c r="E1108" s="5">
        <f t="shared" si="35"/>
        <v>150</v>
      </c>
      <c r="F1108" s="6" t="str">
        <f>IF(C1108&lt;&gt;"",IF(COUNTIFS($C$2:C1108,C1108)=1,C1108,""),"")</f>
        <v/>
      </c>
      <c r="H1108" s="5">
        <v>1107</v>
      </c>
      <c r="I1108" s="6" t="str">
        <f t="shared" si="34"/>
        <v/>
      </c>
      <c r="J1108" s="6" t="str">
        <f>IFERROR(MID(Tabela3[[#This Row],[Ordenado]], 1, SEARCH("_", Tabela3[[#This Row],[Ordenado]]) - 1),"")</f>
        <v/>
      </c>
      <c r="K1108" s="6" t="str">
        <f>IFERROR(MID(Tabela3[[#This Row],[Ordenado]], SEARCH("_",Tabela3[[#This Row],[Ordenado]]) + 1, LEN(Tabela3[[#This Row],[Ordenado]])),"")</f>
        <v/>
      </c>
    </row>
    <row r="1109" spans="1:11" x14ac:dyDescent="0.25">
      <c r="A1109" t="str">
        <f>IFERROR(tbl_geral[[#This Row],[Máquina]],"")</f>
        <v>LAQU</v>
      </c>
      <c r="B1109" t="str">
        <f>IFERROR(tbl_geral[[#This Row],[Status]],"")</f>
        <v>SAÍDA DO PAPEL</v>
      </c>
      <c r="C1109" t="str">
        <f>IF(Tabela2[[#This Row],[Status]]="","",CONCATENATE(Tabela2[[#This Row],[Máquina]],"_",Tabela2[[#This Row],[Status]]))</f>
        <v>LAQU_SAÍDA DO PAPEL</v>
      </c>
      <c r="E1109" s="5">
        <f t="shared" si="35"/>
        <v>150</v>
      </c>
      <c r="F1109" s="6" t="str">
        <f>IF(C1109&lt;&gt;"",IF(COUNTIFS($C$2:C1109,C1109)=1,C1109,""),"")</f>
        <v/>
      </c>
      <c r="H1109" s="5">
        <v>1108</v>
      </c>
      <c r="I1109" s="6" t="str">
        <f t="shared" si="34"/>
        <v/>
      </c>
      <c r="J1109" s="6" t="str">
        <f>IFERROR(MID(Tabela3[[#This Row],[Ordenado]], 1, SEARCH("_", Tabela3[[#This Row],[Ordenado]]) - 1),"")</f>
        <v/>
      </c>
      <c r="K1109" s="6" t="str">
        <f>IFERROR(MID(Tabela3[[#This Row],[Ordenado]], SEARCH("_",Tabela3[[#This Row],[Ordenado]]) + 1, LEN(Tabela3[[#This Row],[Ordenado]])),"")</f>
        <v/>
      </c>
    </row>
    <row r="1110" spans="1:11" x14ac:dyDescent="0.25">
      <c r="A1110" t="str">
        <f>IFERROR(tbl_geral[[#This Row],[Máquina]],"")</f>
        <v>LAQU</v>
      </c>
      <c r="B1110" t="str">
        <f>IFERROR(tbl_geral[[#This Row],[Status]],"")</f>
        <v>SAÍDA DO PAPEL</v>
      </c>
      <c r="C1110" t="str">
        <f>IF(Tabela2[[#This Row],[Status]]="","",CONCATENATE(Tabela2[[#This Row],[Máquina]],"_",Tabela2[[#This Row],[Status]]))</f>
        <v>LAQU_SAÍDA DO PAPEL</v>
      </c>
      <c r="E1110" s="5">
        <f t="shared" si="35"/>
        <v>150</v>
      </c>
      <c r="F1110" s="6" t="str">
        <f>IF(C1110&lt;&gt;"",IF(COUNTIFS($C$2:C1110,C1110)=1,C1110,""),"")</f>
        <v/>
      </c>
      <c r="H1110" s="5">
        <v>1109</v>
      </c>
      <c r="I1110" s="6" t="str">
        <f t="shared" si="34"/>
        <v/>
      </c>
      <c r="J1110" s="6" t="str">
        <f>IFERROR(MID(Tabela3[[#This Row],[Ordenado]], 1, SEARCH("_", Tabela3[[#This Row],[Ordenado]]) - 1),"")</f>
        <v/>
      </c>
      <c r="K1110" s="6" t="str">
        <f>IFERROR(MID(Tabela3[[#This Row],[Ordenado]], SEARCH("_",Tabela3[[#This Row],[Ordenado]]) + 1, LEN(Tabela3[[#This Row],[Ordenado]])),"")</f>
        <v/>
      </c>
    </row>
    <row r="1111" spans="1:11" x14ac:dyDescent="0.25">
      <c r="A1111" t="str">
        <f>IFERROR(tbl_geral[[#This Row],[Máquina]],"")</f>
        <v>LAQU</v>
      </c>
      <c r="B1111" t="str">
        <f>IFERROR(tbl_geral[[#This Row],[Status]],"")</f>
        <v>SAÍDA DO PAPEL</v>
      </c>
      <c r="C1111" t="str">
        <f>IF(Tabela2[[#This Row],[Status]]="","",CONCATENATE(Tabela2[[#This Row],[Máquina]],"_",Tabela2[[#This Row],[Status]]))</f>
        <v>LAQU_SAÍDA DO PAPEL</v>
      </c>
      <c r="E1111" s="5">
        <f t="shared" si="35"/>
        <v>150</v>
      </c>
      <c r="F1111" s="6" t="str">
        <f>IF(C1111&lt;&gt;"",IF(COUNTIFS($C$2:C1111,C1111)=1,C1111,""),"")</f>
        <v/>
      </c>
      <c r="H1111" s="5">
        <v>1110</v>
      </c>
      <c r="I1111" s="6" t="str">
        <f t="shared" si="34"/>
        <v/>
      </c>
      <c r="J1111" s="6" t="str">
        <f>IFERROR(MID(Tabela3[[#This Row],[Ordenado]], 1, SEARCH("_", Tabela3[[#This Row],[Ordenado]]) - 1),"")</f>
        <v/>
      </c>
      <c r="K1111" s="6" t="str">
        <f>IFERROR(MID(Tabela3[[#This Row],[Ordenado]], SEARCH("_",Tabela3[[#This Row],[Ordenado]]) + 1, LEN(Tabela3[[#This Row],[Ordenado]])),"")</f>
        <v/>
      </c>
    </row>
    <row r="1112" spans="1:11" x14ac:dyDescent="0.25">
      <c r="A1112" t="str">
        <f>IFERROR(tbl_geral[[#This Row],[Máquina]],"")</f>
        <v>LAQU</v>
      </c>
      <c r="B1112" t="str">
        <f>IFERROR(tbl_geral[[#This Row],[Status]],"")</f>
        <v>SAÍDA DO PAPEL</v>
      </c>
      <c r="C1112" t="str">
        <f>IF(Tabela2[[#This Row],[Status]]="","",CONCATENATE(Tabela2[[#This Row],[Máquina]],"_",Tabela2[[#This Row],[Status]]))</f>
        <v>LAQU_SAÍDA DO PAPEL</v>
      </c>
      <c r="E1112" s="5">
        <f t="shared" si="35"/>
        <v>150</v>
      </c>
      <c r="F1112" s="6" t="str">
        <f>IF(C1112&lt;&gt;"",IF(COUNTIFS($C$2:C1112,C1112)=1,C1112,""),"")</f>
        <v/>
      </c>
      <c r="H1112" s="5">
        <v>1111</v>
      </c>
      <c r="I1112" s="6" t="str">
        <f t="shared" si="34"/>
        <v/>
      </c>
      <c r="J1112" s="6" t="str">
        <f>IFERROR(MID(Tabela3[[#This Row],[Ordenado]], 1, SEARCH("_", Tabela3[[#This Row],[Ordenado]]) - 1),"")</f>
        <v/>
      </c>
      <c r="K1112" s="6" t="str">
        <f>IFERROR(MID(Tabela3[[#This Row],[Ordenado]], SEARCH("_",Tabela3[[#This Row],[Ordenado]]) + 1, LEN(Tabela3[[#This Row],[Ordenado]])),"")</f>
        <v/>
      </c>
    </row>
    <row r="1113" spans="1:11" x14ac:dyDescent="0.25">
      <c r="A1113" t="str">
        <f>IFERROR(tbl_geral[[#This Row],[Máquina]],"")</f>
        <v>LAQU</v>
      </c>
      <c r="B1113" t="str">
        <f>IFERROR(tbl_geral[[#This Row],[Status]],"")</f>
        <v>SAÍDA DO PAPEL</v>
      </c>
      <c r="C1113" t="str">
        <f>IF(Tabela2[[#This Row],[Status]]="","",CONCATENATE(Tabela2[[#This Row],[Máquina]],"_",Tabela2[[#This Row],[Status]]))</f>
        <v>LAQU_SAÍDA DO PAPEL</v>
      </c>
      <c r="E1113" s="5">
        <f t="shared" si="35"/>
        <v>150</v>
      </c>
      <c r="F1113" s="6" t="str">
        <f>IF(C1113&lt;&gt;"",IF(COUNTIFS($C$2:C1113,C1113)=1,C1113,""),"")</f>
        <v/>
      </c>
      <c r="H1113" s="5">
        <v>1112</v>
      </c>
      <c r="I1113" s="6" t="str">
        <f t="shared" si="34"/>
        <v/>
      </c>
      <c r="J1113" s="6" t="str">
        <f>IFERROR(MID(Tabela3[[#This Row],[Ordenado]], 1, SEARCH("_", Tabela3[[#This Row],[Ordenado]]) - 1),"")</f>
        <v/>
      </c>
      <c r="K1113" s="6" t="str">
        <f>IFERROR(MID(Tabela3[[#This Row],[Ordenado]], SEARCH("_",Tabela3[[#This Row],[Ordenado]]) + 1, LEN(Tabela3[[#This Row],[Ordenado]])),"")</f>
        <v/>
      </c>
    </row>
    <row r="1114" spans="1:11" x14ac:dyDescent="0.25">
      <c r="A1114" t="str">
        <f>IFERROR(tbl_geral[[#This Row],[Máquina]],"")</f>
        <v>LAQU</v>
      </c>
      <c r="B1114" t="str">
        <f>IFERROR(tbl_geral[[#This Row],[Status]],"")</f>
        <v>BOBINAMENTO</v>
      </c>
      <c r="C1114" t="str">
        <f>IF(Tabela2[[#This Row],[Status]]="","",CONCATENATE(Tabela2[[#This Row],[Máquina]],"_",Tabela2[[#This Row],[Status]]))</f>
        <v>LAQU_BOBINAMENTO</v>
      </c>
      <c r="E1114" s="5">
        <f t="shared" si="35"/>
        <v>151</v>
      </c>
      <c r="F1114" s="6" t="str">
        <f>IF(C1114&lt;&gt;"",IF(COUNTIFS($C$2:C1114,C1114)=1,C1114,""),"")</f>
        <v>LAQU_BOBINAMENTO</v>
      </c>
      <c r="H1114" s="5">
        <v>1113</v>
      </c>
      <c r="I1114" s="6" t="str">
        <f t="shared" si="34"/>
        <v/>
      </c>
      <c r="J1114" s="6" t="str">
        <f>IFERROR(MID(Tabela3[[#This Row],[Ordenado]], 1, SEARCH("_", Tabela3[[#This Row],[Ordenado]]) - 1),"")</f>
        <v/>
      </c>
      <c r="K1114" s="6" t="str">
        <f>IFERROR(MID(Tabela3[[#This Row],[Ordenado]], SEARCH("_",Tabela3[[#This Row],[Ordenado]]) + 1, LEN(Tabela3[[#This Row],[Ordenado]])),"")</f>
        <v/>
      </c>
    </row>
    <row r="1115" spans="1:11" x14ac:dyDescent="0.25">
      <c r="A1115" t="str">
        <f>IFERROR(tbl_geral[[#This Row],[Máquina]],"")</f>
        <v>LAQU</v>
      </c>
      <c r="B1115" t="str">
        <f>IFERROR(tbl_geral[[#This Row],[Status]],"")</f>
        <v>BOBINAMENTO</v>
      </c>
      <c r="C1115" t="str">
        <f>IF(Tabela2[[#This Row],[Status]]="","",CONCATENATE(Tabela2[[#This Row],[Máquina]],"_",Tabela2[[#This Row],[Status]]))</f>
        <v>LAQU_BOBINAMENTO</v>
      </c>
      <c r="E1115" s="5">
        <f t="shared" si="35"/>
        <v>151</v>
      </c>
      <c r="F1115" s="6" t="str">
        <f>IF(C1115&lt;&gt;"",IF(COUNTIFS($C$2:C1115,C1115)=1,C1115,""),"")</f>
        <v/>
      </c>
      <c r="H1115" s="5">
        <v>1114</v>
      </c>
      <c r="I1115" s="6" t="str">
        <f t="shared" si="34"/>
        <v/>
      </c>
      <c r="J1115" s="6" t="str">
        <f>IFERROR(MID(Tabela3[[#This Row],[Ordenado]], 1, SEARCH("_", Tabela3[[#This Row],[Ordenado]]) - 1),"")</f>
        <v/>
      </c>
      <c r="K1115" s="6" t="str">
        <f>IFERROR(MID(Tabela3[[#This Row],[Ordenado]], SEARCH("_",Tabela3[[#This Row],[Ordenado]]) + 1, LEN(Tabela3[[#This Row],[Ordenado]])),"")</f>
        <v/>
      </c>
    </row>
    <row r="1116" spans="1:11" x14ac:dyDescent="0.25">
      <c r="A1116" t="str">
        <f>IFERROR(tbl_geral[[#This Row],[Máquina]],"")</f>
        <v>LAQU</v>
      </c>
      <c r="B1116" t="str">
        <f>IFERROR(tbl_geral[[#This Row],[Status]],"")</f>
        <v>BOBINAMENTO</v>
      </c>
      <c r="C1116" t="str">
        <f>IF(Tabela2[[#This Row],[Status]]="","",CONCATENATE(Tabela2[[#This Row],[Máquina]],"_",Tabela2[[#This Row],[Status]]))</f>
        <v>LAQU_BOBINAMENTO</v>
      </c>
      <c r="E1116" s="5">
        <f t="shared" si="35"/>
        <v>151</v>
      </c>
      <c r="F1116" s="6" t="str">
        <f>IF(C1116&lt;&gt;"",IF(COUNTIFS($C$2:C1116,C1116)=1,C1116,""),"")</f>
        <v/>
      </c>
      <c r="H1116" s="5">
        <v>1115</v>
      </c>
      <c r="I1116" s="6" t="str">
        <f t="shared" si="34"/>
        <v/>
      </c>
      <c r="J1116" s="6" t="str">
        <f>IFERROR(MID(Tabela3[[#This Row],[Ordenado]], 1, SEARCH("_", Tabela3[[#This Row],[Ordenado]]) - 1),"")</f>
        <v/>
      </c>
      <c r="K1116" s="6" t="str">
        <f>IFERROR(MID(Tabela3[[#This Row],[Ordenado]], SEARCH("_",Tabela3[[#This Row],[Ordenado]]) + 1, LEN(Tabela3[[#This Row],[Ordenado]])),"")</f>
        <v/>
      </c>
    </row>
    <row r="1117" spans="1:11" x14ac:dyDescent="0.25">
      <c r="A1117" t="str">
        <f>IFERROR(tbl_geral[[#This Row],[Máquina]],"")</f>
        <v>LAQU</v>
      </c>
      <c r="B1117" t="str">
        <f>IFERROR(tbl_geral[[#This Row],[Status]],"")</f>
        <v>BOBINAMENTO</v>
      </c>
      <c r="C1117" t="str">
        <f>IF(Tabela2[[#This Row],[Status]]="","",CONCATENATE(Tabela2[[#This Row],[Máquina]],"_",Tabela2[[#This Row],[Status]]))</f>
        <v>LAQU_BOBINAMENTO</v>
      </c>
      <c r="E1117" s="5">
        <f t="shared" si="35"/>
        <v>151</v>
      </c>
      <c r="F1117" s="6" t="str">
        <f>IF(C1117&lt;&gt;"",IF(COUNTIFS($C$2:C1117,C1117)=1,C1117,""),"")</f>
        <v/>
      </c>
      <c r="H1117" s="5">
        <v>1116</v>
      </c>
      <c r="I1117" s="6" t="str">
        <f t="shared" si="34"/>
        <v/>
      </c>
      <c r="J1117" s="6" t="str">
        <f>IFERROR(MID(Tabela3[[#This Row],[Ordenado]], 1, SEARCH("_", Tabela3[[#This Row],[Ordenado]]) - 1),"")</f>
        <v/>
      </c>
      <c r="K1117" s="6" t="str">
        <f>IFERROR(MID(Tabela3[[#This Row],[Ordenado]], SEARCH("_",Tabela3[[#This Row],[Ordenado]]) + 1, LEN(Tabela3[[#This Row],[Ordenado]])),"")</f>
        <v/>
      </c>
    </row>
    <row r="1118" spans="1:11" x14ac:dyDescent="0.25">
      <c r="A1118" t="str">
        <f>IFERROR(tbl_geral[[#This Row],[Máquina]],"")</f>
        <v>LAQU</v>
      </c>
      <c r="B1118" t="str">
        <f>IFERROR(tbl_geral[[#This Row],[Status]],"")</f>
        <v>BOBINAMENTO</v>
      </c>
      <c r="C1118" t="str">
        <f>IF(Tabela2[[#This Row],[Status]]="","",CONCATENATE(Tabela2[[#This Row],[Máquina]],"_",Tabela2[[#This Row],[Status]]))</f>
        <v>LAQU_BOBINAMENTO</v>
      </c>
      <c r="E1118" s="5">
        <f t="shared" si="35"/>
        <v>151</v>
      </c>
      <c r="F1118" s="6" t="str">
        <f>IF(C1118&lt;&gt;"",IF(COUNTIFS($C$2:C1118,C1118)=1,C1118,""),"")</f>
        <v/>
      </c>
      <c r="H1118" s="5">
        <v>1117</v>
      </c>
      <c r="I1118" s="6" t="str">
        <f t="shared" si="34"/>
        <v/>
      </c>
      <c r="J1118" s="6" t="str">
        <f>IFERROR(MID(Tabela3[[#This Row],[Ordenado]], 1, SEARCH("_", Tabela3[[#This Row],[Ordenado]]) - 1),"")</f>
        <v/>
      </c>
      <c r="K1118" s="6" t="str">
        <f>IFERROR(MID(Tabela3[[#This Row],[Ordenado]], SEARCH("_",Tabela3[[#This Row],[Ordenado]]) + 1, LEN(Tabela3[[#This Row],[Ordenado]])),"")</f>
        <v/>
      </c>
    </row>
    <row r="1119" spans="1:11" x14ac:dyDescent="0.25">
      <c r="A1119" t="str">
        <f>IFERROR(tbl_geral[[#This Row],[Máquina]],"")</f>
        <v>LAQU</v>
      </c>
      <c r="B1119" t="str">
        <f>IFERROR(tbl_geral[[#This Row],[Status]],"")</f>
        <v>BOBINAMENTO</v>
      </c>
      <c r="C1119" t="str">
        <f>IF(Tabela2[[#This Row],[Status]]="","",CONCATENATE(Tabela2[[#This Row],[Máquina]],"_",Tabela2[[#This Row],[Status]]))</f>
        <v>LAQU_BOBINAMENTO</v>
      </c>
      <c r="E1119" s="5">
        <f t="shared" si="35"/>
        <v>151</v>
      </c>
      <c r="F1119" s="6" t="str">
        <f>IF(C1119&lt;&gt;"",IF(COUNTIFS($C$2:C1119,C1119)=1,C1119,""),"")</f>
        <v/>
      </c>
      <c r="H1119" s="5">
        <v>1118</v>
      </c>
      <c r="I1119" s="6" t="str">
        <f t="shared" si="34"/>
        <v/>
      </c>
      <c r="J1119" s="6" t="str">
        <f>IFERROR(MID(Tabela3[[#This Row],[Ordenado]], 1, SEARCH("_", Tabela3[[#This Row],[Ordenado]]) - 1),"")</f>
        <v/>
      </c>
      <c r="K1119" s="6" t="str">
        <f>IFERROR(MID(Tabela3[[#This Row],[Ordenado]], SEARCH("_",Tabela3[[#This Row],[Ordenado]]) + 1, LEN(Tabela3[[#This Row],[Ordenado]])),"")</f>
        <v/>
      </c>
    </row>
    <row r="1120" spans="1:11" x14ac:dyDescent="0.25">
      <c r="A1120" t="str">
        <f>IFERROR(tbl_geral[[#This Row],[Máquina]],"")</f>
        <v>LAQU</v>
      </c>
      <c r="B1120" t="str">
        <f>IFERROR(tbl_geral[[#This Row],[Status]],"")</f>
        <v>BOBINAMENTO</v>
      </c>
      <c r="C1120" t="str">
        <f>IF(Tabela2[[#This Row],[Status]]="","",CONCATENATE(Tabela2[[#This Row],[Máquina]],"_",Tabela2[[#This Row],[Status]]))</f>
        <v>LAQU_BOBINAMENTO</v>
      </c>
      <c r="E1120" s="5">
        <f t="shared" si="35"/>
        <v>151</v>
      </c>
      <c r="F1120" s="6" t="str">
        <f>IF(C1120&lt;&gt;"",IF(COUNTIFS($C$2:C1120,C1120)=1,C1120,""),"")</f>
        <v/>
      </c>
      <c r="H1120" s="5">
        <v>1119</v>
      </c>
      <c r="I1120" s="6" t="str">
        <f t="shared" si="34"/>
        <v/>
      </c>
      <c r="J1120" s="6" t="str">
        <f>IFERROR(MID(Tabela3[[#This Row],[Ordenado]], 1, SEARCH("_", Tabela3[[#This Row],[Ordenado]]) - 1),"")</f>
        <v/>
      </c>
      <c r="K1120" s="6" t="str">
        <f>IFERROR(MID(Tabela3[[#This Row],[Ordenado]], SEARCH("_",Tabela3[[#This Row],[Ordenado]]) + 1, LEN(Tabela3[[#This Row],[Ordenado]])),"")</f>
        <v/>
      </c>
    </row>
    <row r="1121" spans="1:11" x14ac:dyDescent="0.25">
      <c r="A1121" t="str">
        <f>IFERROR(tbl_geral[[#This Row],[Máquina]],"")</f>
        <v>LAQU</v>
      </c>
      <c r="B1121" t="str">
        <f>IFERROR(tbl_geral[[#This Row],[Status]],"")</f>
        <v>BOBINAMENTO</v>
      </c>
      <c r="C1121" t="str">
        <f>IF(Tabela2[[#This Row],[Status]]="","",CONCATENATE(Tabela2[[#This Row],[Máquina]],"_",Tabela2[[#This Row],[Status]]))</f>
        <v>LAQU_BOBINAMENTO</v>
      </c>
      <c r="E1121" s="5">
        <f t="shared" si="35"/>
        <v>151</v>
      </c>
      <c r="F1121" s="6" t="str">
        <f>IF(C1121&lt;&gt;"",IF(COUNTIFS($C$2:C1121,C1121)=1,C1121,""),"")</f>
        <v/>
      </c>
      <c r="H1121" s="5">
        <v>1120</v>
      </c>
      <c r="I1121" s="6" t="str">
        <f t="shared" si="34"/>
        <v/>
      </c>
      <c r="J1121" s="6" t="str">
        <f>IFERROR(MID(Tabela3[[#This Row],[Ordenado]], 1, SEARCH("_", Tabela3[[#This Row],[Ordenado]]) - 1),"")</f>
        <v/>
      </c>
      <c r="K1121" s="6" t="str">
        <f>IFERROR(MID(Tabela3[[#This Row],[Ordenado]], SEARCH("_",Tabela3[[#This Row],[Ordenado]]) + 1, LEN(Tabela3[[#This Row],[Ordenado]])),"")</f>
        <v/>
      </c>
    </row>
    <row r="1122" spans="1:11" x14ac:dyDescent="0.25">
      <c r="A1122" t="str">
        <f>IFERROR(tbl_geral[[#This Row],[Máquina]],"")</f>
        <v>LAQU</v>
      </c>
      <c r="B1122" t="str">
        <f>IFERROR(tbl_geral[[#This Row],[Status]],"")</f>
        <v>CLASSIFICAÇÃO</v>
      </c>
      <c r="C1122" t="str">
        <f>IF(Tabela2[[#This Row],[Status]]="","",CONCATENATE(Tabela2[[#This Row],[Máquina]],"_",Tabela2[[#This Row],[Status]]))</f>
        <v>LAQU_CLASSIFICAÇÃO</v>
      </c>
      <c r="E1122" s="5">
        <f t="shared" si="35"/>
        <v>152</v>
      </c>
      <c r="F1122" s="6" t="str">
        <f>IF(C1122&lt;&gt;"",IF(COUNTIFS($C$2:C1122,C1122)=1,C1122,""),"")</f>
        <v>LAQU_CLASSIFICAÇÃO</v>
      </c>
      <c r="H1122" s="5">
        <v>1121</v>
      </c>
      <c r="I1122" s="6" t="str">
        <f t="shared" si="34"/>
        <v/>
      </c>
      <c r="J1122" s="6" t="str">
        <f>IFERROR(MID(Tabela3[[#This Row],[Ordenado]], 1, SEARCH("_", Tabela3[[#This Row],[Ordenado]]) - 1),"")</f>
        <v/>
      </c>
      <c r="K1122" s="6" t="str">
        <f>IFERROR(MID(Tabela3[[#This Row],[Ordenado]], SEARCH("_",Tabela3[[#This Row],[Ordenado]]) + 1, LEN(Tabela3[[#This Row],[Ordenado]])),"")</f>
        <v/>
      </c>
    </row>
    <row r="1123" spans="1:11" x14ac:dyDescent="0.25">
      <c r="A1123" t="str">
        <f>IFERROR(tbl_geral[[#This Row],[Máquina]],"")</f>
        <v>LAQU</v>
      </c>
      <c r="B1123" t="str">
        <f>IFERROR(tbl_geral[[#This Row],[Status]],"")</f>
        <v>CLASSIFICAÇÃO</v>
      </c>
      <c r="C1123" t="str">
        <f>IF(Tabela2[[#This Row],[Status]]="","",CONCATENATE(Tabela2[[#This Row],[Máquina]],"_",Tabela2[[#This Row],[Status]]))</f>
        <v>LAQU_CLASSIFICAÇÃO</v>
      </c>
      <c r="E1123" s="5">
        <f t="shared" si="35"/>
        <v>152</v>
      </c>
      <c r="F1123" s="6" t="str">
        <f>IF(C1123&lt;&gt;"",IF(COUNTIFS($C$2:C1123,C1123)=1,C1123,""),"")</f>
        <v/>
      </c>
      <c r="H1123" s="5">
        <v>1122</v>
      </c>
      <c r="I1123" s="6" t="str">
        <f t="shared" si="34"/>
        <v/>
      </c>
      <c r="J1123" s="6" t="str">
        <f>IFERROR(MID(Tabela3[[#This Row],[Ordenado]], 1, SEARCH("_", Tabela3[[#This Row],[Ordenado]]) - 1),"")</f>
        <v/>
      </c>
      <c r="K1123" s="6" t="str">
        <f>IFERROR(MID(Tabela3[[#This Row],[Ordenado]], SEARCH("_",Tabela3[[#This Row],[Ordenado]]) + 1, LEN(Tabela3[[#This Row],[Ordenado]])),"")</f>
        <v/>
      </c>
    </row>
    <row r="1124" spans="1:11" x14ac:dyDescent="0.25">
      <c r="A1124" t="str">
        <f>IFERROR(tbl_geral[[#This Row],[Máquina]],"")</f>
        <v>LAQU</v>
      </c>
      <c r="B1124" t="str">
        <f>IFERROR(tbl_geral[[#This Row],[Status]],"")</f>
        <v>CLASSIFICAÇÃO</v>
      </c>
      <c r="C1124" t="str">
        <f>IF(Tabela2[[#This Row],[Status]]="","",CONCATENATE(Tabela2[[#This Row],[Máquina]],"_",Tabela2[[#This Row],[Status]]))</f>
        <v>LAQU_CLASSIFICAÇÃO</v>
      </c>
      <c r="E1124" s="5">
        <f t="shared" si="35"/>
        <v>152</v>
      </c>
      <c r="F1124" s="6" t="str">
        <f>IF(C1124&lt;&gt;"",IF(COUNTIFS($C$2:C1124,C1124)=1,C1124,""),"")</f>
        <v/>
      </c>
      <c r="H1124" s="5">
        <v>1123</v>
      </c>
      <c r="I1124" s="6" t="str">
        <f t="shared" si="34"/>
        <v/>
      </c>
      <c r="J1124" s="6" t="str">
        <f>IFERROR(MID(Tabela3[[#This Row],[Ordenado]], 1, SEARCH("_", Tabela3[[#This Row],[Ordenado]]) - 1),"")</f>
        <v/>
      </c>
      <c r="K1124" s="6" t="str">
        <f>IFERROR(MID(Tabela3[[#This Row],[Ordenado]], SEARCH("_",Tabela3[[#This Row],[Ordenado]]) + 1, LEN(Tabela3[[#This Row],[Ordenado]])),"")</f>
        <v/>
      </c>
    </row>
    <row r="1125" spans="1:11" x14ac:dyDescent="0.25">
      <c r="A1125" t="str">
        <f>IFERROR(tbl_geral[[#This Row],[Máquina]],"")</f>
        <v>LAQU</v>
      </c>
      <c r="B1125" t="str">
        <f>IFERROR(tbl_geral[[#This Row],[Status]],"")</f>
        <v>CLASSIFICAÇÃO</v>
      </c>
      <c r="C1125" t="str">
        <f>IF(Tabela2[[#This Row],[Status]]="","",CONCATENATE(Tabela2[[#This Row],[Máquina]],"_",Tabela2[[#This Row],[Status]]))</f>
        <v>LAQU_CLASSIFICAÇÃO</v>
      </c>
      <c r="E1125" s="5">
        <f t="shared" si="35"/>
        <v>152</v>
      </c>
      <c r="F1125" s="6" t="str">
        <f>IF(C1125&lt;&gt;"",IF(COUNTIFS($C$2:C1125,C1125)=1,C1125,""),"")</f>
        <v/>
      </c>
      <c r="H1125" s="5">
        <v>1124</v>
      </c>
      <c r="I1125" s="6" t="str">
        <f t="shared" si="34"/>
        <v/>
      </c>
      <c r="J1125" s="6" t="str">
        <f>IFERROR(MID(Tabela3[[#This Row],[Ordenado]], 1, SEARCH("_", Tabela3[[#This Row],[Ordenado]]) - 1),"")</f>
        <v/>
      </c>
      <c r="K1125" s="6" t="str">
        <f>IFERROR(MID(Tabela3[[#This Row],[Ordenado]], SEARCH("_",Tabela3[[#This Row],[Ordenado]]) + 1, LEN(Tabela3[[#This Row],[Ordenado]])),"")</f>
        <v/>
      </c>
    </row>
    <row r="1126" spans="1:11" x14ac:dyDescent="0.25">
      <c r="A1126" t="str">
        <f>IFERROR(tbl_geral[[#This Row],[Máquina]],"")</f>
        <v>SIEMP</v>
      </c>
      <c r="B1126" t="str">
        <f>IFERROR(tbl_geral[[#This Row],[Status]],"")</f>
        <v>START/STOP</v>
      </c>
      <c r="C1126" t="str">
        <f>IF(Tabela2[[#This Row],[Status]]="","",CONCATENATE(Tabela2[[#This Row],[Máquina]],"_",Tabela2[[#This Row],[Status]]))</f>
        <v>SIEMP_START/STOP</v>
      </c>
      <c r="E1126" s="5">
        <f t="shared" si="35"/>
        <v>153</v>
      </c>
      <c r="F1126" s="6" t="str">
        <f>IF(C1126&lt;&gt;"",IF(COUNTIFS($C$2:C1126,C1126)=1,C1126,""),"")</f>
        <v>SIEMP_START/STOP</v>
      </c>
      <c r="H1126" s="5">
        <v>1125</v>
      </c>
      <c r="I1126" s="6" t="str">
        <f t="shared" si="34"/>
        <v/>
      </c>
      <c r="J1126" s="6" t="str">
        <f>IFERROR(MID(Tabela3[[#This Row],[Ordenado]], 1, SEARCH("_", Tabela3[[#This Row],[Ordenado]]) - 1),"")</f>
        <v/>
      </c>
      <c r="K1126" s="6" t="str">
        <f>IFERROR(MID(Tabela3[[#This Row],[Ordenado]], SEARCH("_",Tabela3[[#This Row],[Ordenado]]) + 1, LEN(Tabela3[[#This Row],[Ordenado]])),"")</f>
        <v/>
      </c>
    </row>
    <row r="1127" spans="1:11" x14ac:dyDescent="0.25">
      <c r="A1127" t="str">
        <f>IFERROR(tbl_geral[[#This Row],[Máquina]],"")</f>
        <v>SIEMP</v>
      </c>
      <c r="B1127" t="str">
        <f>IFERROR(tbl_geral[[#This Row],[Status]],"")</f>
        <v>START/STOP</v>
      </c>
      <c r="C1127" t="str">
        <f>IF(Tabela2[[#This Row],[Status]]="","",CONCATENATE(Tabela2[[#This Row],[Máquina]],"_",Tabela2[[#This Row],[Status]]))</f>
        <v>SIEMP_START/STOP</v>
      </c>
      <c r="E1127" s="5">
        <f t="shared" si="35"/>
        <v>153</v>
      </c>
      <c r="F1127" s="6" t="str">
        <f>IF(C1127&lt;&gt;"",IF(COUNTIFS($C$2:C1127,C1127)=1,C1127,""),"")</f>
        <v/>
      </c>
      <c r="H1127" s="5">
        <v>1126</v>
      </c>
      <c r="I1127" s="6" t="str">
        <f t="shared" si="34"/>
        <v/>
      </c>
      <c r="J1127" s="6" t="str">
        <f>IFERROR(MID(Tabela3[[#This Row],[Ordenado]], 1, SEARCH("_", Tabela3[[#This Row],[Ordenado]]) - 1),"")</f>
        <v/>
      </c>
      <c r="K1127" s="6" t="str">
        <f>IFERROR(MID(Tabela3[[#This Row],[Ordenado]], SEARCH("_",Tabela3[[#This Row],[Ordenado]]) + 1, LEN(Tabela3[[#This Row],[Ordenado]])),"")</f>
        <v/>
      </c>
    </row>
    <row r="1128" spans="1:11" x14ac:dyDescent="0.25">
      <c r="A1128" t="str">
        <f>IFERROR(tbl_geral[[#This Row],[Máquina]],"")</f>
        <v>SIEMP</v>
      </c>
      <c r="B1128" t="str">
        <f>IFERROR(tbl_geral[[#This Row],[Status]],"")</f>
        <v>START/STOP</v>
      </c>
      <c r="C1128" t="str">
        <f>IF(Tabela2[[#This Row],[Status]]="","",CONCATENATE(Tabela2[[#This Row],[Máquina]],"_",Tabela2[[#This Row],[Status]]))</f>
        <v>SIEMP_START/STOP</v>
      </c>
      <c r="E1128" s="5">
        <f t="shared" si="35"/>
        <v>153</v>
      </c>
      <c r="F1128" s="6" t="str">
        <f>IF(C1128&lt;&gt;"",IF(COUNTIFS($C$2:C1128,C1128)=1,C1128,""),"")</f>
        <v/>
      </c>
      <c r="H1128" s="5">
        <v>1127</v>
      </c>
      <c r="I1128" s="6" t="str">
        <f t="shared" si="34"/>
        <v/>
      </c>
      <c r="J1128" s="6" t="str">
        <f>IFERROR(MID(Tabela3[[#This Row],[Ordenado]], 1, SEARCH("_", Tabela3[[#This Row],[Ordenado]]) - 1),"")</f>
        <v/>
      </c>
      <c r="K1128" s="6" t="str">
        <f>IFERROR(MID(Tabela3[[#This Row],[Ordenado]], SEARCH("_",Tabela3[[#This Row],[Ordenado]]) + 1, LEN(Tabela3[[#This Row],[Ordenado]])),"")</f>
        <v/>
      </c>
    </row>
    <row r="1129" spans="1:11" x14ac:dyDescent="0.25">
      <c r="A1129" t="str">
        <f>IFERROR(tbl_geral[[#This Row],[Máquina]],"")</f>
        <v>SIEMP</v>
      </c>
      <c r="B1129" t="str">
        <f>IFERROR(tbl_geral[[#This Row],[Status]],"")</f>
        <v>SETUP</v>
      </c>
      <c r="C1129" t="str">
        <f>IF(Tabela2[[#This Row],[Status]]="","",CONCATENATE(Tabela2[[#This Row],[Máquina]],"_",Tabela2[[#This Row],[Status]]))</f>
        <v>SIEMP_SETUP</v>
      </c>
      <c r="E1129" s="5">
        <f t="shared" si="35"/>
        <v>154</v>
      </c>
      <c r="F1129" s="6" t="str">
        <f>IF(C1129&lt;&gt;"",IF(COUNTIFS($C$2:C1129,C1129)=1,C1129,""),"")</f>
        <v>SIEMP_SETUP</v>
      </c>
      <c r="H1129" s="5">
        <v>1128</v>
      </c>
      <c r="I1129" s="6" t="str">
        <f t="shared" si="34"/>
        <v/>
      </c>
      <c r="J1129" s="6" t="str">
        <f>IFERROR(MID(Tabela3[[#This Row],[Ordenado]], 1, SEARCH("_", Tabela3[[#This Row],[Ordenado]]) - 1),"")</f>
        <v/>
      </c>
      <c r="K1129" s="6" t="str">
        <f>IFERROR(MID(Tabela3[[#This Row],[Ordenado]], SEARCH("_",Tabela3[[#This Row],[Ordenado]]) + 1, LEN(Tabela3[[#This Row],[Ordenado]])),"")</f>
        <v/>
      </c>
    </row>
    <row r="1130" spans="1:11" x14ac:dyDescent="0.25">
      <c r="A1130" t="str">
        <f>IFERROR(tbl_geral[[#This Row],[Máquina]],"")</f>
        <v>SIEMP</v>
      </c>
      <c r="B1130" t="str">
        <f>IFERROR(tbl_geral[[#This Row],[Status]],"")</f>
        <v>SETUP</v>
      </c>
      <c r="C1130" t="str">
        <f>IF(Tabela2[[#This Row],[Status]]="","",CONCATENATE(Tabela2[[#This Row],[Máquina]],"_",Tabela2[[#This Row],[Status]]))</f>
        <v>SIEMP_SETUP</v>
      </c>
      <c r="E1130" s="5">
        <f t="shared" si="35"/>
        <v>154</v>
      </c>
      <c r="F1130" s="6" t="str">
        <f>IF(C1130&lt;&gt;"",IF(COUNTIFS($C$2:C1130,C1130)=1,C1130,""),"")</f>
        <v/>
      </c>
      <c r="H1130" s="5">
        <v>1129</v>
      </c>
      <c r="I1130" s="6" t="str">
        <f t="shared" si="34"/>
        <v/>
      </c>
      <c r="J1130" s="6" t="str">
        <f>IFERROR(MID(Tabela3[[#This Row],[Ordenado]], 1, SEARCH("_", Tabela3[[#This Row],[Ordenado]]) - 1),"")</f>
        <v/>
      </c>
      <c r="K1130" s="6" t="str">
        <f>IFERROR(MID(Tabela3[[#This Row],[Ordenado]], SEARCH("_",Tabela3[[#This Row],[Ordenado]]) + 1, LEN(Tabela3[[#This Row],[Ordenado]])),"")</f>
        <v/>
      </c>
    </row>
    <row r="1131" spans="1:11" x14ac:dyDescent="0.25">
      <c r="A1131" t="str">
        <f>IFERROR(tbl_geral[[#This Row],[Máquina]],"")</f>
        <v>SIEMP</v>
      </c>
      <c r="B1131" t="str">
        <f>IFERROR(tbl_geral[[#This Row],[Status]],"")</f>
        <v>SETUP</v>
      </c>
      <c r="C1131" t="str">
        <f>IF(Tabela2[[#This Row],[Status]]="","",CONCATENATE(Tabela2[[#This Row],[Máquina]],"_",Tabela2[[#This Row],[Status]]))</f>
        <v>SIEMP_SETUP</v>
      </c>
      <c r="E1131" s="5">
        <f t="shared" si="35"/>
        <v>154</v>
      </c>
      <c r="F1131" s="6" t="str">
        <f>IF(C1131&lt;&gt;"",IF(COUNTIFS($C$2:C1131,C1131)=1,C1131,""),"")</f>
        <v/>
      </c>
      <c r="H1131" s="5">
        <v>1130</v>
      </c>
      <c r="I1131" s="6" t="str">
        <f t="shared" si="34"/>
        <v/>
      </c>
      <c r="J1131" s="6" t="str">
        <f>IFERROR(MID(Tabela3[[#This Row],[Ordenado]], 1, SEARCH("_", Tabela3[[#This Row],[Ordenado]]) - 1),"")</f>
        <v/>
      </c>
      <c r="K1131" s="6" t="str">
        <f>IFERROR(MID(Tabela3[[#This Row],[Ordenado]], SEARCH("_",Tabela3[[#This Row],[Ordenado]]) + 1, LEN(Tabela3[[#This Row],[Ordenado]])),"")</f>
        <v/>
      </c>
    </row>
    <row r="1132" spans="1:11" x14ac:dyDescent="0.25">
      <c r="A1132" t="str">
        <f>IFERROR(tbl_geral[[#This Row],[Máquina]],"")</f>
        <v>SIEMP</v>
      </c>
      <c r="B1132" t="str">
        <f>IFERROR(tbl_geral[[#This Row],[Status]],"")</f>
        <v>SETUP</v>
      </c>
      <c r="C1132" t="str">
        <f>IF(Tabela2[[#This Row],[Status]]="","",CONCATENATE(Tabela2[[#This Row],[Máquina]],"_",Tabela2[[#This Row],[Status]]))</f>
        <v>SIEMP_SETUP</v>
      </c>
      <c r="E1132" s="5">
        <f t="shared" si="35"/>
        <v>154</v>
      </c>
      <c r="F1132" s="6" t="str">
        <f>IF(C1132&lt;&gt;"",IF(COUNTIFS($C$2:C1132,C1132)=1,C1132,""),"")</f>
        <v/>
      </c>
      <c r="H1132" s="5">
        <v>1131</v>
      </c>
      <c r="I1132" s="6" t="str">
        <f t="shared" si="34"/>
        <v/>
      </c>
      <c r="J1132" s="6" t="str">
        <f>IFERROR(MID(Tabela3[[#This Row],[Ordenado]], 1, SEARCH("_", Tabela3[[#This Row],[Ordenado]]) - 1),"")</f>
        <v/>
      </c>
      <c r="K1132" s="6" t="str">
        <f>IFERROR(MID(Tabela3[[#This Row],[Ordenado]], SEARCH("_",Tabela3[[#This Row],[Ordenado]]) + 1, LEN(Tabela3[[#This Row],[Ordenado]])),"")</f>
        <v/>
      </c>
    </row>
    <row r="1133" spans="1:11" x14ac:dyDescent="0.25">
      <c r="A1133" t="str">
        <f>IFERROR(tbl_geral[[#This Row],[Máquina]],"")</f>
        <v>SIEMP</v>
      </c>
      <c r="B1133" t="str">
        <f>IFERROR(tbl_geral[[#This Row],[Status]],"")</f>
        <v>SETUP</v>
      </c>
      <c r="C1133" t="str">
        <f>IF(Tabela2[[#This Row],[Status]]="","",CONCATENATE(Tabela2[[#This Row],[Máquina]],"_",Tabela2[[#This Row],[Status]]))</f>
        <v>SIEMP_SETUP</v>
      </c>
      <c r="E1133" s="5">
        <f t="shared" si="35"/>
        <v>154</v>
      </c>
      <c r="F1133" s="6" t="str">
        <f>IF(C1133&lt;&gt;"",IF(COUNTIFS($C$2:C1133,C1133)=1,C1133,""),"")</f>
        <v/>
      </c>
      <c r="H1133" s="5">
        <v>1132</v>
      </c>
      <c r="I1133" s="6" t="str">
        <f t="shared" si="34"/>
        <v/>
      </c>
      <c r="J1133" s="6" t="str">
        <f>IFERROR(MID(Tabela3[[#This Row],[Ordenado]], 1, SEARCH("_", Tabela3[[#This Row],[Ordenado]]) - 1),"")</f>
        <v/>
      </c>
      <c r="K1133" s="6" t="str">
        <f>IFERROR(MID(Tabela3[[#This Row],[Ordenado]], SEARCH("_",Tabela3[[#This Row],[Ordenado]]) + 1, LEN(Tabela3[[#This Row],[Ordenado]])),"")</f>
        <v/>
      </c>
    </row>
    <row r="1134" spans="1:11" x14ac:dyDescent="0.25">
      <c r="A1134" t="str">
        <f>IFERROR(tbl_geral[[#This Row],[Máquina]],"")</f>
        <v>SIEMP</v>
      </c>
      <c r="B1134" t="str">
        <f>IFERROR(tbl_geral[[#This Row],[Status]],"")</f>
        <v>DESENVOLVIMENTO</v>
      </c>
      <c r="C1134" t="str">
        <f>IF(Tabela2[[#This Row],[Status]]="","",CONCATENATE(Tabela2[[#This Row],[Máquina]],"_",Tabela2[[#This Row],[Status]]))</f>
        <v>SIEMP_DESENVOLVIMENTO</v>
      </c>
      <c r="E1134" s="5">
        <f t="shared" si="35"/>
        <v>155</v>
      </c>
      <c r="F1134" s="6" t="str">
        <f>IF(C1134&lt;&gt;"",IF(COUNTIFS($C$2:C1134,C1134)=1,C1134,""),"")</f>
        <v>SIEMP_DESENVOLVIMENTO</v>
      </c>
      <c r="H1134" s="5">
        <v>1133</v>
      </c>
      <c r="I1134" s="6" t="str">
        <f t="shared" si="34"/>
        <v/>
      </c>
      <c r="J1134" s="6" t="str">
        <f>IFERROR(MID(Tabela3[[#This Row],[Ordenado]], 1, SEARCH("_", Tabela3[[#This Row],[Ordenado]]) - 1),"")</f>
        <v/>
      </c>
      <c r="K1134" s="6" t="str">
        <f>IFERROR(MID(Tabela3[[#This Row],[Ordenado]], SEARCH("_",Tabela3[[#This Row],[Ordenado]]) + 1, LEN(Tabela3[[#This Row],[Ordenado]])),"")</f>
        <v/>
      </c>
    </row>
    <row r="1135" spans="1:11" x14ac:dyDescent="0.25">
      <c r="A1135" t="str">
        <f>IFERROR(tbl_geral[[#This Row],[Máquina]],"")</f>
        <v>SIEMP</v>
      </c>
      <c r="B1135" t="str">
        <f>IFERROR(tbl_geral[[#This Row],[Status]],"")</f>
        <v>DESENVOLVIMENTO</v>
      </c>
      <c r="C1135" t="str">
        <f>IF(Tabela2[[#This Row],[Status]]="","",CONCATENATE(Tabela2[[#This Row],[Máquina]],"_",Tabela2[[#This Row],[Status]]))</f>
        <v>SIEMP_DESENVOLVIMENTO</v>
      </c>
      <c r="E1135" s="5">
        <f t="shared" si="35"/>
        <v>155</v>
      </c>
      <c r="F1135" s="6" t="str">
        <f>IF(C1135&lt;&gt;"",IF(COUNTIFS($C$2:C1135,C1135)=1,C1135,""),"")</f>
        <v/>
      </c>
      <c r="H1135" s="5">
        <v>1134</v>
      </c>
      <c r="I1135" s="6" t="str">
        <f t="shared" si="34"/>
        <v/>
      </c>
      <c r="J1135" s="6" t="str">
        <f>IFERROR(MID(Tabela3[[#This Row],[Ordenado]], 1, SEARCH("_", Tabela3[[#This Row],[Ordenado]]) - 1),"")</f>
        <v/>
      </c>
      <c r="K1135" s="6" t="str">
        <f>IFERROR(MID(Tabela3[[#This Row],[Ordenado]], SEARCH("_",Tabela3[[#This Row],[Ordenado]]) + 1, LEN(Tabela3[[#This Row],[Ordenado]])),"")</f>
        <v/>
      </c>
    </row>
    <row r="1136" spans="1:11" x14ac:dyDescent="0.25">
      <c r="A1136" t="str">
        <f>IFERROR(tbl_geral[[#This Row],[Máquina]],"")</f>
        <v>SIEMP</v>
      </c>
      <c r="B1136" t="str">
        <f>IFERROR(tbl_geral[[#This Row],[Status]],"")</f>
        <v>DESENVOLVIMENTO</v>
      </c>
      <c r="C1136" t="str">
        <f>IF(Tabela2[[#This Row],[Status]]="","",CONCATENATE(Tabela2[[#This Row],[Máquina]],"_",Tabela2[[#This Row],[Status]]))</f>
        <v>SIEMP_DESENVOLVIMENTO</v>
      </c>
      <c r="E1136" s="5">
        <f t="shared" si="35"/>
        <v>155</v>
      </c>
      <c r="F1136" s="6" t="str">
        <f>IF(C1136&lt;&gt;"",IF(COUNTIFS($C$2:C1136,C1136)=1,C1136,""),"")</f>
        <v/>
      </c>
      <c r="H1136" s="5">
        <v>1135</v>
      </c>
      <c r="I1136" s="6" t="str">
        <f t="shared" si="34"/>
        <v/>
      </c>
      <c r="J1136" s="6" t="str">
        <f>IFERROR(MID(Tabela3[[#This Row],[Ordenado]], 1, SEARCH("_", Tabela3[[#This Row],[Ordenado]]) - 1),"")</f>
        <v/>
      </c>
      <c r="K1136" s="6" t="str">
        <f>IFERROR(MID(Tabela3[[#This Row],[Ordenado]], SEARCH("_",Tabela3[[#This Row],[Ordenado]]) + 1, LEN(Tabela3[[#This Row],[Ordenado]])),"")</f>
        <v/>
      </c>
    </row>
    <row r="1137" spans="1:11" x14ac:dyDescent="0.25">
      <c r="A1137" t="str">
        <f>IFERROR(tbl_geral[[#This Row],[Máquina]],"")</f>
        <v>SIEMP</v>
      </c>
      <c r="B1137" t="str">
        <f>IFERROR(tbl_geral[[#This Row],[Status]],"")</f>
        <v>DESENVOLVIMENTO</v>
      </c>
      <c r="C1137" t="str">
        <f>IF(Tabela2[[#This Row],[Status]]="","",CONCATENATE(Tabela2[[#This Row],[Máquina]],"_",Tabela2[[#This Row],[Status]]))</f>
        <v>SIEMP_DESENVOLVIMENTO</v>
      </c>
      <c r="E1137" s="5">
        <f t="shared" si="35"/>
        <v>155</v>
      </c>
      <c r="F1137" s="6" t="str">
        <f>IF(C1137&lt;&gt;"",IF(COUNTIFS($C$2:C1137,C1137)=1,C1137,""),"")</f>
        <v/>
      </c>
      <c r="H1137" s="5">
        <v>1136</v>
      </c>
      <c r="I1137" s="6" t="str">
        <f t="shared" si="34"/>
        <v/>
      </c>
      <c r="J1137" s="6" t="str">
        <f>IFERROR(MID(Tabela3[[#This Row],[Ordenado]], 1, SEARCH("_", Tabela3[[#This Row],[Ordenado]]) - 1),"")</f>
        <v/>
      </c>
      <c r="K1137" s="6" t="str">
        <f>IFERROR(MID(Tabela3[[#This Row],[Ordenado]], SEARCH("_",Tabela3[[#This Row],[Ordenado]]) + 1, LEN(Tabela3[[#This Row],[Ordenado]])),"")</f>
        <v/>
      </c>
    </row>
    <row r="1138" spans="1:11" x14ac:dyDescent="0.25">
      <c r="A1138" t="str">
        <f>IFERROR(tbl_geral[[#This Row],[Máquina]],"")</f>
        <v>SIEMP</v>
      </c>
      <c r="B1138" t="str">
        <f>IFERROR(tbl_geral[[#This Row],[Status]],"")</f>
        <v>DESENVOLVIMENTO</v>
      </c>
      <c r="C1138" t="str">
        <f>IF(Tabela2[[#This Row],[Status]]="","",CONCATENATE(Tabela2[[#This Row],[Máquina]],"_",Tabela2[[#This Row],[Status]]))</f>
        <v>SIEMP_DESENVOLVIMENTO</v>
      </c>
      <c r="E1138" s="5">
        <f t="shared" si="35"/>
        <v>155</v>
      </c>
      <c r="F1138" s="6" t="str">
        <f>IF(C1138&lt;&gt;"",IF(COUNTIFS($C$2:C1138,C1138)=1,C1138,""),"")</f>
        <v/>
      </c>
      <c r="H1138" s="5">
        <v>1137</v>
      </c>
      <c r="I1138" s="6" t="str">
        <f t="shared" si="34"/>
        <v/>
      </c>
      <c r="J1138" s="6" t="str">
        <f>IFERROR(MID(Tabela3[[#This Row],[Ordenado]], 1, SEARCH("_", Tabela3[[#This Row],[Ordenado]]) - 1),"")</f>
        <v/>
      </c>
      <c r="K1138" s="6" t="str">
        <f>IFERROR(MID(Tabela3[[#This Row],[Ordenado]], SEARCH("_",Tabela3[[#This Row],[Ordenado]]) + 1, LEN(Tabela3[[#This Row],[Ordenado]])),"")</f>
        <v/>
      </c>
    </row>
    <row r="1139" spans="1:11" x14ac:dyDescent="0.25">
      <c r="A1139" t="str">
        <f>IFERROR(tbl_geral[[#This Row],[Máquina]],"")</f>
        <v>SIEMP</v>
      </c>
      <c r="B1139" t="str">
        <f>IFERROR(tbl_geral[[#This Row],[Status]],"")</f>
        <v>DESENVOLVIMENTO</v>
      </c>
      <c r="C1139" t="str">
        <f>IF(Tabela2[[#This Row],[Status]]="","",CONCATENATE(Tabela2[[#This Row],[Máquina]],"_",Tabela2[[#This Row],[Status]]))</f>
        <v>SIEMP_DESENVOLVIMENTO</v>
      </c>
      <c r="E1139" s="5">
        <f t="shared" si="35"/>
        <v>155</v>
      </c>
      <c r="F1139" s="6" t="str">
        <f>IF(C1139&lt;&gt;"",IF(COUNTIFS($C$2:C1139,C1139)=1,C1139,""),"")</f>
        <v/>
      </c>
      <c r="H1139" s="5">
        <v>1138</v>
      </c>
      <c r="I1139" s="6" t="str">
        <f t="shared" si="34"/>
        <v/>
      </c>
      <c r="J1139" s="6" t="str">
        <f>IFERROR(MID(Tabela3[[#This Row],[Ordenado]], 1, SEARCH("_", Tabela3[[#This Row],[Ordenado]]) - 1),"")</f>
        <v/>
      </c>
      <c r="K1139" s="6" t="str">
        <f>IFERROR(MID(Tabela3[[#This Row],[Ordenado]], SEARCH("_",Tabela3[[#This Row],[Ordenado]]) + 1, LEN(Tabela3[[#This Row],[Ordenado]])),"")</f>
        <v/>
      </c>
    </row>
    <row r="1140" spans="1:11" x14ac:dyDescent="0.25">
      <c r="A1140" t="str">
        <f>IFERROR(tbl_geral[[#This Row],[Máquina]],"")</f>
        <v>SIEMP</v>
      </c>
      <c r="B1140" t="str">
        <f>IFERROR(tbl_geral[[#This Row],[Status]],"")</f>
        <v>DESENVOLVIMENTO</v>
      </c>
      <c r="C1140" t="str">
        <f>IF(Tabela2[[#This Row],[Status]]="","",CONCATENATE(Tabela2[[#This Row],[Máquina]],"_",Tabela2[[#This Row],[Status]]))</f>
        <v>SIEMP_DESENVOLVIMENTO</v>
      </c>
      <c r="E1140" s="5">
        <f t="shared" si="35"/>
        <v>155</v>
      </c>
      <c r="F1140" s="6" t="str">
        <f>IF(C1140&lt;&gt;"",IF(COUNTIFS($C$2:C1140,C1140)=1,C1140,""),"")</f>
        <v/>
      </c>
      <c r="H1140" s="5">
        <v>1139</v>
      </c>
      <c r="I1140" s="6" t="str">
        <f t="shared" si="34"/>
        <v/>
      </c>
      <c r="J1140" s="6" t="str">
        <f>IFERROR(MID(Tabela3[[#This Row],[Ordenado]], 1, SEARCH("_", Tabela3[[#This Row],[Ordenado]]) - 1),"")</f>
        <v/>
      </c>
      <c r="K1140" s="6" t="str">
        <f>IFERROR(MID(Tabela3[[#This Row],[Ordenado]], SEARCH("_",Tabela3[[#This Row],[Ordenado]]) + 1, LEN(Tabela3[[#This Row],[Ordenado]])),"")</f>
        <v/>
      </c>
    </row>
    <row r="1141" spans="1:11" x14ac:dyDescent="0.25">
      <c r="A1141" t="str">
        <f>IFERROR(tbl_geral[[#This Row],[Máquina]],"")</f>
        <v>SIEMP</v>
      </c>
      <c r="B1141" t="str">
        <f>IFERROR(tbl_geral[[#This Row],[Status]],"")</f>
        <v>PCP</v>
      </c>
      <c r="C1141" t="str">
        <f>IF(Tabela2[[#This Row],[Status]]="","",CONCATENATE(Tabela2[[#This Row],[Máquina]],"_",Tabela2[[#This Row],[Status]]))</f>
        <v>SIEMP_PCP</v>
      </c>
      <c r="E1141" s="5">
        <f t="shared" si="35"/>
        <v>156</v>
      </c>
      <c r="F1141" s="6" t="str">
        <f>IF(C1141&lt;&gt;"",IF(COUNTIFS($C$2:C1141,C1141)=1,C1141,""),"")</f>
        <v>SIEMP_PCP</v>
      </c>
      <c r="H1141" s="5">
        <v>1140</v>
      </c>
      <c r="I1141" s="6" t="str">
        <f t="shared" si="34"/>
        <v/>
      </c>
      <c r="J1141" s="6" t="str">
        <f>IFERROR(MID(Tabela3[[#This Row],[Ordenado]], 1, SEARCH("_", Tabela3[[#This Row],[Ordenado]]) - 1),"")</f>
        <v/>
      </c>
      <c r="K1141" s="6" t="str">
        <f>IFERROR(MID(Tabela3[[#This Row],[Ordenado]], SEARCH("_",Tabela3[[#This Row],[Ordenado]]) + 1, LEN(Tabela3[[#This Row],[Ordenado]])),"")</f>
        <v/>
      </c>
    </row>
    <row r="1142" spans="1:11" x14ac:dyDescent="0.25">
      <c r="A1142" t="str">
        <f>IFERROR(tbl_geral[[#This Row],[Máquina]],"")</f>
        <v>SIEMP</v>
      </c>
      <c r="B1142" t="str">
        <f>IFERROR(tbl_geral[[#This Row],[Status]],"")</f>
        <v>PCP</v>
      </c>
      <c r="C1142" t="str">
        <f>IF(Tabela2[[#This Row],[Status]]="","",CONCATENATE(Tabela2[[#This Row],[Máquina]],"_",Tabela2[[#This Row],[Status]]))</f>
        <v>SIEMP_PCP</v>
      </c>
      <c r="E1142" s="5">
        <f t="shared" si="35"/>
        <v>156</v>
      </c>
      <c r="F1142" s="6" t="str">
        <f>IF(C1142&lt;&gt;"",IF(COUNTIFS($C$2:C1142,C1142)=1,C1142,""),"")</f>
        <v/>
      </c>
      <c r="H1142" s="5">
        <v>1141</v>
      </c>
      <c r="I1142" s="6" t="str">
        <f t="shared" si="34"/>
        <v/>
      </c>
      <c r="J1142" s="6" t="str">
        <f>IFERROR(MID(Tabela3[[#This Row],[Ordenado]], 1, SEARCH("_", Tabela3[[#This Row],[Ordenado]]) - 1),"")</f>
        <v/>
      </c>
      <c r="K1142" s="6" t="str">
        <f>IFERROR(MID(Tabela3[[#This Row],[Ordenado]], SEARCH("_",Tabela3[[#This Row],[Ordenado]]) + 1, LEN(Tabela3[[#This Row],[Ordenado]])),"")</f>
        <v/>
      </c>
    </row>
    <row r="1143" spans="1:11" x14ac:dyDescent="0.25">
      <c r="A1143" t="str">
        <f>IFERROR(tbl_geral[[#This Row],[Máquina]],"")</f>
        <v>SIEMP</v>
      </c>
      <c r="B1143" t="str">
        <f>IFERROR(tbl_geral[[#This Row],[Status]],"")</f>
        <v>PCP</v>
      </c>
      <c r="C1143" t="str">
        <f>IF(Tabela2[[#This Row],[Status]]="","",CONCATENATE(Tabela2[[#This Row],[Máquina]],"_",Tabela2[[#This Row],[Status]]))</f>
        <v>SIEMP_PCP</v>
      </c>
      <c r="E1143" s="5">
        <f t="shared" si="35"/>
        <v>156</v>
      </c>
      <c r="F1143" s="6" t="str">
        <f>IF(C1143&lt;&gt;"",IF(COUNTIFS($C$2:C1143,C1143)=1,C1143,""),"")</f>
        <v/>
      </c>
      <c r="H1143" s="5">
        <v>1142</v>
      </c>
      <c r="I1143" s="6" t="str">
        <f t="shared" si="34"/>
        <v/>
      </c>
      <c r="J1143" s="6" t="str">
        <f>IFERROR(MID(Tabela3[[#This Row],[Ordenado]], 1, SEARCH("_", Tabela3[[#This Row],[Ordenado]]) - 1),"")</f>
        <v/>
      </c>
      <c r="K1143" s="6" t="str">
        <f>IFERROR(MID(Tabela3[[#This Row],[Ordenado]], SEARCH("_",Tabela3[[#This Row],[Ordenado]]) + 1, LEN(Tabela3[[#This Row],[Ordenado]])),"")</f>
        <v/>
      </c>
    </row>
    <row r="1144" spans="1:11" x14ac:dyDescent="0.25">
      <c r="A1144" t="str">
        <f>IFERROR(tbl_geral[[#This Row],[Máquina]],"")</f>
        <v>SIEMP</v>
      </c>
      <c r="B1144" t="str">
        <f>IFERROR(tbl_geral[[#This Row],[Status]],"")</f>
        <v>PCP</v>
      </c>
      <c r="C1144" t="str">
        <f>IF(Tabela2[[#This Row],[Status]]="","",CONCATENATE(Tabela2[[#This Row],[Máquina]],"_",Tabela2[[#This Row],[Status]]))</f>
        <v>SIEMP_PCP</v>
      </c>
      <c r="E1144" s="5">
        <f t="shared" si="35"/>
        <v>156</v>
      </c>
      <c r="F1144" s="6" t="str">
        <f>IF(C1144&lt;&gt;"",IF(COUNTIFS($C$2:C1144,C1144)=1,C1144,""),"")</f>
        <v/>
      </c>
      <c r="H1144" s="5">
        <v>1143</v>
      </c>
      <c r="I1144" s="6" t="str">
        <f t="shared" si="34"/>
        <v/>
      </c>
      <c r="J1144" s="6" t="str">
        <f>IFERROR(MID(Tabela3[[#This Row],[Ordenado]], 1, SEARCH("_", Tabela3[[#This Row],[Ordenado]]) - 1),"")</f>
        <v/>
      </c>
      <c r="K1144" s="6" t="str">
        <f>IFERROR(MID(Tabela3[[#This Row],[Ordenado]], SEARCH("_",Tabela3[[#This Row],[Ordenado]]) + 1, LEN(Tabela3[[#This Row],[Ordenado]])),"")</f>
        <v/>
      </c>
    </row>
    <row r="1145" spans="1:11" x14ac:dyDescent="0.25">
      <c r="A1145" t="str">
        <f>IFERROR(tbl_geral[[#This Row],[Máquina]],"")</f>
        <v>SIEMP</v>
      </c>
      <c r="B1145" t="str">
        <f>IFERROR(tbl_geral[[#This Row],[Status]],"")</f>
        <v>PCP</v>
      </c>
      <c r="C1145" t="str">
        <f>IF(Tabela2[[#This Row],[Status]]="","",CONCATENATE(Tabela2[[#This Row],[Máquina]],"_",Tabela2[[#This Row],[Status]]))</f>
        <v>SIEMP_PCP</v>
      </c>
      <c r="E1145" s="5">
        <f t="shared" si="35"/>
        <v>156</v>
      </c>
      <c r="F1145" s="6" t="str">
        <f>IF(C1145&lt;&gt;"",IF(COUNTIFS($C$2:C1145,C1145)=1,C1145,""),"")</f>
        <v/>
      </c>
      <c r="H1145" s="5">
        <v>1144</v>
      </c>
      <c r="I1145" s="6" t="str">
        <f t="shared" si="34"/>
        <v/>
      </c>
      <c r="J1145" s="6" t="str">
        <f>IFERROR(MID(Tabela3[[#This Row],[Ordenado]], 1, SEARCH("_", Tabela3[[#This Row],[Ordenado]]) - 1),"")</f>
        <v/>
      </c>
      <c r="K1145" s="6" t="str">
        <f>IFERROR(MID(Tabela3[[#This Row],[Ordenado]], SEARCH("_",Tabela3[[#This Row],[Ordenado]]) + 1, LEN(Tabela3[[#This Row],[Ordenado]])),"")</f>
        <v/>
      </c>
    </row>
    <row r="1146" spans="1:11" x14ac:dyDescent="0.25">
      <c r="A1146" t="str">
        <f>IFERROR(tbl_geral[[#This Row],[Máquina]],"")</f>
        <v>SIEMP</v>
      </c>
      <c r="B1146" t="str">
        <f>IFERROR(tbl_geral[[#This Row],[Status]],"")</f>
        <v>EMPILHADEIRA</v>
      </c>
      <c r="C1146" t="str">
        <f>IF(Tabela2[[#This Row],[Status]]="","",CONCATENATE(Tabela2[[#This Row],[Máquina]],"_",Tabela2[[#This Row],[Status]]))</f>
        <v>SIEMP_EMPILHADEIRA</v>
      </c>
      <c r="E1146" s="5">
        <f t="shared" si="35"/>
        <v>157</v>
      </c>
      <c r="F1146" s="6" t="str">
        <f>IF(C1146&lt;&gt;"",IF(COUNTIFS($C$2:C1146,C1146)=1,C1146,""),"")</f>
        <v>SIEMP_EMPILHADEIRA</v>
      </c>
      <c r="H1146" s="5">
        <v>1145</v>
      </c>
      <c r="I1146" s="6" t="str">
        <f t="shared" si="34"/>
        <v/>
      </c>
      <c r="J1146" s="6" t="str">
        <f>IFERROR(MID(Tabela3[[#This Row],[Ordenado]], 1, SEARCH("_", Tabela3[[#This Row],[Ordenado]]) - 1),"")</f>
        <v/>
      </c>
      <c r="K1146" s="6" t="str">
        <f>IFERROR(MID(Tabela3[[#This Row],[Ordenado]], SEARCH("_",Tabela3[[#This Row],[Ordenado]]) + 1, LEN(Tabela3[[#This Row],[Ordenado]])),"")</f>
        <v/>
      </c>
    </row>
    <row r="1147" spans="1:11" x14ac:dyDescent="0.25">
      <c r="A1147" t="str">
        <f>IFERROR(tbl_geral[[#This Row],[Máquina]],"")</f>
        <v>SIEMP</v>
      </c>
      <c r="B1147" t="str">
        <f>IFERROR(tbl_geral[[#This Row],[Status]],"")</f>
        <v>EMPILHADEIRA</v>
      </c>
      <c r="C1147" t="str">
        <f>IF(Tabela2[[#This Row],[Status]]="","",CONCATENATE(Tabela2[[#This Row],[Máquina]],"_",Tabela2[[#This Row],[Status]]))</f>
        <v>SIEMP_EMPILHADEIRA</v>
      </c>
      <c r="E1147" s="5">
        <f t="shared" si="35"/>
        <v>157</v>
      </c>
      <c r="F1147" s="6" t="str">
        <f>IF(C1147&lt;&gt;"",IF(COUNTIFS($C$2:C1147,C1147)=1,C1147,""),"")</f>
        <v/>
      </c>
      <c r="H1147" s="5">
        <v>1146</v>
      </c>
      <c r="I1147" s="6" t="str">
        <f t="shared" si="34"/>
        <v/>
      </c>
      <c r="J1147" s="6" t="str">
        <f>IFERROR(MID(Tabela3[[#This Row],[Ordenado]], 1, SEARCH("_", Tabela3[[#This Row],[Ordenado]]) - 1),"")</f>
        <v/>
      </c>
      <c r="K1147" s="6" t="str">
        <f>IFERROR(MID(Tabela3[[#This Row],[Ordenado]], SEARCH("_",Tabela3[[#This Row],[Ordenado]]) + 1, LEN(Tabela3[[#This Row],[Ordenado]])),"")</f>
        <v/>
      </c>
    </row>
    <row r="1148" spans="1:11" x14ac:dyDescent="0.25">
      <c r="A1148" t="str">
        <f>IFERROR(tbl_geral[[#This Row],[Máquina]],"")</f>
        <v>SIEMP</v>
      </c>
      <c r="B1148" t="str">
        <f>IFERROR(tbl_geral[[#This Row],[Status]],"")</f>
        <v>EMPILHADEIRA</v>
      </c>
      <c r="C1148" t="str">
        <f>IF(Tabela2[[#This Row],[Status]]="","",CONCATENATE(Tabela2[[#This Row],[Máquina]],"_",Tabela2[[#This Row],[Status]]))</f>
        <v>SIEMP_EMPILHADEIRA</v>
      </c>
      <c r="E1148" s="5">
        <f t="shared" si="35"/>
        <v>157</v>
      </c>
      <c r="F1148" s="6" t="str">
        <f>IF(C1148&lt;&gt;"",IF(COUNTIFS($C$2:C1148,C1148)=1,C1148,""),"")</f>
        <v/>
      </c>
      <c r="H1148" s="5">
        <v>1147</v>
      </c>
      <c r="I1148" s="6" t="str">
        <f t="shared" si="34"/>
        <v/>
      </c>
      <c r="J1148" s="6" t="str">
        <f>IFERROR(MID(Tabela3[[#This Row],[Ordenado]], 1, SEARCH("_", Tabela3[[#This Row],[Ordenado]]) - 1),"")</f>
        <v/>
      </c>
      <c r="K1148" s="6" t="str">
        <f>IFERROR(MID(Tabela3[[#This Row],[Ordenado]], SEARCH("_",Tabela3[[#This Row],[Ordenado]]) + 1, LEN(Tabela3[[#This Row],[Ordenado]])),"")</f>
        <v/>
      </c>
    </row>
    <row r="1149" spans="1:11" x14ac:dyDescent="0.25">
      <c r="A1149" t="str">
        <f>IFERROR(tbl_geral[[#This Row],[Máquina]],"")</f>
        <v>SIEMP</v>
      </c>
      <c r="B1149" t="str">
        <f>IFERROR(tbl_geral[[#This Row],[Status]],"")</f>
        <v>SENSOR PCF</v>
      </c>
      <c r="C1149" t="str">
        <f>IF(Tabela2[[#This Row],[Status]]="","",CONCATENATE(Tabela2[[#This Row],[Máquina]],"_",Tabela2[[#This Row],[Status]]))</f>
        <v>SIEMP_SENSOR PCF</v>
      </c>
      <c r="E1149" s="5">
        <f t="shared" si="35"/>
        <v>158</v>
      </c>
      <c r="F1149" s="6" t="str">
        <f>IF(C1149&lt;&gt;"",IF(COUNTIFS($C$2:C1149,C1149)=1,C1149,""),"")</f>
        <v>SIEMP_SENSOR PCF</v>
      </c>
      <c r="H1149" s="5">
        <v>1148</v>
      </c>
      <c r="I1149" s="6" t="str">
        <f t="shared" si="34"/>
        <v/>
      </c>
      <c r="J1149" s="6" t="str">
        <f>IFERROR(MID(Tabela3[[#This Row],[Ordenado]], 1, SEARCH("_", Tabela3[[#This Row],[Ordenado]]) - 1),"")</f>
        <v/>
      </c>
      <c r="K1149" s="6" t="str">
        <f>IFERROR(MID(Tabela3[[#This Row],[Ordenado]], SEARCH("_",Tabela3[[#This Row],[Ordenado]]) + 1, LEN(Tabela3[[#This Row],[Ordenado]])),"")</f>
        <v/>
      </c>
    </row>
    <row r="1150" spans="1:11" x14ac:dyDescent="0.25">
      <c r="A1150" t="str">
        <f>IFERROR(tbl_geral[[#This Row],[Máquina]],"")</f>
        <v>SIEMP</v>
      </c>
      <c r="B1150" t="str">
        <f>IFERROR(tbl_geral[[#This Row],[Status]],"")</f>
        <v>SENSOR PCF</v>
      </c>
      <c r="C1150" t="str">
        <f>IF(Tabela2[[#This Row],[Status]]="","",CONCATENATE(Tabela2[[#This Row],[Máquina]],"_",Tabela2[[#This Row],[Status]]))</f>
        <v>SIEMP_SENSOR PCF</v>
      </c>
      <c r="E1150" s="5">
        <f t="shared" si="35"/>
        <v>158</v>
      </c>
      <c r="F1150" s="6" t="str">
        <f>IF(C1150&lt;&gt;"",IF(COUNTIFS($C$2:C1150,C1150)=1,C1150,""),"")</f>
        <v/>
      </c>
      <c r="H1150" s="5">
        <v>1149</v>
      </c>
      <c r="I1150" s="6" t="str">
        <f t="shared" si="34"/>
        <v/>
      </c>
      <c r="J1150" s="6" t="str">
        <f>IFERROR(MID(Tabela3[[#This Row],[Ordenado]], 1, SEARCH("_", Tabela3[[#This Row],[Ordenado]]) - 1),"")</f>
        <v/>
      </c>
      <c r="K1150" s="6" t="str">
        <f>IFERROR(MID(Tabela3[[#This Row],[Ordenado]], SEARCH("_",Tabela3[[#This Row],[Ordenado]]) + 1, LEN(Tabela3[[#This Row],[Ordenado]])),"")</f>
        <v/>
      </c>
    </row>
    <row r="1151" spans="1:11" x14ac:dyDescent="0.25">
      <c r="A1151" t="str">
        <f>IFERROR(tbl_geral[[#This Row],[Máquina]],"")</f>
        <v>SIEMP</v>
      </c>
      <c r="B1151" t="str">
        <f>IFERROR(tbl_geral[[#This Row],[Status]],"")</f>
        <v>SENSOR PCF</v>
      </c>
      <c r="C1151" t="str">
        <f>IF(Tabela2[[#This Row],[Status]]="","",CONCATENATE(Tabela2[[#This Row],[Máquina]],"_",Tabela2[[#This Row],[Status]]))</f>
        <v>SIEMP_SENSOR PCF</v>
      </c>
      <c r="E1151" s="5">
        <f t="shared" si="35"/>
        <v>158</v>
      </c>
      <c r="F1151" s="6" t="str">
        <f>IF(C1151&lt;&gt;"",IF(COUNTIFS($C$2:C1151,C1151)=1,C1151,""),"")</f>
        <v/>
      </c>
      <c r="H1151" s="5">
        <v>1150</v>
      </c>
      <c r="I1151" s="6" t="str">
        <f t="shared" si="34"/>
        <v/>
      </c>
      <c r="J1151" s="6" t="str">
        <f>IFERROR(MID(Tabela3[[#This Row],[Ordenado]], 1, SEARCH("_", Tabela3[[#This Row],[Ordenado]]) - 1),"")</f>
        <v/>
      </c>
      <c r="K1151" s="6" t="str">
        <f>IFERROR(MID(Tabela3[[#This Row],[Ordenado]], SEARCH("_",Tabela3[[#This Row],[Ordenado]]) + 1, LEN(Tabela3[[#This Row],[Ordenado]])),"")</f>
        <v/>
      </c>
    </row>
    <row r="1152" spans="1:11" x14ac:dyDescent="0.25">
      <c r="A1152" t="str">
        <f>IFERROR(tbl_geral[[#This Row],[Máquina]],"")</f>
        <v>SIEMP</v>
      </c>
      <c r="B1152" t="str">
        <f>IFERROR(tbl_geral[[#This Row],[Status]],"")</f>
        <v>SISTEMA</v>
      </c>
      <c r="C1152" t="str">
        <f>IF(Tabela2[[#This Row],[Status]]="","",CONCATENATE(Tabela2[[#This Row],[Máquina]],"_",Tabela2[[#This Row],[Status]]))</f>
        <v>SIEMP_SISTEMA</v>
      </c>
      <c r="E1152" s="5">
        <f t="shared" si="35"/>
        <v>159</v>
      </c>
      <c r="F1152" s="6" t="str">
        <f>IF(C1152&lt;&gt;"",IF(COUNTIFS($C$2:C1152,C1152)=1,C1152,""),"")</f>
        <v>SIEMP_SISTEMA</v>
      </c>
      <c r="H1152" s="5">
        <v>1151</v>
      </c>
      <c r="I1152" s="6" t="str">
        <f t="shared" si="34"/>
        <v/>
      </c>
      <c r="J1152" s="6" t="str">
        <f>IFERROR(MID(Tabela3[[#This Row],[Ordenado]], 1, SEARCH("_", Tabela3[[#This Row],[Ordenado]]) - 1),"")</f>
        <v/>
      </c>
      <c r="K1152" s="6" t="str">
        <f>IFERROR(MID(Tabela3[[#This Row],[Ordenado]], SEARCH("_",Tabela3[[#This Row],[Ordenado]]) + 1, LEN(Tabela3[[#This Row],[Ordenado]])),"")</f>
        <v/>
      </c>
    </row>
    <row r="1153" spans="1:11" x14ac:dyDescent="0.25">
      <c r="A1153" t="str">
        <f>IFERROR(tbl_geral[[#This Row],[Máquina]],"")</f>
        <v>SIEMP</v>
      </c>
      <c r="B1153" t="str">
        <f>IFERROR(tbl_geral[[#This Row],[Status]],"")</f>
        <v>SISTEMA</v>
      </c>
      <c r="C1153" t="str">
        <f>IF(Tabela2[[#This Row],[Status]]="","",CONCATENATE(Tabela2[[#This Row],[Máquina]],"_",Tabela2[[#This Row],[Status]]))</f>
        <v>SIEMP_SISTEMA</v>
      </c>
      <c r="E1153" s="5">
        <f t="shared" si="35"/>
        <v>159</v>
      </c>
      <c r="F1153" s="6" t="str">
        <f>IF(C1153&lt;&gt;"",IF(COUNTIFS($C$2:C1153,C1153)=1,C1153,""),"")</f>
        <v/>
      </c>
      <c r="H1153" s="5">
        <v>1152</v>
      </c>
      <c r="I1153" s="6" t="str">
        <f t="shared" si="34"/>
        <v/>
      </c>
      <c r="J1153" s="6" t="str">
        <f>IFERROR(MID(Tabela3[[#This Row],[Ordenado]], 1, SEARCH("_", Tabela3[[#This Row],[Ordenado]]) - 1),"")</f>
        <v/>
      </c>
      <c r="K1153" s="6" t="str">
        <f>IFERROR(MID(Tabela3[[#This Row],[Ordenado]], SEARCH("_",Tabela3[[#This Row],[Ordenado]]) + 1, LEN(Tabela3[[#This Row],[Ordenado]])),"")</f>
        <v/>
      </c>
    </row>
    <row r="1154" spans="1:11" x14ac:dyDescent="0.25">
      <c r="A1154" t="str">
        <f>IFERROR(tbl_geral[[#This Row],[Máquina]],"")</f>
        <v>SIEMP</v>
      </c>
      <c r="B1154" t="str">
        <f>IFERROR(tbl_geral[[#This Row],[Status]],"")</f>
        <v>SISTEMA</v>
      </c>
      <c r="C1154" t="str">
        <f>IF(Tabela2[[#This Row],[Status]]="","",CONCATENATE(Tabela2[[#This Row],[Máquina]],"_",Tabela2[[#This Row],[Status]]))</f>
        <v>SIEMP_SISTEMA</v>
      </c>
      <c r="E1154" s="5">
        <f t="shared" si="35"/>
        <v>159</v>
      </c>
      <c r="F1154" s="6" t="str">
        <f>IF(C1154&lt;&gt;"",IF(COUNTIFS($C$2:C1154,C1154)=1,C1154,""),"")</f>
        <v/>
      </c>
      <c r="H1154" s="5">
        <v>1153</v>
      </c>
      <c r="I1154" s="6" t="str">
        <f t="shared" si="34"/>
        <v/>
      </c>
      <c r="J1154" s="6" t="str">
        <f>IFERROR(MID(Tabela3[[#This Row],[Ordenado]], 1, SEARCH("_", Tabela3[[#This Row],[Ordenado]]) - 1),"")</f>
        <v/>
      </c>
      <c r="K1154" s="6" t="str">
        <f>IFERROR(MID(Tabela3[[#This Row],[Ordenado]], SEARCH("_",Tabela3[[#This Row],[Ordenado]]) + 1, LEN(Tabela3[[#This Row],[Ordenado]])),"")</f>
        <v/>
      </c>
    </row>
    <row r="1155" spans="1:11" x14ac:dyDescent="0.25">
      <c r="A1155" t="str">
        <f>IFERROR(tbl_geral[[#This Row],[Máquina]],"")</f>
        <v>SIEMP</v>
      </c>
      <c r="B1155" t="str">
        <f>IFERROR(tbl_geral[[#This Row],[Status]],"")</f>
        <v>PARADA</v>
      </c>
      <c r="C1155" t="str">
        <f>IF(Tabela2[[#This Row],[Status]]="","",CONCATENATE(Tabela2[[#This Row],[Máquina]],"_",Tabela2[[#This Row],[Status]]))</f>
        <v>SIEMP_PARADA</v>
      </c>
      <c r="E1155" s="5">
        <f t="shared" si="35"/>
        <v>160</v>
      </c>
      <c r="F1155" s="6" t="str">
        <f>IF(C1155&lt;&gt;"",IF(COUNTIFS($C$2:C1155,C1155)=1,C1155,""),"")</f>
        <v>SIEMP_PARADA</v>
      </c>
      <c r="H1155" s="5">
        <v>1154</v>
      </c>
      <c r="I1155" s="6" t="str">
        <f t="shared" ref="I1155:I1218" si="36">IFERROR(INDEX($F$2:$F$2000,MATCH(H1155,$E$2:$E$2000,0)),"")</f>
        <v/>
      </c>
      <c r="J1155" s="6" t="str">
        <f>IFERROR(MID(Tabela3[[#This Row],[Ordenado]], 1, SEARCH("_", Tabela3[[#This Row],[Ordenado]]) - 1),"")</f>
        <v/>
      </c>
      <c r="K1155" s="6" t="str">
        <f>IFERROR(MID(Tabela3[[#This Row],[Ordenado]], SEARCH("_",Tabela3[[#This Row],[Ordenado]]) + 1, LEN(Tabela3[[#This Row],[Ordenado]])),"")</f>
        <v/>
      </c>
    </row>
    <row r="1156" spans="1:11" x14ac:dyDescent="0.25">
      <c r="A1156" t="str">
        <f>IFERROR(tbl_geral[[#This Row],[Máquina]],"")</f>
        <v>SIEMP</v>
      </c>
      <c r="B1156" t="str">
        <f>IFERROR(tbl_geral[[#This Row],[Status]],"")</f>
        <v>PARADA</v>
      </c>
      <c r="C1156" t="str">
        <f>IF(Tabela2[[#This Row],[Status]]="","",CONCATENATE(Tabela2[[#This Row],[Máquina]],"_",Tabela2[[#This Row],[Status]]))</f>
        <v>SIEMP_PARADA</v>
      </c>
      <c r="E1156" s="5">
        <f t="shared" ref="E1156:E1219" si="37">IF(F1156&lt;&gt;"",E1155+1,E1155)</f>
        <v>160</v>
      </c>
      <c r="F1156" s="6" t="str">
        <f>IF(C1156&lt;&gt;"",IF(COUNTIFS($C$2:C1156,C1156)=1,C1156,""),"")</f>
        <v/>
      </c>
      <c r="H1156" s="5">
        <v>1155</v>
      </c>
      <c r="I1156" s="6" t="str">
        <f t="shared" si="36"/>
        <v/>
      </c>
      <c r="J1156" s="6" t="str">
        <f>IFERROR(MID(Tabela3[[#This Row],[Ordenado]], 1, SEARCH("_", Tabela3[[#This Row],[Ordenado]]) - 1),"")</f>
        <v/>
      </c>
      <c r="K1156" s="6" t="str">
        <f>IFERROR(MID(Tabela3[[#This Row],[Ordenado]], SEARCH("_",Tabela3[[#This Row],[Ordenado]]) + 1, LEN(Tabela3[[#This Row],[Ordenado]])),"")</f>
        <v/>
      </c>
    </row>
    <row r="1157" spans="1:11" x14ac:dyDescent="0.25">
      <c r="A1157" t="str">
        <f>IFERROR(tbl_geral[[#This Row],[Máquina]],"")</f>
        <v>SIEMP</v>
      </c>
      <c r="B1157" t="str">
        <f>IFERROR(tbl_geral[[#This Row],[Status]],"")</f>
        <v>ESTAÇÃO ALIMENTAÇÃO DE PAINÉIS</v>
      </c>
      <c r="C1157" t="str">
        <f>IF(Tabela2[[#This Row],[Status]]="","",CONCATENATE(Tabela2[[#This Row],[Máquina]],"_",Tabela2[[#This Row],[Status]]))</f>
        <v>SIEMP_ESTAÇÃO ALIMENTAÇÃO DE PAINÉIS</v>
      </c>
      <c r="E1157" s="5">
        <f t="shared" si="37"/>
        <v>161</v>
      </c>
      <c r="F1157" s="6" t="str">
        <f>IF(C1157&lt;&gt;"",IF(COUNTIFS($C$2:C1157,C1157)=1,C1157,""),"")</f>
        <v>SIEMP_ESTAÇÃO ALIMENTAÇÃO DE PAINÉIS</v>
      </c>
      <c r="H1157" s="5">
        <v>1156</v>
      </c>
      <c r="I1157" s="6" t="str">
        <f t="shared" si="36"/>
        <v/>
      </c>
      <c r="J1157" s="6" t="str">
        <f>IFERROR(MID(Tabela3[[#This Row],[Ordenado]], 1, SEARCH("_", Tabela3[[#This Row],[Ordenado]]) - 1),"")</f>
        <v/>
      </c>
      <c r="K1157" s="6" t="str">
        <f>IFERROR(MID(Tabela3[[#This Row],[Ordenado]], SEARCH("_",Tabela3[[#This Row],[Ordenado]]) + 1, LEN(Tabela3[[#This Row],[Ordenado]])),"")</f>
        <v/>
      </c>
    </row>
    <row r="1158" spans="1:11" x14ac:dyDescent="0.25">
      <c r="A1158" t="str">
        <f>IFERROR(tbl_geral[[#This Row],[Máquina]],"")</f>
        <v>SIEMP</v>
      </c>
      <c r="B1158" t="str">
        <f>IFERROR(tbl_geral[[#This Row],[Status]],"")</f>
        <v>ESTAÇÃO ALIMENTAÇÃO DE PAINÉIS</v>
      </c>
      <c r="C1158" t="str">
        <f>IF(Tabela2[[#This Row],[Status]]="","",CONCATENATE(Tabela2[[#This Row],[Máquina]],"_",Tabela2[[#This Row],[Status]]))</f>
        <v>SIEMP_ESTAÇÃO ALIMENTAÇÃO DE PAINÉIS</v>
      </c>
      <c r="E1158" s="5">
        <f t="shared" si="37"/>
        <v>161</v>
      </c>
      <c r="F1158" s="6" t="str">
        <f>IF(C1158&lt;&gt;"",IF(COUNTIFS($C$2:C1158,C1158)=1,C1158,""),"")</f>
        <v/>
      </c>
      <c r="H1158" s="5">
        <v>1157</v>
      </c>
      <c r="I1158" s="6" t="str">
        <f t="shared" si="36"/>
        <v/>
      </c>
      <c r="J1158" s="6" t="str">
        <f>IFERROR(MID(Tabela3[[#This Row],[Ordenado]], 1, SEARCH("_", Tabela3[[#This Row],[Ordenado]]) - 1),"")</f>
        <v/>
      </c>
      <c r="K1158" s="6" t="str">
        <f>IFERROR(MID(Tabela3[[#This Row],[Ordenado]], SEARCH("_",Tabela3[[#This Row],[Ordenado]]) + 1, LEN(Tabela3[[#This Row],[Ordenado]])),"")</f>
        <v/>
      </c>
    </row>
    <row r="1159" spans="1:11" x14ac:dyDescent="0.25">
      <c r="A1159" t="str">
        <f>IFERROR(tbl_geral[[#This Row],[Máquina]],"")</f>
        <v>SIEMP</v>
      </c>
      <c r="B1159" t="str">
        <f>IFERROR(tbl_geral[[#This Row],[Status]],"")</f>
        <v>ESTAÇÃO ALIMENTAÇÃO DE PAINÉIS</v>
      </c>
      <c r="C1159" t="str">
        <f>IF(Tabela2[[#This Row],[Status]]="","",CONCATENATE(Tabela2[[#This Row],[Máquina]],"_",Tabela2[[#This Row],[Status]]))</f>
        <v>SIEMP_ESTAÇÃO ALIMENTAÇÃO DE PAINÉIS</v>
      </c>
      <c r="E1159" s="5">
        <f t="shared" si="37"/>
        <v>161</v>
      </c>
      <c r="F1159" s="6" t="str">
        <f>IF(C1159&lt;&gt;"",IF(COUNTIFS($C$2:C1159,C1159)=1,C1159,""),"")</f>
        <v/>
      </c>
      <c r="H1159" s="5">
        <v>1158</v>
      </c>
      <c r="I1159" s="6" t="str">
        <f t="shared" si="36"/>
        <v/>
      </c>
      <c r="J1159" s="6" t="str">
        <f>IFERROR(MID(Tabela3[[#This Row],[Ordenado]], 1, SEARCH("_", Tabela3[[#This Row],[Ordenado]]) - 1),"")</f>
        <v/>
      </c>
      <c r="K1159" s="6" t="str">
        <f>IFERROR(MID(Tabela3[[#This Row],[Ordenado]], SEARCH("_",Tabela3[[#This Row],[Ordenado]]) + 1, LEN(Tabela3[[#This Row],[Ordenado]])),"")</f>
        <v/>
      </c>
    </row>
    <row r="1160" spans="1:11" x14ac:dyDescent="0.25">
      <c r="A1160" t="str">
        <f>IFERROR(tbl_geral[[#This Row],[Máquina]],"")</f>
        <v>SIEMP</v>
      </c>
      <c r="B1160" t="str">
        <f>IFERROR(tbl_geral[[#This Row],[Status]],"")</f>
        <v>ESTAÇÃO ALIMENTAÇÃO DE PAINÉIS</v>
      </c>
      <c r="C1160" t="str">
        <f>IF(Tabela2[[#This Row],[Status]]="","",CONCATENATE(Tabela2[[#This Row],[Máquina]],"_",Tabela2[[#This Row],[Status]]))</f>
        <v>SIEMP_ESTAÇÃO ALIMENTAÇÃO DE PAINÉIS</v>
      </c>
      <c r="E1160" s="5">
        <f t="shared" si="37"/>
        <v>161</v>
      </c>
      <c r="F1160" s="6" t="str">
        <f>IF(C1160&lt;&gt;"",IF(COUNTIFS($C$2:C1160,C1160)=1,C1160,""),"")</f>
        <v/>
      </c>
      <c r="H1160" s="5">
        <v>1159</v>
      </c>
      <c r="I1160" s="6" t="str">
        <f t="shared" si="36"/>
        <v/>
      </c>
      <c r="J1160" s="6" t="str">
        <f>IFERROR(MID(Tabela3[[#This Row],[Ordenado]], 1, SEARCH("_", Tabela3[[#This Row],[Ordenado]]) - 1),"")</f>
        <v/>
      </c>
      <c r="K1160" s="6" t="str">
        <f>IFERROR(MID(Tabela3[[#This Row],[Ordenado]], SEARCH("_",Tabela3[[#This Row],[Ordenado]]) + 1, LEN(Tabela3[[#This Row],[Ordenado]])),"")</f>
        <v/>
      </c>
    </row>
    <row r="1161" spans="1:11" x14ac:dyDescent="0.25">
      <c r="A1161" t="str">
        <f>IFERROR(tbl_geral[[#This Row],[Máquina]],"")</f>
        <v>SIEMP</v>
      </c>
      <c r="B1161" t="str">
        <f>IFERROR(tbl_geral[[#This Row],[Status]],"")</f>
        <v>ESTAÇÃO ALIMENTAÇÃO DE PAINÉIS</v>
      </c>
      <c r="C1161" t="str">
        <f>IF(Tabela2[[#This Row],[Status]]="","",CONCATENATE(Tabela2[[#This Row],[Máquina]],"_",Tabela2[[#This Row],[Status]]))</f>
        <v>SIEMP_ESTAÇÃO ALIMENTAÇÃO DE PAINÉIS</v>
      </c>
      <c r="E1161" s="5">
        <f t="shared" si="37"/>
        <v>161</v>
      </c>
      <c r="F1161" s="6" t="str">
        <f>IF(C1161&lt;&gt;"",IF(COUNTIFS($C$2:C1161,C1161)=1,C1161,""),"")</f>
        <v/>
      </c>
      <c r="H1161" s="5">
        <v>1160</v>
      </c>
      <c r="I1161" s="6" t="str">
        <f t="shared" si="36"/>
        <v/>
      </c>
      <c r="J1161" s="6" t="str">
        <f>IFERROR(MID(Tabela3[[#This Row],[Ordenado]], 1, SEARCH("_", Tabela3[[#This Row],[Ordenado]]) - 1),"")</f>
        <v/>
      </c>
      <c r="K1161" s="6" t="str">
        <f>IFERROR(MID(Tabela3[[#This Row],[Ordenado]], SEARCH("_",Tabela3[[#This Row],[Ordenado]]) + 1, LEN(Tabela3[[#This Row],[Ordenado]])),"")</f>
        <v/>
      </c>
    </row>
    <row r="1162" spans="1:11" x14ac:dyDescent="0.25">
      <c r="A1162" t="str">
        <f>IFERROR(tbl_geral[[#This Row],[Máquina]],"")</f>
        <v>SIEMP</v>
      </c>
      <c r="B1162" t="str">
        <f>IFERROR(tbl_geral[[#This Row],[Status]],"")</f>
        <v>ESTAÇÃO ALIMENTAÇÃO DE PAINÉIS</v>
      </c>
      <c r="C1162" t="str">
        <f>IF(Tabela2[[#This Row],[Status]]="","",CONCATENATE(Tabela2[[#This Row],[Máquina]],"_",Tabela2[[#This Row],[Status]]))</f>
        <v>SIEMP_ESTAÇÃO ALIMENTAÇÃO DE PAINÉIS</v>
      </c>
      <c r="E1162" s="5">
        <f t="shared" si="37"/>
        <v>161</v>
      </c>
      <c r="F1162" s="6" t="str">
        <f>IF(C1162&lt;&gt;"",IF(COUNTIFS($C$2:C1162,C1162)=1,C1162,""),"")</f>
        <v/>
      </c>
      <c r="H1162" s="5">
        <v>1161</v>
      </c>
      <c r="I1162" s="6" t="str">
        <f t="shared" si="36"/>
        <v/>
      </c>
      <c r="J1162" s="6" t="str">
        <f>IFERROR(MID(Tabela3[[#This Row],[Ordenado]], 1, SEARCH("_", Tabela3[[#This Row],[Ordenado]]) - 1),"")</f>
        <v/>
      </c>
      <c r="K1162" s="6" t="str">
        <f>IFERROR(MID(Tabela3[[#This Row],[Ordenado]], SEARCH("_",Tabela3[[#This Row],[Ordenado]]) + 1, LEN(Tabela3[[#This Row],[Ordenado]])),"")</f>
        <v/>
      </c>
    </row>
    <row r="1163" spans="1:11" x14ac:dyDescent="0.25">
      <c r="A1163" t="str">
        <f>IFERROR(tbl_geral[[#This Row],[Máquina]],"")</f>
        <v>SIEMP</v>
      </c>
      <c r="B1163" t="str">
        <f>IFERROR(tbl_geral[[#This Row],[Status]],"")</f>
        <v>ESTAÇÃO ALIMENTAÇÃO DE PAINÉIS</v>
      </c>
      <c r="C1163" t="str">
        <f>IF(Tabela2[[#This Row],[Status]]="","",CONCATENATE(Tabela2[[#This Row],[Máquina]],"_",Tabela2[[#This Row],[Status]]))</f>
        <v>SIEMP_ESTAÇÃO ALIMENTAÇÃO DE PAINÉIS</v>
      </c>
      <c r="E1163" s="5">
        <f t="shared" si="37"/>
        <v>161</v>
      </c>
      <c r="F1163" s="6" t="str">
        <f>IF(C1163&lt;&gt;"",IF(COUNTIFS($C$2:C1163,C1163)=1,C1163,""),"")</f>
        <v/>
      </c>
      <c r="H1163" s="5">
        <v>1162</v>
      </c>
      <c r="I1163" s="6" t="str">
        <f t="shared" si="36"/>
        <v/>
      </c>
      <c r="J1163" s="6" t="str">
        <f>IFERROR(MID(Tabela3[[#This Row],[Ordenado]], 1, SEARCH("_", Tabela3[[#This Row],[Ordenado]]) - 1),"")</f>
        <v/>
      </c>
      <c r="K1163" s="6" t="str">
        <f>IFERROR(MID(Tabela3[[#This Row],[Ordenado]], SEARCH("_",Tabela3[[#This Row],[Ordenado]]) + 1, LEN(Tabela3[[#This Row],[Ordenado]])),"")</f>
        <v/>
      </c>
    </row>
    <row r="1164" spans="1:11" x14ac:dyDescent="0.25">
      <c r="A1164" t="str">
        <f>IFERROR(tbl_geral[[#This Row],[Máquina]],"")</f>
        <v>SIEMP</v>
      </c>
      <c r="B1164" t="str">
        <f>IFERROR(tbl_geral[[#This Row],[Status]],"")</f>
        <v>ESTAÇÃO ALIMENTAÇÃO DE PAINÉIS</v>
      </c>
      <c r="C1164" t="str">
        <f>IF(Tabela2[[#This Row],[Status]]="","",CONCATENATE(Tabela2[[#This Row],[Máquina]],"_",Tabela2[[#This Row],[Status]]))</f>
        <v>SIEMP_ESTAÇÃO ALIMENTAÇÃO DE PAINÉIS</v>
      </c>
      <c r="E1164" s="5">
        <f t="shared" si="37"/>
        <v>161</v>
      </c>
      <c r="F1164" s="6" t="str">
        <f>IF(C1164&lt;&gt;"",IF(COUNTIFS($C$2:C1164,C1164)=1,C1164,""),"")</f>
        <v/>
      </c>
      <c r="H1164" s="5">
        <v>1163</v>
      </c>
      <c r="I1164" s="6" t="str">
        <f t="shared" si="36"/>
        <v/>
      </c>
      <c r="J1164" s="6" t="str">
        <f>IFERROR(MID(Tabela3[[#This Row],[Ordenado]], 1, SEARCH("_", Tabela3[[#This Row],[Ordenado]]) - 1),"")</f>
        <v/>
      </c>
      <c r="K1164" s="6" t="str">
        <f>IFERROR(MID(Tabela3[[#This Row],[Ordenado]], SEARCH("_",Tabela3[[#This Row],[Ordenado]]) + 1, LEN(Tabela3[[#This Row],[Ordenado]])),"")</f>
        <v/>
      </c>
    </row>
    <row r="1165" spans="1:11" x14ac:dyDescent="0.25">
      <c r="A1165" t="str">
        <f>IFERROR(tbl_geral[[#This Row],[Máquina]],"")</f>
        <v>SIEMP</v>
      </c>
      <c r="B1165" t="str">
        <f>IFERROR(tbl_geral[[#This Row],[Status]],"")</f>
        <v>ESTAÇÃO ALIMENTAÇÃO DE PAINÉIS</v>
      </c>
      <c r="C1165" t="str">
        <f>IF(Tabela2[[#This Row],[Status]]="","",CONCATENATE(Tabela2[[#This Row],[Máquina]],"_",Tabela2[[#This Row],[Status]]))</f>
        <v>SIEMP_ESTAÇÃO ALIMENTAÇÃO DE PAINÉIS</v>
      </c>
      <c r="E1165" s="5">
        <f t="shared" si="37"/>
        <v>161</v>
      </c>
      <c r="F1165" s="6" t="str">
        <f>IF(C1165&lt;&gt;"",IF(COUNTIFS($C$2:C1165,C1165)=1,C1165,""),"")</f>
        <v/>
      </c>
      <c r="H1165" s="5">
        <v>1164</v>
      </c>
      <c r="I1165" s="6" t="str">
        <f t="shared" si="36"/>
        <v/>
      </c>
      <c r="J1165" s="6" t="str">
        <f>IFERROR(MID(Tabela3[[#This Row],[Ordenado]], 1, SEARCH("_", Tabela3[[#This Row],[Ordenado]]) - 1),"")</f>
        <v/>
      </c>
      <c r="K1165" s="6" t="str">
        <f>IFERROR(MID(Tabela3[[#This Row],[Ordenado]], SEARCH("_",Tabela3[[#This Row],[Ordenado]]) + 1, LEN(Tabela3[[#This Row],[Ordenado]])),"")</f>
        <v/>
      </c>
    </row>
    <row r="1166" spans="1:11" x14ac:dyDescent="0.25">
      <c r="A1166" t="str">
        <f>IFERROR(tbl_geral[[#This Row],[Máquina]],"")</f>
        <v>SIEMP</v>
      </c>
      <c r="B1166" t="str">
        <f>IFERROR(tbl_geral[[#This Row],[Status]],"")</f>
        <v>ESTAÇÃO ALIMENTAÇÃO DE PAINÉIS</v>
      </c>
      <c r="C1166" t="str">
        <f>IF(Tabela2[[#This Row],[Status]]="","",CONCATENATE(Tabela2[[#This Row],[Máquina]],"_",Tabela2[[#This Row],[Status]]))</f>
        <v>SIEMP_ESTAÇÃO ALIMENTAÇÃO DE PAINÉIS</v>
      </c>
      <c r="E1166" s="5">
        <f t="shared" si="37"/>
        <v>161</v>
      </c>
      <c r="F1166" s="6" t="str">
        <f>IF(C1166&lt;&gt;"",IF(COUNTIFS($C$2:C1166,C1166)=1,C1166,""),"")</f>
        <v/>
      </c>
      <c r="H1166" s="5">
        <v>1165</v>
      </c>
      <c r="I1166" s="6" t="str">
        <f t="shared" si="36"/>
        <v/>
      </c>
      <c r="J1166" s="6" t="str">
        <f>IFERROR(MID(Tabela3[[#This Row],[Ordenado]], 1, SEARCH("_", Tabela3[[#This Row],[Ordenado]]) - 1),"")</f>
        <v/>
      </c>
      <c r="K1166" s="6" t="str">
        <f>IFERROR(MID(Tabela3[[#This Row],[Ordenado]], SEARCH("_",Tabela3[[#This Row],[Ordenado]]) + 1, LEN(Tabela3[[#This Row],[Ordenado]])),"")</f>
        <v/>
      </c>
    </row>
    <row r="1167" spans="1:11" x14ac:dyDescent="0.25">
      <c r="A1167" t="str">
        <f>IFERROR(tbl_geral[[#This Row],[Máquina]],"")</f>
        <v>SIEMP</v>
      </c>
      <c r="B1167" t="str">
        <f>IFERROR(tbl_geral[[#This Row],[Status]],"")</f>
        <v>ESTAÇÃO ALIMENTAÇÃO DE PAINÉIS</v>
      </c>
      <c r="C1167" t="str">
        <f>IF(Tabela2[[#This Row],[Status]]="","",CONCATENATE(Tabela2[[#This Row],[Máquina]],"_",Tabela2[[#This Row],[Status]]))</f>
        <v>SIEMP_ESTAÇÃO ALIMENTAÇÃO DE PAINÉIS</v>
      </c>
      <c r="E1167" s="5">
        <f t="shared" si="37"/>
        <v>161</v>
      </c>
      <c r="F1167" s="6" t="str">
        <f>IF(C1167&lt;&gt;"",IF(COUNTIFS($C$2:C1167,C1167)=1,C1167,""),"")</f>
        <v/>
      </c>
      <c r="H1167" s="5">
        <v>1166</v>
      </c>
      <c r="I1167" s="6" t="str">
        <f t="shared" si="36"/>
        <v/>
      </c>
      <c r="J1167" s="6" t="str">
        <f>IFERROR(MID(Tabela3[[#This Row],[Ordenado]], 1, SEARCH("_", Tabela3[[#This Row],[Ordenado]]) - 1),"")</f>
        <v/>
      </c>
      <c r="K1167" s="6" t="str">
        <f>IFERROR(MID(Tabela3[[#This Row],[Ordenado]], SEARCH("_",Tabela3[[#This Row],[Ordenado]]) + 1, LEN(Tabela3[[#This Row],[Ordenado]])),"")</f>
        <v/>
      </c>
    </row>
    <row r="1168" spans="1:11" x14ac:dyDescent="0.25">
      <c r="A1168" t="str">
        <f>IFERROR(tbl_geral[[#This Row],[Máquina]],"")</f>
        <v>SIEMP</v>
      </c>
      <c r="B1168" t="str">
        <f>IFERROR(tbl_geral[[#This Row],[Status]],"")</f>
        <v>ESTAÇÃO ALIMENTAÇÃO DE PAINÉIS</v>
      </c>
      <c r="C1168" t="str">
        <f>IF(Tabela2[[#This Row],[Status]]="","",CONCATENATE(Tabela2[[#This Row],[Máquina]],"_",Tabela2[[#This Row],[Status]]))</f>
        <v>SIEMP_ESTAÇÃO ALIMENTAÇÃO DE PAINÉIS</v>
      </c>
      <c r="E1168" s="5">
        <f t="shared" si="37"/>
        <v>161</v>
      </c>
      <c r="F1168" s="6" t="str">
        <f>IF(C1168&lt;&gt;"",IF(COUNTIFS($C$2:C1168,C1168)=1,C1168,""),"")</f>
        <v/>
      </c>
      <c r="H1168" s="5">
        <v>1167</v>
      </c>
      <c r="I1168" s="6" t="str">
        <f t="shared" si="36"/>
        <v/>
      </c>
      <c r="J1168" s="6" t="str">
        <f>IFERROR(MID(Tabela3[[#This Row],[Ordenado]], 1, SEARCH("_", Tabela3[[#This Row],[Ordenado]]) - 1),"")</f>
        <v/>
      </c>
      <c r="K1168" s="6" t="str">
        <f>IFERROR(MID(Tabela3[[#This Row],[Ordenado]], SEARCH("_",Tabela3[[#This Row],[Ordenado]]) + 1, LEN(Tabela3[[#This Row],[Ordenado]])),"")</f>
        <v/>
      </c>
    </row>
    <row r="1169" spans="1:11" x14ac:dyDescent="0.25">
      <c r="A1169" t="str">
        <f>IFERROR(tbl_geral[[#This Row],[Máquina]],"")</f>
        <v>SIEMP</v>
      </c>
      <c r="B1169" t="str">
        <f>IFERROR(tbl_geral[[#This Row],[Status]],"")</f>
        <v>ESTAÇÃO ALIMENTAÇÃO DE PAINÉIS</v>
      </c>
      <c r="C1169" t="str">
        <f>IF(Tabela2[[#This Row],[Status]]="","",CONCATENATE(Tabela2[[#This Row],[Máquina]],"_",Tabela2[[#This Row],[Status]]))</f>
        <v>SIEMP_ESTAÇÃO ALIMENTAÇÃO DE PAINÉIS</v>
      </c>
      <c r="E1169" s="5">
        <f t="shared" si="37"/>
        <v>161</v>
      </c>
      <c r="F1169" s="6" t="str">
        <f>IF(C1169&lt;&gt;"",IF(COUNTIFS($C$2:C1169,C1169)=1,C1169,""),"")</f>
        <v/>
      </c>
      <c r="H1169" s="5">
        <v>1168</v>
      </c>
      <c r="I1169" s="6" t="str">
        <f t="shared" si="36"/>
        <v/>
      </c>
      <c r="J1169" s="6" t="str">
        <f>IFERROR(MID(Tabela3[[#This Row],[Ordenado]], 1, SEARCH("_", Tabela3[[#This Row],[Ordenado]]) - 1),"")</f>
        <v/>
      </c>
      <c r="K1169" s="6" t="str">
        <f>IFERROR(MID(Tabela3[[#This Row],[Ordenado]], SEARCH("_",Tabela3[[#This Row],[Ordenado]]) + 1, LEN(Tabela3[[#This Row],[Ordenado]])),"")</f>
        <v/>
      </c>
    </row>
    <row r="1170" spans="1:11" x14ac:dyDescent="0.25">
      <c r="A1170" t="str">
        <f>IFERROR(tbl_geral[[#This Row],[Máquina]],"")</f>
        <v>SIEMP</v>
      </c>
      <c r="B1170" t="str">
        <f>IFERROR(tbl_geral[[#This Row],[Status]],"")</f>
        <v>ESTAÇÃO ALIMENTAÇÃO DE PAINÉIS</v>
      </c>
      <c r="C1170" t="str">
        <f>IF(Tabela2[[#This Row],[Status]]="","",CONCATENATE(Tabela2[[#This Row],[Máquina]],"_",Tabela2[[#This Row],[Status]]))</f>
        <v>SIEMP_ESTAÇÃO ALIMENTAÇÃO DE PAINÉIS</v>
      </c>
      <c r="E1170" s="5">
        <f t="shared" si="37"/>
        <v>161</v>
      </c>
      <c r="F1170" s="6" t="str">
        <f>IF(C1170&lt;&gt;"",IF(COUNTIFS($C$2:C1170,C1170)=1,C1170,""),"")</f>
        <v/>
      </c>
      <c r="H1170" s="5">
        <v>1169</v>
      </c>
      <c r="I1170" s="6" t="str">
        <f t="shared" si="36"/>
        <v/>
      </c>
      <c r="J1170" s="6" t="str">
        <f>IFERROR(MID(Tabela3[[#This Row],[Ordenado]], 1, SEARCH("_", Tabela3[[#This Row],[Ordenado]]) - 1),"")</f>
        <v/>
      </c>
      <c r="K1170" s="6" t="str">
        <f>IFERROR(MID(Tabela3[[#This Row],[Ordenado]], SEARCH("_",Tabela3[[#This Row],[Ordenado]]) + 1, LEN(Tabela3[[#This Row],[Ordenado]])),"")</f>
        <v/>
      </c>
    </row>
    <row r="1171" spans="1:11" x14ac:dyDescent="0.25">
      <c r="A1171" t="str">
        <f>IFERROR(tbl_geral[[#This Row],[Máquina]],"")</f>
        <v>SIEMP</v>
      </c>
      <c r="B1171" t="str">
        <f>IFERROR(tbl_geral[[#This Row],[Status]],"")</f>
        <v>ESTAÇÃO I</v>
      </c>
      <c r="C1171" t="str">
        <f>IF(Tabela2[[#This Row],[Status]]="","",CONCATENATE(Tabela2[[#This Row],[Máquina]],"_",Tabela2[[#This Row],[Status]]))</f>
        <v>SIEMP_ESTAÇÃO I</v>
      </c>
      <c r="E1171" s="5">
        <f t="shared" si="37"/>
        <v>162</v>
      </c>
      <c r="F1171" s="6" t="str">
        <f>IF(C1171&lt;&gt;"",IF(COUNTIFS($C$2:C1171,C1171)=1,C1171,""),"")</f>
        <v>SIEMP_ESTAÇÃO I</v>
      </c>
      <c r="H1171" s="5">
        <v>1170</v>
      </c>
      <c r="I1171" s="6" t="str">
        <f t="shared" si="36"/>
        <v/>
      </c>
      <c r="J1171" s="6" t="str">
        <f>IFERROR(MID(Tabela3[[#This Row],[Ordenado]], 1, SEARCH("_", Tabela3[[#This Row],[Ordenado]]) - 1),"")</f>
        <v/>
      </c>
      <c r="K1171" s="6" t="str">
        <f>IFERROR(MID(Tabela3[[#This Row],[Ordenado]], SEARCH("_",Tabela3[[#This Row],[Ordenado]]) + 1, LEN(Tabela3[[#This Row],[Ordenado]])),"")</f>
        <v/>
      </c>
    </row>
    <row r="1172" spans="1:11" x14ac:dyDescent="0.25">
      <c r="A1172" t="str">
        <f>IFERROR(tbl_geral[[#This Row],[Máquina]],"")</f>
        <v>SIEMP</v>
      </c>
      <c r="B1172" t="str">
        <f>IFERROR(tbl_geral[[#This Row],[Status]],"")</f>
        <v>ESTAÇÃO I</v>
      </c>
      <c r="C1172" t="str">
        <f>IF(Tabela2[[#This Row],[Status]]="","",CONCATENATE(Tabela2[[#This Row],[Máquina]],"_",Tabela2[[#This Row],[Status]]))</f>
        <v>SIEMP_ESTAÇÃO I</v>
      </c>
      <c r="E1172" s="5">
        <f t="shared" si="37"/>
        <v>162</v>
      </c>
      <c r="F1172" s="6" t="str">
        <f>IF(C1172&lt;&gt;"",IF(COUNTIFS($C$2:C1172,C1172)=1,C1172,""),"")</f>
        <v/>
      </c>
      <c r="H1172" s="5">
        <v>1171</v>
      </c>
      <c r="I1172" s="6" t="str">
        <f t="shared" si="36"/>
        <v/>
      </c>
      <c r="J1172" s="6" t="str">
        <f>IFERROR(MID(Tabela3[[#This Row],[Ordenado]], 1, SEARCH("_", Tabela3[[#This Row],[Ordenado]]) - 1),"")</f>
        <v/>
      </c>
      <c r="K1172" s="6" t="str">
        <f>IFERROR(MID(Tabela3[[#This Row],[Ordenado]], SEARCH("_",Tabela3[[#This Row],[Ordenado]]) + 1, LEN(Tabela3[[#This Row],[Ordenado]])),"")</f>
        <v/>
      </c>
    </row>
    <row r="1173" spans="1:11" x14ac:dyDescent="0.25">
      <c r="A1173" t="str">
        <f>IFERROR(tbl_geral[[#This Row],[Máquina]],"")</f>
        <v>SIEMP</v>
      </c>
      <c r="B1173" t="str">
        <f>IFERROR(tbl_geral[[#This Row],[Status]],"")</f>
        <v>ESTAÇÃO I</v>
      </c>
      <c r="C1173" t="str">
        <f>IF(Tabela2[[#This Row],[Status]]="","",CONCATENATE(Tabela2[[#This Row],[Máquina]],"_",Tabela2[[#This Row],[Status]]))</f>
        <v>SIEMP_ESTAÇÃO I</v>
      </c>
      <c r="E1173" s="5">
        <f t="shared" si="37"/>
        <v>162</v>
      </c>
      <c r="F1173" s="6" t="str">
        <f>IF(C1173&lt;&gt;"",IF(COUNTIFS($C$2:C1173,C1173)=1,C1173,""),"")</f>
        <v/>
      </c>
      <c r="H1173" s="5">
        <v>1172</v>
      </c>
      <c r="I1173" s="6" t="str">
        <f t="shared" si="36"/>
        <v/>
      </c>
      <c r="J1173" s="6" t="str">
        <f>IFERROR(MID(Tabela3[[#This Row],[Ordenado]], 1, SEARCH("_", Tabela3[[#This Row],[Ordenado]]) - 1),"")</f>
        <v/>
      </c>
      <c r="K1173" s="6" t="str">
        <f>IFERROR(MID(Tabela3[[#This Row],[Ordenado]], SEARCH("_",Tabela3[[#This Row],[Ordenado]]) + 1, LEN(Tabela3[[#This Row],[Ordenado]])),"")</f>
        <v/>
      </c>
    </row>
    <row r="1174" spans="1:11" x14ac:dyDescent="0.25">
      <c r="A1174" t="str">
        <f>IFERROR(tbl_geral[[#This Row],[Máquina]],"")</f>
        <v>SIEMP</v>
      </c>
      <c r="B1174" t="str">
        <f>IFERROR(tbl_geral[[#This Row],[Status]],"")</f>
        <v>ESTAÇÃO I</v>
      </c>
      <c r="C1174" t="str">
        <f>IF(Tabela2[[#This Row],[Status]]="","",CONCATENATE(Tabela2[[#This Row],[Máquina]],"_",Tabela2[[#This Row],[Status]]))</f>
        <v>SIEMP_ESTAÇÃO I</v>
      </c>
      <c r="E1174" s="5">
        <f t="shared" si="37"/>
        <v>162</v>
      </c>
      <c r="F1174" s="6" t="str">
        <f>IF(C1174&lt;&gt;"",IF(COUNTIFS($C$2:C1174,C1174)=1,C1174,""),"")</f>
        <v/>
      </c>
      <c r="H1174" s="5">
        <v>1173</v>
      </c>
      <c r="I1174" s="6" t="str">
        <f t="shared" si="36"/>
        <v/>
      </c>
      <c r="J1174" s="6" t="str">
        <f>IFERROR(MID(Tabela3[[#This Row],[Ordenado]], 1, SEARCH("_", Tabela3[[#This Row],[Ordenado]]) - 1),"")</f>
        <v/>
      </c>
      <c r="K1174" s="6" t="str">
        <f>IFERROR(MID(Tabela3[[#This Row],[Ordenado]], SEARCH("_",Tabela3[[#This Row],[Ordenado]]) + 1, LEN(Tabela3[[#This Row],[Ordenado]])),"")</f>
        <v/>
      </c>
    </row>
    <row r="1175" spans="1:11" x14ac:dyDescent="0.25">
      <c r="A1175" t="str">
        <f>IFERROR(tbl_geral[[#This Row],[Máquina]],"")</f>
        <v>SIEMP</v>
      </c>
      <c r="B1175" t="str">
        <f>IFERROR(tbl_geral[[#This Row],[Status]],"")</f>
        <v>ESTAÇÃO I</v>
      </c>
      <c r="C1175" t="str">
        <f>IF(Tabela2[[#This Row],[Status]]="","",CONCATENATE(Tabela2[[#This Row],[Máquina]],"_",Tabela2[[#This Row],[Status]]))</f>
        <v>SIEMP_ESTAÇÃO I</v>
      </c>
      <c r="E1175" s="5">
        <f t="shared" si="37"/>
        <v>162</v>
      </c>
      <c r="F1175" s="6" t="str">
        <f>IF(C1175&lt;&gt;"",IF(COUNTIFS($C$2:C1175,C1175)=1,C1175,""),"")</f>
        <v/>
      </c>
      <c r="H1175" s="5">
        <v>1174</v>
      </c>
      <c r="I1175" s="6" t="str">
        <f t="shared" si="36"/>
        <v/>
      </c>
      <c r="J1175" s="6" t="str">
        <f>IFERROR(MID(Tabela3[[#This Row],[Ordenado]], 1, SEARCH("_", Tabela3[[#This Row],[Ordenado]]) - 1),"")</f>
        <v/>
      </c>
      <c r="K1175" s="6" t="str">
        <f>IFERROR(MID(Tabela3[[#This Row],[Ordenado]], SEARCH("_",Tabela3[[#This Row],[Ordenado]]) + 1, LEN(Tabela3[[#This Row],[Ordenado]])),"")</f>
        <v/>
      </c>
    </row>
    <row r="1176" spans="1:11" x14ac:dyDescent="0.25">
      <c r="A1176" t="str">
        <f>IFERROR(tbl_geral[[#This Row],[Máquina]],"")</f>
        <v>SIEMP</v>
      </c>
      <c r="B1176" t="str">
        <f>IFERROR(tbl_geral[[#This Row],[Status]],"")</f>
        <v>ESTAÇÃO I</v>
      </c>
      <c r="C1176" t="str">
        <f>IF(Tabela2[[#This Row],[Status]]="","",CONCATENATE(Tabela2[[#This Row],[Máquina]],"_",Tabela2[[#This Row],[Status]]))</f>
        <v>SIEMP_ESTAÇÃO I</v>
      </c>
      <c r="E1176" s="5">
        <f t="shared" si="37"/>
        <v>162</v>
      </c>
      <c r="F1176" s="6" t="str">
        <f>IF(C1176&lt;&gt;"",IF(COUNTIFS($C$2:C1176,C1176)=1,C1176,""),"")</f>
        <v/>
      </c>
      <c r="H1176" s="5">
        <v>1175</v>
      </c>
      <c r="I1176" s="6" t="str">
        <f t="shared" si="36"/>
        <v/>
      </c>
      <c r="J1176" s="6" t="str">
        <f>IFERROR(MID(Tabela3[[#This Row],[Ordenado]], 1, SEARCH("_", Tabela3[[#This Row],[Ordenado]]) - 1),"")</f>
        <v/>
      </c>
      <c r="K1176" s="6" t="str">
        <f>IFERROR(MID(Tabela3[[#This Row],[Ordenado]], SEARCH("_",Tabela3[[#This Row],[Ordenado]]) + 1, LEN(Tabela3[[#This Row],[Ordenado]])),"")</f>
        <v/>
      </c>
    </row>
    <row r="1177" spans="1:11" x14ac:dyDescent="0.25">
      <c r="A1177" t="str">
        <f>IFERROR(tbl_geral[[#This Row],[Máquina]],"")</f>
        <v>SIEMP</v>
      </c>
      <c r="B1177" t="str">
        <f>IFERROR(tbl_geral[[#This Row],[Status]],"")</f>
        <v>ESTAÇÃO I</v>
      </c>
      <c r="C1177" t="str">
        <f>IF(Tabela2[[#This Row],[Status]]="","",CONCATENATE(Tabela2[[#This Row],[Máquina]],"_",Tabela2[[#This Row],[Status]]))</f>
        <v>SIEMP_ESTAÇÃO I</v>
      </c>
      <c r="E1177" s="5">
        <f t="shared" si="37"/>
        <v>162</v>
      </c>
      <c r="F1177" s="6" t="str">
        <f>IF(C1177&lt;&gt;"",IF(COUNTIFS($C$2:C1177,C1177)=1,C1177,""),"")</f>
        <v/>
      </c>
      <c r="H1177" s="5">
        <v>1176</v>
      </c>
      <c r="I1177" s="6" t="str">
        <f t="shared" si="36"/>
        <v/>
      </c>
      <c r="J1177" s="6" t="str">
        <f>IFERROR(MID(Tabela3[[#This Row],[Ordenado]], 1, SEARCH("_", Tabela3[[#This Row],[Ordenado]]) - 1),"")</f>
        <v/>
      </c>
      <c r="K1177" s="6" t="str">
        <f>IFERROR(MID(Tabela3[[#This Row],[Ordenado]], SEARCH("_",Tabela3[[#This Row],[Ordenado]]) + 1, LEN(Tabela3[[#This Row],[Ordenado]])),"")</f>
        <v/>
      </c>
    </row>
    <row r="1178" spans="1:11" x14ac:dyDescent="0.25">
      <c r="A1178" t="str">
        <f>IFERROR(tbl_geral[[#This Row],[Máquina]],"")</f>
        <v>SIEMP</v>
      </c>
      <c r="B1178" t="str">
        <f>IFERROR(tbl_geral[[#This Row],[Status]],"")</f>
        <v>ESTAÇÃO I</v>
      </c>
      <c r="C1178" t="str">
        <f>IF(Tabela2[[#This Row],[Status]]="","",CONCATENATE(Tabela2[[#This Row],[Máquina]],"_",Tabela2[[#This Row],[Status]]))</f>
        <v>SIEMP_ESTAÇÃO I</v>
      </c>
      <c r="E1178" s="5">
        <f t="shared" si="37"/>
        <v>162</v>
      </c>
      <c r="F1178" s="6" t="str">
        <f>IF(C1178&lt;&gt;"",IF(COUNTIFS($C$2:C1178,C1178)=1,C1178,""),"")</f>
        <v/>
      </c>
      <c r="H1178" s="5">
        <v>1177</v>
      </c>
      <c r="I1178" s="6" t="str">
        <f t="shared" si="36"/>
        <v/>
      </c>
      <c r="J1178" s="6" t="str">
        <f>IFERROR(MID(Tabela3[[#This Row],[Ordenado]], 1, SEARCH("_", Tabela3[[#This Row],[Ordenado]]) - 1),"")</f>
        <v/>
      </c>
      <c r="K1178" s="6" t="str">
        <f>IFERROR(MID(Tabela3[[#This Row],[Ordenado]], SEARCH("_",Tabela3[[#This Row],[Ordenado]]) + 1, LEN(Tabela3[[#This Row],[Ordenado]])),"")</f>
        <v/>
      </c>
    </row>
    <row r="1179" spans="1:11" x14ac:dyDescent="0.25">
      <c r="A1179" t="str">
        <f>IFERROR(tbl_geral[[#This Row],[Máquina]],"")</f>
        <v>SIEMP</v>
      </c>
      <c r="B1179" t="str">
        <f>IFERROR(tbl_geral[[#This Row],[Status]],"")</f>
        <v>ESTAÇÃO I</v>
      </c>
      <c r="C1179" t="str">
        <f>IF(Tabela2[[#This Row],[Status]]="","",CONCATENATE(Tabela2[[#This Row],[Máquina]],"_",Tabela2[[#This Row],[Status]]))</f>
        <v>SIEMP_ESTAÇÃO I</v>
      </c>
      <c r="E1179" s="5">
        <f t="shared" si="37"/>
        <v>162</v>
      </c>
      <c r="F1179" s="6" t="str">
        <f>IF(C1179&lt;&gt;"",IF(COUNTIFS($C$2:C1179,C1179)=1,C1179,""),"")</f>
        <v/>
      </c>
      <c r="H1179" s="5">
        <v>1178</v>
      </c>
      <c r="I1179" s="6" t="str">
        <f t="shared" si="36"/>
        <v/>
      </c>
      <c r="J1179" s="6" t="str">
        <f>IFERROR(MID(Tabela3[[#This Row],[Ordenado]], 1, SEARCH("_", Tabela3[[#This Row],[Ordenado]]) - 1),"")</f>
        <v/>
      </c>
      <c r="K1179" s="6" t="str">
        <f>IFERROR(MID(Tabela3[[#This Row],[Ordenado]], SEARCH("_",Tabela3[[#This Row],[Ordenado]]) + 1, LEN(Tabela3[[#This Row],[Ordenado]])),"")</f>
        <v/>
      </c>
    </row>
    <row r="1180" spans="1:11" x14ac:dyDescent="0.25">
      <c r="A1180" t="str">
        <f>IFERROR(tbl_geral[[#This Row],[Máquina]],"")</f>
        <v>SIEMP</v>
      </c>
      <c r="B1180" t="str">
        <f>IFERROR(tbl_geral[[#This Row],[Status]],"")</f>
        <v>ESTAÇÃO I</v>
      </c>
      <c r="C1180" t="str">
        <f>IF(Tabela2[[#This Row],[Status]]="","",CONCATENATE(Tabela2[[#This Row],[Máquina]],"_",Tabela2[[#This Row],[Status]]))</f>
        <v>SIEMP_ESTAÇÃO I</v>
      </c>
      <c r="E1180" s="5">
        <f t="shared" si="37"/>
        <v>162</v>
      </c>
      <c r="F1180" s="6" t="str">
        <f>IF(C1180&lt;&gt;"",IF(COUNTIFS($C$2:C1180,C1180)=1,C1180,""),"")</f>
        <v/>
      </c>
      <c r="H1180" s="5">
        <v>1179</v>
      </c>
      <c r="I1180" s="6" t="str">
        <f t="shared" si="36"/>
        <v/>
      </c>
      <c r="J1180" s="6" t="str">
        <f>IFERROR(MID(Tabela3[[#This Row],[Ordenado]], 1, SEARCH("_", Tabela3[[#This Row],[Ordenado]]) - 1),"")</f>
        <v/>
      </c>
      <c r="K1180" s="6" t="str">
        <f>IFERROR(MID(Tabela3[[#This Row],[Ordenado]], SEARCH("_",Tabela3[[#This Row],[Ordenado]]) + 1, LEN(Tabela3[[#This Row],[Ordenado]])),"")</f>
        <v/>
      </c>
    </row>
    <row r="1181" spans="1:11" x14ac:dyDescent="0.25">
      <c r="A1181" t="str">
        <f>IFERROR(tbl_geral[[#This Row],[Máquina]],"")</f>
        <v>SIEMP</v>
      </c>
      <c r="B1181" t="str">
        <f>IFERROR(tbl_geral[[#This Row],[Status]],"")</f>
        <v>ESTAÇÃO I</v>
      </c>
      <c r="C1181" t="str">
        <f>IF(Tabela2[[#This Row],[Status]]="","",CONCATENATE(Tabela2[[#This Row],[Máquina]],"_",Tabela2[[#This Row],[Status]]))</f>
        <v>SIEMP_ESTAÇÃO I</v>
      </c>
      <c r="E1181" s="5">
        <f t="shared" si="37"/>
        <v>162</v>
      </c>
      <c r="F1181" s="6" t="str">
        <f>IF(C1181&lt;&gt;"",IF(COUNTIFS($C$2:C1181,C1181)=1,C1181,""),"")</f>
        <v/>
      </c>
      <c r="H1181" s="5">
        <v>1180</v>
      </c>
      <c r="I1181" s="6" t="str">
        <f t="shared" si="36"/>
        <v/>
      </c>
      <c r="J1181" s="6" t="str">
        <f>IFERROR(MID(Tabela3[[#This Row],[Ordenado]], 1, SEARCH("_", Tabela3[[#This Row],[Ordenado]]) - 1),"")</f>
        <v/>
      </c>
      <c r="K1181" s="6" t="str">
        <f>IFERROR(MID(Tabela3[[#This Row],[Ordenado]], SEARCH("_",Tabela3[[#This Row],[Ordenado]]) + 1, LEN(Tabela3[[#This Row],[Ordenado]])),"")</f>
        <v/>
      </c>
    </row>
    <row r="1182" spans="1:11" x14ac:dyDescent="0.25">
      <c r="A1182" t="str">
        <f>IFERROR(tbl_geral[[#This Row],[Máquina]],"")</f>
        <v>SIEMP</v>
      </c>
      <c r="B1182" t="str">
        <f>IFERROR(tbl_geral[[#This Row],[Status]],"")</f>
        <v>ESTAÇÃO I</v>
      </c>
      <c r="C1182" t="str">
        <f>IF(Tabela2[[#This Row],[Status]]="","",CONCATENATE(Tabela2[[#This Row],[Máquina]],"_",Tabela2[[#This Row],[Status]]))</f>
        <v>SIEMP_ESTAÇÃO I</v>
      </c>
      <c r="E1182" s="5">
        <f t="shared" si="37"/>
        <v>162</v>
      </c>
      <c r="F1182" s="6" t="str">
        <f>IF(C1182&lt;&gt;"",IF(COUNTIFS($C$2:C1182,C1182)=1,C1182,""),"")</f>
        <v/>
      </c>
      <c r="H1182" s="5">
        <v>1181</v>
      </c>
      <c r="I1182" s="6" t="str">
        <f t="shared" si="36"/>
        <v/>
      </c>
      <c r="J1182" s="6" t="str">
        <f>IFERROR(MID(Tabela3[[#This Row],[Ordenado]], 1, SEARCH("_", Tabela3[[#This Row],[Ordenado]]) - 1),"")</f>
        <v/>
      </c>
      <c r="K1182" s="6" t="str">
        <f>IFERROR(MID(Tabela3[[#This Row],[Ordenado]], SEARCH("_",Tabela3[[#This Row],[Ordenado]]) + 1, LEN(Tabela3[[#This Row],[Ordenado]])),"")</f>
        <v/>
      </c>
    </row>
    <row r="1183" spans="1:11" x14ac:dyDescent="0.25">
      <c r="A1183" t="str">
        <f>IFERROR(tbl_geral[[#This Row],[Máquina]],"")</f>
        <v>SIEMP</v>
      </c>
      <c r="B1183" t="str">
        <f>IFERROR(tbl_geral[[#This Row],[Status]],"")</f>
        <v>ESTAÇÃO I</v>
      </c>
      <c r="C1183" t="str">
        <f>IF(Tabela2[[#This Row],[Status]]="","",CONCATENATE(Tabela2[[#This Row],[Máquina]],"_",Tabela2[[#This Row],[Status]]))</f>
        <v>SIEMP_ESTAÇÃO I</v>
      </c>
      <c r="E1183" s="5">
        <f t="shared" si="37"/>
        <v>162</v>
      </c>
      <c r="F1183" s="6" t="str">
        <f>IF(C1183&lt;&gt;"",IF(COUNTIFS($C$2:C1183,C1183)=1,C1183,""),"")</f>
        <v/>
      </c>
      <c r="H1183" s="5">
        <v>1182</v>
      </c>
      <c r="I1183" s="6" t="str">
        <f t="shared" si="36"/>
        <v/>
      </c>
      <c r="J1183" s="6" t="str">
        <f>IFERROR(MID(Tabela3[[#This Row],[Ordenado]], 1, SEARCH("_", Tabela3[[#This Row],[Ordenado]]) - 1),"")</f>
        <v/>
      </c>
      <c r="K1183" s="6" t="str">
        <f>IFERROR(MID(Tabela3[[#This Row],[Ordenado]], SEARCH("_",Tabela3[[#This Row],[Ordenado]]) + 1, LEN(Tabela3[[#This Row],[Ordenado]])),"")</f>
        <v/>
      </c>
    </row>
    <row r="1184" spans="1:11" x14ac:dyDescent="0.25">
      <c r="A1184" t="str">
        <f>IFERROR(tbl_geral[[#This Row],[Máquina]],"")</f>
        <v>SIEMP</v>
      </c>
      <c r="B1184" t="str">
        <f>IFERROR(tbl_geral[[#This Row],[Status]],"")</f>
        <v>ESTAÇÃO I</v>
      </c>
      <c r="C1184" t="str">
        <f>IF(Tabela2[[#This Row],[Status]]="","",CONCATENATE(Tabela2[[#This Row],[Máquina]],"_",Tabela2[[#This Row],[Status]]))</f>
        <v>SIEMP_ESTAÇÃO I</v>
      </c>
      <c r="E1184" s="5">
        <f t="shared" si="37"/>
        <v>162</v>
      </c>
      <c r="F1184" s="6" t="str">
        <f>IF(C1184&lt;&gt;"",IF(COUNTIFS($C$2:C1184,C1184)=1,C1184,""),"")</f>
        <v/>
      </c>
      <c r="H1184" s="5">
        <v>1183</v>
      </c>
      <c r="I1184" s="6" t="str">
        <f t="shared" si="36"/>
        <v/>
      </c>
      <c r="J1184" s="6" t="str">
        <f>IFERROR(MID(Tabela3[[#This Row],[Ordenado]], 1, SEARCH("_", Tabela3[[#This Row],[Ordenado]]) - 1),"")</f>
        <v/>
      </c>
      <c r="K1184" s="6" t="str">
        <f>IFERROR(MID(Tabela3[[#This Row],[Ordenado]], SEARCH("_",Tabela3[[#This Row],[Ordenado]]) + 1, LEN(Tabela3[[#This Row],[Ordenado]])),"")</f>
        <v/>
      </c>
    </row>
    <row r="1185" spans="1:11" x14ac:dyDescent="0.25">
      <c r="A1185" t="str">
        <f>IFERROR(tbl_geral[[#This Row],[Máquina]],"")</f>
        <v>SIEMP</v>
      </c>
      <c r="B1185" t="str">
        <f>IFERROR(tbl_geral[[#This Row],[Status]],"")</f>
        <v>ESTAÇÃO II</v>
      </c>
      <c r="C1185" t="str">
        <f>IF(Tabela2[[#This Row],[Status]]="","",CONCATENATE(Tabela2[[#This Row],[Máquina]],"_",Tabela2[[#This Row],[Status]]))</f>
        <v>SIEMP_ESTAÇÃO II</v>
      </c>
      <c r="E1185" s="5">
        <f t="shared" si="37"/>
        <v>163</v>
      </c>
      <c r="F1185" s="6" t="str">
        <f>IF(C1185&lt;&gt;"",IF(COUNTIFS($C$2:C1185,C1185)=1,C1185,""),"")</f>
        <v>SIEMP_ESTAÇÃO II</v>
      </c>
      <c r="H1185" s="5">
        <v>1184</v>
      </c>
      <c r="I1185" s="6" t="str">
        <f t="shared" si="36"/>
        <v/>
      </c>
      <c r="J1185" s="6" t="str">
        <f>IFERROR(MID(Tabela3[[#This Row],[Ordenado]], 1, SEARCH("_", Tabela3[[#This Row],[Ordenado]]) - 1),"")</f>
        <v/>
      </c>
      <c r="K1185" s="6" t="str">
        <f>IFERROR(MID(Tabela3[[#This Row],[Ordenado]], SEARCH("_",Tabela3[[#This Row],[Ordenado]]) + 1, LEN(Tabela3[[#This Row],[Ordenado]])),"")</f>
        <v/>
      </c>
    </row>
    <row r="1186" spans="1:11" x14ac:dyDescent="0.25">
      <c r="A1186" t="str">
        <f>IFERROR(tbl_geral[[#This Row],[Máquina]],"")</f>
        <v>SIEMP</v>
      </c>
      <c r="B1186" t="str">
        <f>IFERROR(tbl_geral[[#This Row],[Status]],"")</f>
        <v>ESTAÇÃO II</v>
      </c>
      <c r="C1186" t="str">
        <f>IF(Tabela2[[#This Row],[Status]]="","",CONCATENATE(Tabela2[[#This Row],[Máquina]],"_",Tabela2[[#This Row],[Status]]))</f>
        <v>SIEMP_ESTAÇÃO II</v>
      </c>
      <c r="E1186" s="5">
        <f t="shared" si="37"/>
        <v>163</v>
      </c>
      <c r="F1186" s="6" t="str">
        <f>IF(C1186&lt;&gt;"",IF(COUNTIFS($C$2:C1186,C1186)=1,C1186,""),"")</f>
        <v/>
      </c>
      <c r="H1186" s="5">
        <v>1185</v>
      </c>
      <c r="I1186" s="6" t="str">
        <f t="shared" si="36"/>
        <v/>
      </c>
      <c r="J1186" s="6" t="str">
        <f>IFERROR(MID(Tabela3[[#This Row],[Ordenado]], 1, SEARCH("_", Tabela3[[#This Row],[Ordenado]]) - 1),"")</f>
        <v/>
      </c>
      <c r="K1186" s="6" t="str">
        <f>IFERROR(MID(Tabela3[[#This Row],[Ordenado]], SEARCH("_",Tabela3[[#This Row],[Ordenado]]) + 1, LEN(Tabela3[[#This Row],[Ordenado]])),"")</f>
        <v/>
      </c>
    </row>
    <row r="1187" spans="1:11" x14ac:dyDescent="0.25">
      <c r="A1187" t="str">
        <f>IFERROR(tbl_geral[[#This Row],[Máquina]],"")</f>
        <v>SIEMP</v>
      </c>
      <c r="B1187" t="str">
        <f>IFERROR(tbl_geral[[#This Row],[Status]],"")</f>
        <v>ESTAÇÃO II</v>
      </c>
      <c r="C1187" t="str">
        <f>IF(Tabela2[[#This Row],[Status]]="","",CONCATENATE(Tabela2[[#This Row],[Máquina]],"_",Tabela2[[#This Row],[Status]]))</f>
        <v>SIEMP_ESTAÇÃO II</v>
      </c>
      <c r="E1187" s="5">
        <f t="shared" si="37"/>
        <v>163</v>
      </c>
      <c r="F1187" s="6" t="str">
        <f>IF(C1187&lt;&gt;"",IF(COUNTIFS($C$2:C1187,C1187)=1,C1187,""),"")</f>
        <v/>
      </c>
      <c r="H1187" s="5">
        <v>1186</v>
      </c>
      <c r="I1187" s="6" t="str">
        <f t="shared" si="36"/>
        <v/>
      </c>
      <c r="J1187" s="6" t="str">
        <f>IFERROR(MID(Tabela3[[#This Row],[Ordenado]], 1, SEARCH("_", Tabela3[[#This Row],[Ordenado]]) - 1),"")</f>
        <v/>
      </c>
      <c r="K1187" s="6" t="str">
        <f>IFERROR(MID(Tabela3[[#This Row],[Ordenado]], SEARCH("_",Tabela3[[#This Row],[Ordenado]]) + 1, LEN(Tabela3[[#This Row],[Ordenado]])),"")</f>
        <v/>
      </c>
    </row>
    <row r="1188" spans="1:11" x14ac:dyDescent="0.25">
      <c r="A1188" t="str">
        <f>IFERROR(tbl_geral[[#This Row],[Máquina]],"")</f>
        <v>SIEMP</v>
      </c>
      <c r="B1188" t="str">
        <f>IFERROR(tbl_geral[[#This Row],[Status]],"")</f>
        <v>ESTAÇÃO II</v>
      </c>
      <c r="C1188" t="str">
        <f>IF(Tabela2[[#This Row],[Status]]="","",CONCATENATE(Tabela2[[#This Row],[Máquina]],"_",Tabela2[[#This Row],[Status]]))</f>
        <v>SIEMP_ESTAÇÃO II</v>
      </c>
      <c r="E1188" s="5">
        <f t="shared" si="37"/>
        <v>163</v>
      </c>
      <c r="F1188" s="6" t="str">
        <f>IF(C1188&lt;&gt;"",IF(COUNTIFS($C$2:C1188,C1188)=1,C1188,""),"")</f>
        <v/>
      </c>
      <c r="H1188" s="5">
        <v>1187</v>
      </c>
      <c r="I1188" s="6" t="str">
        <f t="shared" si="36"/>
        <v/>
      </c>
      <c r="J1188" s="6" t="str">
        <f>IFERROR(MID(Tabela3[[#This Row],[Ordenado]], 1, SEARCH("_", Tabela3[[#This Row],[Ordenado]]) - 1),"")</f>
        <v/>
      </c>
      <c r="K1188" s="6" t="str">
        <f>IFERROR(MID(Tabela3[[#This Row],[Ordenado]], SEARCH("_",Tabela3[[#This Row],[Ordenado]]) + 1, LEN(Tabela3[[#This Row],[Ordenado]])),"")</f>
        <v/>
      </c>
    </row>
    <row r="1189" spans="1:11" x14ac:dyDescent="0.25">
      <c r="A1189" t="str">
        <f>IFERROR(tbl_geral[[#This Row],[Máquina]],"")</f>
        <v>SIEMP</v>
      </c>
      <c r="B1189" t="str">
        <f>IFERROR(tbl_geral[[#This Row],[Status]],"")</f>
        <v>ESTAÇÃO II</v>
      </c>
      <c r="C1189" t="str">
        <f>IF(Tabela2[[#This Row],[Status]]="","",CONCATENATE(Tabela2[[#This Row],[Máquina]],"_",Tabela2[[#This Row],[Status]]))</f>
        <v>SIEMP_ESTAÇÃO II</v>
      </c>
      <c r="E1189" s="5">
        <f t="shared" si="37"/>
        <v>163</v>
      </c>
      <c r="F1189" s="6" t="str">
        <f>IF(C1189&lt;&gt;"",IF(COUNTIFS($C$2:C1189,C1189)=1,C1189,""),"")</f>
        <v/>
      </c>
      <c r="H1189" s="5">
        <v>1188</v>
      </c>
      <c r="I1189" s="6" t="str">
        <f t="shared" si="36"/>
        <v/>
      </c>
      <c r="J1189" s="6" t="str">
        <f>IFERROR(MID(Tabela3[[#This Row],[Ordenado]], 1, SEARCH("_", Tabela3[[#This Row],[Ordenado]]) - 1),"")</f>
        <v/>
      </c>
      <c r="K1189" s="6" t="str">
        <f>IFERROR(MID(Tabela3[[#This Row],[Ordenado]], SEARCH("_",Tabela3[[#This Row],[Ordenado]]) + 1, LEN(Tabela3[[#This Row],[Ordenado]])),"")</f>
        <v/>
      </c>
    </row>
    <row r="1190" spans="1:11" x14ac:dyDescent="0.25">
      <c r="A1190" t="str">
        <f>IFERROR(tbl_geral[[#This Row],[Máquina]],"")</f>
        <v>SIEMP</v>
      </c>
      <c r="B1190" t="str">
        <f>IFERROR(tbl_geral[[#This Row],[Status]],"")</f>
        <v>ESTAÇÃO II</v>
      </c>
      <c r="C1190" t="str">
        <f>IF(Tabela2[[#This Row],[Status]]="","",CONCATENATE(Tabela2[[#This Row],[Máquina]],"_",Tabela2[[#This Row],[Status]]))</f>
        <v>SIEMP_ESTAÇÃO II</v>
      </c>
      <c r="E1190" s="5">
        <f t="shared" si="37"/>
        <v>163</v>
      </c>
      <c r="F1190" s="6" t="str">
        <f>IF(C1190&lt;&gt;"",IF(COUNTIFS($C$2:C1190,C1190)=1,C1190,""),"")</f>
        <v/>
      </c>
      <c r="H1190" s="5">
        <v>1189</v>
      </c>
      <c r="I1190" s="6" t="str">
        <f t="shared" si="36"/>
        <v/>
      </c>
      <c r="J1190" s="6" t="str">
        <f>IFERROR(MID(Tabela3[[#This Row],[Ordenado]], 1, SEARCH("_", Tabela3[[#This Row],[Ordenado]]) - 1),"")</f>
        <v/>
      </c>
      <c r="K1190" s="6" t="str">
        <f>IFERROR(MID(Tabela3[[#This Row],[Ordenado]], SEARCH("_",Tabela3[[#This Row],[Ordenado]]) + 1, LEN(Tabela3[[#This Row],[Ordenado]])),"")</f>
        <v/>
      </c>
    </row>
    <row r="1191" spans="1:11" x14ac:dyDescent="0.25">
      <c r="A1191" t="str">
        <f>IFERROR(tbl_geral[[#This Row],[Máquina]],"")</f>
        <v>SIEMP</v>
      </c>
      <c r="B1191" t="str">
        <f>IFERROR(tbl_geral[[#This Row],[Status]],"")</f>
        <v>ESTAÇÃO II</v>
      </c>
      <c r="C1191" t="str">
        <f>IF(Tabela2[[#This Row],[Status]]="","",CONCATENATE(Tabela2[[#This Row],[Máquina]],"_",Tabela2[[#This Row],[Status]]))</f>
        <v>SIEMP_ESTAÇÃO II</v>
      </c>
      <c r="E1191" s="5">
        <f t="shared" si="37"/>
        <v>163</v>
      </c>
      <c r="F1191" s="6" t="str">
        <f>IF(C1191&lt;&gt;"",IF(COUNTIFS($C$2:C1191,C1191)=1,C1191,""),"")</f>
        <v/>
      </c>
      <c r="H1191" s="5">
        <v>1190</v>
      </c>
      <c r="I1191" s="6" t="str">
        <f t="shared" si="36"/>
        <v/>
      </c>
      <c r="J1191" s="6" t="str">
        <f>IFERROR(MID(Tabela3[[#This Row],[Ordenado]], 1, SEARCH("_", Tabela3[[#This Row],[Ordenado]]) - 1),"")</f>
        <v/>
      </c>
      <c r="K1191" s="6" t="str">
        <f>IFERROR(MID(Tabela3[[#This Row],[Ordenado]], SEARCH("_",Tabela3[[#This Row],[Ordenado]]) + 1, LEN(Tabela3[[#This Row],[Ordenado]])),"")</f>
        <v/>
      </c>
    </row>
    <row r="1192" spans="1:11" x14ac:dyDescent="0.25">
      <c r="A1192" t="str">
        <f>IFERROR(tbl_geral[[#This Row],[Máquina]],"")</f>
        <v>SIEMP</v>
      </c>
      <c r="B1192" t="str">
        <f>IFERROR(tbl_geral[[#This Row],[Status]],"")</f>
        <v>ESTAÇÃO II</v>
      </c>
      <c r="C1192" t="str">
        <f>IF(Tabela2[[#This Row],[Status]]="","",CONCATENATE(Tabela2[[#This Row],[Máquina]],"_",Tabela2[[#This Row],[Status]]))</f>
        <v>SIEMP_ESTAÇÃO II</v>
      </c>
      <c r="E1192" s="5">
        <f t="shared" si="37"/>
        <v>163</v>
      </c>
      <c r="F1192" s="6" t="str">
        <f>IF(C1192&lt;&gt;"",IF(COUNTIFS($C$2:C1192,C1192)=1,C1192,""),"")</f>
        <v/>
      </c>
      <c r="H1192" s="5">
        <v>1191</v>
      </c>
      <c r="I1192" s="6" t="str">
        <f t="shared" si="36"/>
        <v/>
      </c>
      <c r="J1192" s="6" t="str">
        <f>IFERROR(MID(Tabela3[[#This Row],[Ordenado]], 1, SEARCH("_", Tabela3[[#This Row],[Ordenado]]) - 1),"")</f>
        <v/>
      </c>
      <c r="K1192" s="6" t="str">
        <f>IFERROR(MID(Tabela3[[#This Row],[Ordenado]], SEARCH("_",Tabela3[[#This Row],[Ordenado]]) + 1, LEN(Tabela3[[#This Row],[Ordenado]])),"")</f>
        <v/>
      </c>
    </row>
    <row r="1193" spans="1:11" x14ac:dyDescent="0.25">
      <c r="A1193" t="str">
        <f>IFERROR(tbl_geral[[#This Row],[Máquina]],"")</f>
        <v>SIEMP</v>
      </c>
      <c r="B1193" t="str">
        <f>IFERROR(tbl_geral[[#This Row],[Status]],"")</f>
        <v>ESTAÇÃO II</v>
      </c>
      <c r="C1193" t="str">
        <f>IF(Tabela2[[#This Row],[Status]]="","",CONCATENATE(Tabela2[[#This Row],[Máquina]],"_",Tabela2[[#This Row],[Status]]))</f>
        <v>SIEMP_ESTAÇÃO II</v>
      </c>
      <c r="E1193" s="5">
        <f t="shared" si="37"/>
        <v>163</v>
      </c>
      <c r="F1193" s="6" t="str">
        <f>IF(C1193&lt;&gt;"",IF(COUNTIFS($C$2:C1193,C1193)=1,C1193,""),"")</f>
        <v/>
      </c>
      <c r="H1193" s="5">
        <v>1192</v>
      </c>
      <c r="I1193" s="6" t="str">
        <f t="shared" si="36"/>
        <v/>
      </c>
      <c r="J1193" s="6" t="str">
        <f>IFERROR(MID(Tabela3[[#This Row],[Ordenado]], 1, SEARCH("_", Tabela3[[#This Row],[Ordenado]]) - 1),"")</f>
        <v/>
      </c>
      <c r="K1193" s="6" t="str">
        <f>IFERROR(MID(Tabela3[[#This Row],[Ordenado]], SEARCH("_",Tabela3[[#This Row],[Ordenado]]) + 1, LEN(Tabela3[[#This Row],[Ordenado]])),"")</f>
        <v/>
      </c>
    </row>
    <row r="1194" spans="1:11" x14ac:dyDescent="0.25">
      <c r="A1194" t="str">
        <f>IFERROR(tbl_geral[[#This Row],[Máquina]],"")</f>
        <v>SIEMP</v>
      </c>
      <c r="B1194" t="str">
        <f>IFERROR(tbl_geral[[#This Row],[Status]],"")</f>
        <v>ESTAÇÃO II</v>
      </c>
      <c r="C1194" t="str">
        <f>IF(Tabela2[[#This Row],[Status]]="","",CONCATENATE(Tabela2[[#This Row],[Máquina]],"_",Tabela2[[#This Row],[Status]]))</f>
        <v>SIEMP_ESTAÇÃO II</v>
      </c>
      <c r="E1194" s="5">
        <f t="shared" si="37"/>
        <v>163</v>
      </c>
      <c r="F1194" s="6" t="str">
        <f>IF(C1194&lt;&gt;"",IF(COUNTIFS($C$2:C1194,C1194)=1,C1194,""),"")</f>
        <v/>
      </c>
      <c r="H1194" s="5">
        <v>1193</v>
      </c>
      <c r="I1194" s="6" t="str">
        <f t="shared" si="36"/>
        <v/>
      </c>
      <c r="J1194" s="6" t="str">
        <f>IFERROR(MID(Tabela3[[#This Row],[Ordenado]], 1, SEARCH("_", Tabela3[[#This Row],[Ordenado]]) - 1),"")</f>
        <v/>
      </c>
      <c r="K1194" s="6" t="str">
        <f>IFERROR(MID(Tabela3[[#This Row],[Ordenado]], SEARCH("_",Tabela3[[#This Row],[Ordenado]]) + 1, LEN(Tabela3[[#This Row],[Ordenado]])),"")</f>
        <v/>
      </c>
    </row>
    <row r="1195" spans="1:11" x14ac:dyDescent="0.25">
      <c r="A1195" t="str">
        <f>IFERROR(tbl_geral[[#This Row],[Máquina]],"")</f>
        <v>SIEMP</v>
      </c>
      <c r="B1195" t="str">
        <f>IFERROR(tbl_geral[[#This Row],[Status]],"")</f>
        <v>ESTAÇÃO II</v>
      </c>
      <c r="C1195" t="str">
        <f>IF(Tabela2[[#This Row],[Status]]="","",CONCATENATE(Tabela2[[#This Row],[Máquina]],"_",Tabela2[[#This Row],[Status]]))</f>
        <v>SIEMP_ESTAÇÃO II</v>
      </c>
      <c r="E1195" s="5">
        <f t="shared" si="37"/>
        <v>163</v>
      </c>
      <c r="F1195" s="6" t="str">
        <f>IF(C1195&lt;&gt;"",IF(COUNTIFS($C$2:C1195,C1195)=1,C1195,""),"")</f>
        <v/>
      </c>
      <c r="H1195" s="5">
        <v>1194</v>
      </c>
      <c r="I1195" s="6" t="str">
        <f t="shared" si="36"/>
        <v/>
      </c>
      <c r="J1195" s="6" t="str">
        <f>IFERROR(MID(Tabela3[[#This Row],[Ordenado]], 1, SEARCH("_", Tabela3[[#This Row],[Ordenado]]) - 1),"")</f>
        <v/>
      </c>
      <c r="K1195" s="6" t="str">
        <f>IFERROR(MID(Tabela3[[#This Row],[Ordenado]], SEARCH("_",Tabela3[[#This Row],[Ordenado]]) + 1, LEN(Tabela3[[#This Row],[Ordenado]])),"")</f>
        <v/>
      </c>
    </row>
    <row r="1196" spans="1:11" x14ac:dyDescent="0.25">
      <c r="A1196" t="str">
        <f>IFERROR(tbl_geral[[#This Row],[Máquina]],"")</f>
        <v>SIEMP</v>
      </c>
      <c r="B1196" t="str">
        <f>IFERROR(tbl_geral[[#This Row],[Status]],"")</f>
        <v>ESTAÇÃO II</v>
      </c>
      <c r="C1196" t="str">
        <f>IF(Tabela2[[#This Row],[Status]]="","",CONCATENATE(Tabela2[[#This Row],[Máquina]],"_",Tabela2[[#This Row],[Status]]))</f>
        <v>SIEMP_ESTAÇÃO II</v>
      </c>
      <c r="E1196" s="5">
        <f t="shared" si="37"/>
        <v>163</v>
      </c>
      <c r="F1196" s="6" t="str">
        <f>IF(C1196&lt;&gt;"",IF(COUNTIFS($C$2:C1196,C1196)=1,C1196,""),"")</f>
        <v/>
      </c>
      <c r="H1196" s="5">
        <v>1195</v>
      </c>
      <c r="I1196" s="6" t="str">
        <f t="shared" si="36"/>
        <v/>
      </c>
      <c r="J1196" s="6" t="str">
        <f>IFERROR(MID(Tabela3[[#This Row],[Ordenado]], 1, SEARCH("_", Tabela3[[#This Row],[Ordenado]]) - 1),"")</f>
        <v/>
      </c>
      <c r="K1196" s="6" t="str">
        <f>IFERROR(MID(Tabela3[[#This Row],[Ordenado]], SEARCH("_",Tabela3[[#This Row],[Ordenado]]) + 1, LEN(Tabela3[[#This Row],[Ordenado]])),"")</f>
        <v/>
      </c>
    </row>
    <row r="1197" spans="1:11" x14ac:dyDescent="0.25">
      <c r="A1197" t="str">
        <f>IFERROR(tbl_geral[[#This Row],[Máquina]],"")</f>
        <v>SIEMP</v>
      </c>
      <c r="B1197" t="str">
        <f>IFERROR(tbl_geral[[#This Row],[Status]],"")</f>
        <v>ESTAÇÃO II</v>
      </c>
      <c r="C1197" t="str">
        <f>IF(Tabela2[[#This Row],[Status]]="","",CONCATENATE(Tabela2[[#This Row],[Máquina]],"_",Tabela2[[#This Row],[Status]]))</f>
        <v>SIEMP_ESTAÇÃO II</v>
      </c>
      <c r="E1197" s="5">
        <f t="shared" si="37"/>
        <v>163</v>
      </c>
      <c r="F1197" s="6" t="str">
        <f>IF(C1197&lt;&gt;"",IF(COUNTIFS($C$2:C1197,C1197)=1,C1197,""),"")</f>
        <v/>
      </c>
      <c r="H1197" s="5">
        <v>1196</v>
      </c>
      <c r="I1197" s="6" t="str">
        <f t="shared" si="36"/>
        <v/>
      </c>
      <c r="J1197" s="6" t="str">
        <f>IFERROR(MID(Tabela3[[#This Row],[Ordenado]], 1, SEARCH("_", Tabela3[[#This Row],[Ordenado]]) - 1),"")</f>
        <v/>
      </c>
      <c r="K1197" s="6" t="str">
        <f>IFERROR(MID(Tabela3[[#This Row],[Ordenado]], SEARCH("_",Tabela3[[#This Row],[Ordenado]]) + 1, LEN(Tabela3[[#This Row],[Ordenado]])),"")</f>
        <v/>
      </c>
    </row>
    <row r="1198" spans="1:11" x14ac:dyDescent="0.25">
      <c r="A1198" t="str">
        <f>IFERROR(tbl_geral[[#This Row],[Máquina]],"")</f>
        <v>SIEMP</v>
      </c>
      <c r="B1198" t="str">
        <f>IFERROR(tbl_geral[[#This Row],[Status]],"")</f>
        <v>ESTAÇÃO II</v>
      </c>
      <c r="C1198" t="str">
        <f>IF(Tabela2[[#This Row],[Status]]="","",CONCATENATE(Tabela2[[#This Row],[Máquina]],"_",Tabela2[[#This Row],[Status]]))</f>
        <v>SIEMP_ESTAÇÃO II</v>
      </c>
      <c r="E1198" s="5">
        <f t="shared" si="37"/>
        <v>163</v>
      </c>
      <c r="F1198" s="6" t="str">
        <f>IF(C1198&lt;&gt;"",IF(COUNTIFS($C$2:C1198,C1198)=1,C1198,""),"")</f>
        <v/>
      </c>
      <c r="H1198" s="5">
        <v>1197</v>
      </c>
      <c r="I1198" s="6" t="str">
        <f t="shared" si="36"/>
        <v/>
      </c>
      <c r="J1198" s="6" t="str">
        <f>IFERROR(MID(Tabela3[[#This Row],[Ordenado]], 1, SEARCH("_", Tabela3[[#This Row],[Ordenado]]) - 1),"")</f>
        <v/>
      </c>
      <c r="K1198" s="6" t="str">
        <f>IFERROR(MID(Tabela3[[#This Row],[Ordenado]], SEARCH("_",Tabela3[[#This Row],[Ordenado]]) + 1, LEN(Tabela3[[#This Row],[Ordenado]])),"")</f>
        <v/>
      </c>
    </row>
    <row r="1199" spans="1:11" x14ac:dyDescent="0.25">
      <c r="A1199" t="str">
        <f>IFERROR(tbl_geral[[#This Row],[Máquina]],"")</f>
        <v>SIEMP</v>
      </c>
      <c r="B1199" t="str">
        <f>IFERROR(tbl_geral[[#This Row],[Status]],"")</f>
        <v>ESTAÇÃO III</v>
      </c>
      <c r="C1199" t="str">
        <f>IF(Tabela2[[#This Row],[Status]]="","",CONCATENATE(Tabela2[[#This Row],[Máquina]],"_",Tabela2[[#This Row],[Status]]))</f>
        <v>SIEMP_ESTAÇÃO III</v>
      </c>
      <c r="E1199" s="5">
        <f t="shared" si="37"/>
        <v>164</v>
      </c>
      <c r="F1199" s="6" t="str">
        <f>IF(C1199&lt;&gt;"",IF(COUNTIFS($C$2:C1199,C1199)=1,C1199,""),"")</f>
        <v>SIEMP_ESTAÇÃO III</v>
      </c>
      <c r="H1199" s="5">
        <v>1198</v>
      </c>
      <c r="I1199" s="6" t="str">
        <f t="shared" si="36"/>
        <v/>
      </c>
      <c r="J1199" s="6" t="str">
        <f>IFERROR(MID(Tabela3[[#This Row],[Ordenado]], 1, SEARCH("_", Tabela3[[#This Row],[Ordenado]]) - 1),"")</f>
        <v/>
      </c>
      <c r="K1199" s="6" t="str">
        <f>IFERROR(MID(Tabela3[[#This Row],[Ordenado]], SEARCH("_",Tabela3[[#This Row],[Ordenado]]) + 1, LEN(Tabela3[[#This Row],[Ordenado]])),"")</f>
        <v/>
      </c>
    </row>
    <row r="1200" spans="1:11" x14ac:dyDescent="0.25">
      <c r="A1200" t="str">
        <f>IFERROR(tbl_geral[[#This Row],[Máquina]],"")</f>
        <v>SIEMP</v>
      </c>
      <c r="B1200" t="str">
        <f>IFERROR(tbl_geral[[#This Row],[Status]],"")</f>
        <v>ESTAÇÃO III</v>
      </c>
      <c r="C1200" t="str">
        <f>IF(Tabela2[[#This Row],[Status]]="","",CONCATENATE(Tabela2[[#This Row],[Máquina]],"_",Tabela2[[#This Row],[Status]]))</f>
        <v>SIEMP_ESTAÇÃO III</v>
      </c>
      <c r="E1200" s="5">
        <f t="shared" si="37"/>
        <v>164</v>
      </c>
      <c r="F1200" s="6" t="str">
        <f>IF(C1200&lt;&gt;"",IF(COUNTIFS($C$2:C1200,C1200)=1,C1200,""),"")</f>
        <v/>
      </c>
      <c r="H1200" s="5">
        <v>1199</v>
      </c>
      <c r="I1200" s="6" t="str">
        <f t="shared" si="36"/>
        <v/>
      </c>
      <c r="J1200" s="6" t="str">
        <f>IFERROR(MID(Tabela3[[#This Row],[Ordenado]], 1, SEARCH("_", Tabela3[[#This Row],[Ordenado]]) - 1),"")</f>
        <v/>
      </c>
      <c r="K1200" s="6" t="str">
        <f>IFERROR(MID(Tabela3[[#This Row],[Ordenado]], SEARCH("_",Tabela3[[#This Row],[Ordenado]]) + 1, LEN(Tabela3[[#This Row],[Ordenado]])),"")</f>
        <v/>
      </c>
    </row>
    <row r="1201" spans="1:11" x14ac:dyDescent="0.25">
      <c r="A1201" t="str">
        <f>IFERROR(tbl_geral[[#This Row],[Máquina]],"")</f>
        <v>SIEMP</v>
      </c>
      <c r="B1201" t="str">
        <f>IFERROR(tbl_geral[[#This Row],[Status]],"")</f>
        <v>ESTAÇÃO III</v>
      </c>
      <c r="C1201" t="str">
        <f>IF(Tabela2[[#This Row],[Status]]="","",CONCATENATE(Tabela2[[#This Row],[Máquina]],"_",Tabela2[[#This Row],[Status]]))</f>
        <v>SIEMP_ESTAÇÃO III</v>
      </c>
      <c r="E1201" s="5">
        <f t="shared" si="37"/>
        <v>164</v>
      </c>
      <c r="F1201" s="6" t="str">
        <f>IF(C1201&lt;&gt;"",IF(COUNTIFS($C$2:C1201,C1201)=1,C1201,""),"")</f>
        <v/>
      </c>
      <c r="H1201" s="5">
        <v>1200</v>
      </c>
      <c r="I1201" s="6" t="str">
        <f t="shared" si="36"/>
        <v/>
      </c>
      <c r="J1201" s="6" t="str">
        <f>IFERROR(MID(Tabela3[[#This Row],[Ordenado]], 1, SEARCH("_", Tabela3[[#This Row],[Ordenado]]) - 1),"")</f>
        <v/>
      </c>
      <c r="K1201" s="6" t="str">
        <f>IFERROR(MID(Tabela3[[#This Row],[Ordenado]], SEARCH("_",Tabela3[[#This Row],[Ordenado]]) + 1, LEN(Tabela3[[#This Row],[Ordenado]])),"")</f>
        <v/>
      </c>
    </row>
    <row r="1202" spans="1:11" x14ac:dyDescent="0.25">
      <c r="A1202" t="str">
        <f>IFERROR(tbl_geral[[#This Row],[Máquina]],"")</f>
        <v>SIEMP</v>
      </c>
      <c r="B1202" t="str">
        <f>IFERROR(tbl_geral[[#This Row],[Status]],"")</f>
        <v>ESTAÇÃO III</v>
      </c>
      <c r="C1202" t="str">
        <f>IF(Tabela2[[#This Row],[Status]]="","",CONCATENATE(Tabela2[[#This Row],[Máquina]],"_",Tabela2[[#This Row],[Status]]))</f>
        <v>SIEMP_ESTAÇÃO III</v>
      </c>
      <c r="E1202" s="5">
        <f t="shared" si="37"/>
        <v>164</v>
      </c>
      <c r="F1202" s="6" t="str">
        <f>IF(C1202&lt;&gt;"",IF(COUNTIFS($C$2:C1202,C1202)=1,C1202,""),"")</f>
        <v/>
      </c>
      <c r="H1202" s="5">
        <v>1201</v>
      </c>
      <c r="I1202" s="6" t="str">
        <f t="shared" si="36"/>
        <v/>
      </c>
      <c r="J1202" s="6" t="str">
        <f>IFERROR(MID(Tabela3[[#This Row],[Ordenado]], 1, SEARCH("_", Tabela3[[#This Row],[Ordenado]]) - 1),"")</f>
        <v/>
      </c>
      <c r="K1202" s="6" t="str">
        <f>IFERROR(MID(Tabela3[[#This Row],[Ordenado]], SEARCH("_",Tabela3[[#This Row],[Ordenado]]) + 1, LEN(Tabela3[[#This Row],[Ordenado]])),"")</f>
        <v/>
      </c>
    </row>
    <row r="1203" spans="1:11" x14ac:dyDescent="0.25">
      <c r="A1203" t="str">
        <f>IFERROR(tbl_geral[[#This Row],[Máquina]],"")</f>
        <v>SIEMP</v>
      </c>
      <c r="B1203" t="str">
        <f>IFERROR(tbl_geral[[#This Row],[Status]],"")</f>
        <v>ESTAÇÃO III</v>
      </c>
      <c r="C1203" t="str">
        <f>IF(Tabela2[[#This Row],[Status]]="","",CONCATENATE(Tabela2[[#This Row],[Máquina]],"_",Tabela2[[#This Row],[Status]]))</f>
        <v>SIEMP_ESTAÇÃO III</v>
      </c>
      <c r="E1203" s="5">
        <f t="shared" si="37"/>
        <v>164</v>
      </c>
      <c r="F1203" s="6" t="str">
        <f>IF(C1203&lt;&gt;"",IF(COUNTIFS($C$2:C1203,C1203)=1,C1203,""),"")</f>
        <v/>
      </c>
      <c r="H1203" s="5">
        <v>1202</v>
      </c>
      <c r="I1203" s="6" t="str">
        <f t="shared" si="36"/>
        <v/>
      </c>
      <c r="J1203" s="6" t="str">
        <f>IFERROR(MID(Tabela3[[#This Row],[Ordenado]], 1, SEARCH("_", Tabela3[[#This Row],[Ordenado]]) - 1),"")</f>
        <v/>
      </c>
      <c r="K1203" s="6" t="str">
        <f>IFERROR(MID(Tabela3[[#This Row],[Ordenado]], SEARCH("_",Tabela3[[#This Row],[Ordenado]]) + 1, LEN(Tabela3[[#This Row],[Ordenado]])),"")</f>
        <v/>
      </c>
    </row>
    <row r="1204" spans="1:11" x14ac:dyDescent="0.25">
      <c r="A1204" t="str">
        <f>IFERROR(tbl_geral[[#This Row],[Máquina]],"")</f>
        <v>SIEMP</v>
      </c>
      <c r="B1204" t="str">
        <f>IFERROR(tbl_geral[[#This Row],[Status]],"")</f>
        <v>ESTAÇÃO III</v>
      </c>
      <c r="C1204" t="str">
        <f>IF(Tabela2[[#This Row],[Status]]="","",CONCATENATE(Tabela2[[#This Row],[Máquina]],"_",Tabela2[[#This Row],[Status]]))</f>
        <v>SIEMP_ESTAÇÃO III</v>
      </c>
      <c r="E1204" s="5">
        <f t="shared" si="37"/>
        <v>164</v>
      </c>
      <c r="F1204" s="6" t="str">
        <f>IF(C1204&lt;&gt;"",IF(COUNTIFS($C$2:C1204,C1204)=1,C1204,""),"")</f>
        <v/>
      </c>
      <c r="H1204" s="5">
        <v>1203</v>
      </c>
      <c r="I1204" s="6" t="str">
        <f t="shared" si="36"/>
        <v/>
      </c>
      <c r="J1204" s="6" t="str">
        <f>IFERROR(MID(Tabela3[[#This Row],[Ordenado]], 1, SEARCH("_", Tabela3[[#This Row],[Ordenado]]) - 1),"")</f>
        <v/>
      </c>
      <c r="K1204" s="6" t="str">
        <f>IFERROR(MID(Tabela3[[#This Row],[Ordenado]], SEARCH("_",Tabela3[[#This Row],[Ordenado]]) + 1, LEN(Tabela3[[#This Row],[Ordenado]])),"")</f>
        <v/>
      </c>
    </row>
    <row r="1205" spans="1:11" x14ac:dyDescent="0.25">
      <c r="A1205" t="str">
        <f>IFERROR(tbl_geral[[#This Row],[Máquina]],"")</f>
        <v>SIEMP</v>
      </c>
      <c r="B1205" t="str">
        <f>IFERROR(tbl_geral[[#This Row],[Status]],"")</f>
        <v>ESTAÇÃO III</v>
      </c>
      <c r="C1205" t="str">
        <f>IF(Tabela2[[#This Row],[Status]]="","",CONCATENATE(Tabela2[[#This Row],[Máquina]],"_",Tabela2[[#This Row],[Status]]))</f>
        <v>SIEMP_ESTAÇÃO III</v>
      </c>
      <c r="E1205" s="5">
        <f t="shared" si="37"/>
        <v>164</v>
      </c>
      <c r="F1205" s="6" t="str">
        <f>IF(C1205&lt;&gt;"",IF(COUNTIFS($C$2:C1205,C1205)=1,C1205,""),"")</f>
        <v/>
      </c>
      <c r="H1205" s="5">
        <v>1204</v>
      </c>
      <c r="I1205" s="6" t="str">
        <f t="shared" si="36"/>
        <v/>
      </c>
      <c r="J1205" s="6" t="str">
        <f>IFERROR(MID(Tabela3[[#This Row],[Ordenado]], 1, SEARCH("_", Tabela3[[#This Row],[Ordenado]]) - 1),"")</f>
        <v/>
      </c>
      <c r="K1205" s="6" t="str">
        <f>IFERROR(MID(Tabela3[[#This Row],[Ordenado]], SEARCH("_",Tabela3[[#This Row],[Ordenado]]) + 1, LEN(Tabela3[[#This Row],[Ordenado]])),"")</f>
        <v/>
      </c>
    </row>
    <row r="1206" spans="1:11" x14ac:dyDescent="0.25">
      <c r="A1206" t="str">
        <f>IFERROR(tbl_geral[[#This Row],[Máquina]],"")</f>
        <v>SIEMP</v>
      </c>
      <c r="B1206" t="str">
        <f>IFERROR(tbl_geral[[#This Row],[Status]],"")</f>
        <v>ESTAÇÃO III</v>
      </c>
      <c r="C1206" t="str">
        <f>IF(Tabela2[[#This Row],[Status]]="","",CONCATENATE(Tabela2[[#This Row],[Máquina]],"_",Tabela2[[#This Row],[Status]]))</f>
        <v>SIEMP_ESTAÇÃO III</v>
      </c>
      <c r="E1206" s="5">
        <f t="shared" si="37"/>
        <v>164</v>
      </c>
      <c r="F1206" s="6" t="str">
        <f>IF(C1206&lt;&gt;"",IF(COUNTIFS($C$2:C1206,C1206)=1,C1206,""),"")</f>
        <v/>
      </c>
      <c r="H1206" s="5">
        <v>1205</v>
      </c>
      <c r="I1206" s="6" t="str">
        <f t="shared" si="36"/>
        <v/>
      </c>
      <c r="J1206" s="6" t="str">
        <f>IFERROR(MID(Tabela3[[#This Row],[Ordenado]], 1, SEARCH("_", Tabela3[[#This Row],[Ordenado]]) - 1),"")</f>
        <v/>
      </c>
      <c r="K1206" s="6" t="str">
        <f>IFERROR(MID(Tabela3[[#This Row],[Ordenado]], SEARCH("_",Tabela3[[#This Row],[Ordenado]]) + 1, LEN(Tabela3[[#This Row],[Ordenado]])),"")</f>
        <v/>
      </c>
    </row>
    <row r="1207" spans="1:11" x14ac:dyDescent="0.25">
      <c r="A1207" t="str">
        <f>IFERROR(tbl_geral[[#This Row],[Máquina]],"")</f>
        <v>SIEMP</v>
      </c>
      <c r="B1207" t="str">
        <f>IFERROR(tbl_geral[[#This Row],[Status]],"")</f>
        <v>ESTAÇÃO III</v>
      </c>
      <c r="C1207" t="str">
        <f>IF(Tabela2[[#This Row],[Status]]="","",CONCATENATE(Tabela2[[#This Row],[Máquina]],"_",Tabela2[[#This Row],[Status]]))</f>
        <v>SIEMP_ESTAÇÃO III</v>
      </c>
      <c r="E1207" s="5">
        <f t="shared" si="37"/>
        <v>164</v>
      </c>
      <c r="F1207" s="6" t="str">
        <f>IF(C1207&lt;&gt;"",IF(COUNTIFS($C$2:C1207,C1207)=1,C1207,""),"")</f>
        <v/>
      </c>
      <c r="H1207" s="5">
        <v>1206</v>
      </c>
      <c r="I1207" s="6" t="str">
        <f t="shared" si="36"/>
        <v/>
      </c>
      <c r="J1207" s="6" t="str">
        <f>IFERROR(MID(Tabela3[[#This Row],[Ordenado]], 1, SEARCH("_", Tabela3[[#This Row],[Ordenado]]) - 1),"")</f>
        <v/>
      </c>
      <c r="K1207" s="6" t="str">
        <f>IFERROR(MID(Tabela3[[#This Row],[Ordenado]], SEARCH("_",Tabela3[[#This Row],[Ordenado]]) + 1, LEN(Tabela3[[#This Row],[Ordenado]])),"")</f>
        <v/>
      </c>
    </row>
    <row r="1208" spans="1:11" x14ac:dyDescent="0.25">
      <c r="A1208" t="str">
        <f>IFERROR(tbl_geral[[#This Row],[Máquina]],"")</f>
        <v>SIEMP</v>
      </c>
      <c r="B1208" t="str">
        <f>IFERROR(tbl_geral[[#This Row],[Status]],"")</f>
        <v>ESTAÇÃO III</v>
      </c>
      <c r="C1208" t="str">
        <f>IF(Tabela2[[#This Row],[Status]]="","",CONCATENATE(Tabela2[[#This Row],[Máquina]],"_",Tabela2[[#This Row],[Status]]))</f>
        <v>SIEMP_ESTAÇÃO III</v>
      </c>
      <c r="E1208" s="5">
        <f t="shared" si="37"/>
        <v>164</v>
      </c>
      <c r="F1208" s="6" t="str">
        <f>IF(C1208&lt;&gt;"",IF(COUNTIFS($C$2:C1208,C1208)=1,C1208,""),"")</f>
        <v/>
      </c>
      <c r="H1208" s="5">
        <v>1207</v>
      </c>
      <c r="I1208" s="6" t="str">
        <f t="shared" si="36"/>
        <v/>
      </c>
      <c r="J1208" s="6" t="str">
        <f>IFERROR(MID(Tabela3[[#This Row],[Ordenado]], 1, SEARCH("_", Tabela3[[#This Row],[Ordenado]]) - 1),"")</f>
        <v/>
      </c>
      <c r="K1208" s="6" t="str">
        <f>IFERROR(MID(Tabela3[[#This Row],[Ordenado]], SEARCH("_",Tabela3[[#This Row],[Ordenado]]) + 1, LEN(Tabela3[[#This Row],[Ordenado]])),"")</f>
        <v/>
      </c>
    </row>
    <row r="1209" spans="1:11" x14ac:dyDescent="0.25">
      <c r="A1209" t="str">
        <f>IFERROR(tbl_geral[[#This Row],[Máquina]],"")</f>
        <v>SIEMP</v>
      </c>
      <c r="B1209" t="str">
        <f>IFERROR(tbl_geral[[#This Row],[Status]],"")</f>
        <v>ESTAÇÃO III</v>
      </c>
      <c r="C1209" t="str">
        <f>IF(Tabela2[[#This Row],[Status]]="","",CONCATENATE(Tabela2[[#This Row],[Máquina]],"_",Tabela2[[#This Row],[Status]]))</f>
        <v>SIEMP_ESTAÇÃO III</v>
      </c>
      <c r="E1209" s="5">
        <f t="shared" si="37"/>
        <v>164</v>
      </c>
      <c r="F1209" s="6" t="str">
        <f>IF(C1209&lt;&gt;"",IF(COUNTIFS($C$2:C1209,C1209)=1,C1209,""),"")</f>
        <v/>
      </c>
      <c r="H1209" s="5">
        <v>1208</v>
      </c>
      <c r="I1209" s="6" t="str">
        <f t="shared" si="36"/>
        <v/>
      </c>
      <c r="J1209" s="6" t="str">
        <f>IFERROR(MID(Tabela3[[#This Row],[Ordenado]], 1, SEARCH("_", Tabela3[[#This Row],[Ordenado]]) - 1),"")</f>
        <v/>
      </c>
      <c r="K1209" s="6" t="str">
        <f>IFERROR(MID(Tabela3[[#This Row],[Ordenado]], SEARCH("_",Tabela3[[#This Row],[Ordenado]]) + 1, LEN(Tabela3[[#This Row],[Ordenado]])),"")</f>
        <v/>
      </c>
    </row>
    <row r="1210" spans="1:11" x14ac:dyDescent="0.25">
      <c r="A1210" t="str">
        <f>IFERROR(tbl_geral[[#This Row],[Máquina]],"")</f>
        <v>SIEMP</v>
      </c>
      <c r="B1210" t="str">
        <f>IFERROR(tbl_geral[[#This Row],[Status]],"")</f>
        <v>ESTAÇÃO III</v>
      </c>
      <c r="C1210" t="str">
        <f>IF(Tabela2[[#This Row],[Status]]="","",CONCATENATE(Tabela2[[#This Row],[Máquina]],"_",Tabela2[[#This Row],[Status]]))</f>
        <v>SIEMP_ESTAÇÃO III</v>
      </c>
      <c r="E1210" s="5">
        <f t="shared" si="37"/>
        <v>164</v>
      </c>
      <c r="F1210" s="6" t="str">
        <f>IF(C1210&lt;&gt;"",IF(COUNTIFS($C$2:C1210,C1210)=1,C1210,""),"")</f>
        <v/>
      </c>
      <c r="H1210" s="5">
        <v>1209</v>
      </c>
      <c r="I1210" s="6" t="str">
        <f t="shared" si="36"/>
        <v/>
      </c>
      <c r="J1210" s="6" t="str">
        <f>IFERROR(MID(Tabela3[[#This Row],[Ordenado]], 1, SEARCH("_", Tabela3[[#This Row],[Ordenado]]) - 1),"")</f>
        <v/>
      </c>
      <c r="K1210" s="6" t="str">
        <f>IFERROR(MID(Tabela3[[#This Row],[Ordenado]], SEARCH("_",Tabela3[[#This Row],[Ordenado]]) + 1, LEN(Tabela3[[#This Row],[Ordenado]])),"")</f>
        <v/>
      </c>
    </row>
    <row r="1211" spans="1:11" x14ac:dyDescent="0.25">
      <c r="A1211" t="str">
        <f>IFERROR(tbl_geral[[#This Row],[Máquina]],"")</f>
        <v>SIEMP</v>
      </c>
      <c r="B1211" t="str">
        <f>IFERROR(tbl_geral[[#This Row],[Status]],"")</f>
        <v>ESTAÇÃO III</v>
      </c>
      <c r="C1211" t="str">
        <f>IF(Tabela2[[#This Row],[Status]]="","",CONCATENATE(Tabela2[[#This Row],[Máquina]],"_",Tabela2[[#This Row],[Status]]))</f>
        <v>SIEMP_ESTAÇÃO III</v>
      </c>
      <c r="E1211" s="5">
        <f t="shared" si="37"/>
        <v>164</v>
      </c>
      <c r="F1211" s="6" t="str">
        <f>IF(C1211&lt;&gt;"",IF(COUNTIFS($C$2:C1211,C1211)=1,C1211,""),"")</f>
        <v/>
      </c>
      <c r="H1211" s="5">
        <v>1210</v>
      </c>
      <c r="I1211" s="6" t="str">
        <f t="shared" si="36"/>
        <v/>
      </c>
      <c r="J1211" s="6" t="str">
        <f>IFERROR(MID(Tabela3[[#This Row],[Ordenado]], 1, SEARCH("_", Tabela3[[#This Row],[Ordenado]]) - 1),"")</f>
        <v/>
      </c>
      <c r="K1211" s="6" t="str">
        <f>IFERROR(MID(Tabela3[[#This Row],[Ordenado]], SEARCH("_",Tabela3[[#This Row],[Ordenado]]) + 1, LEN(Tabela3[[#This Row],[Ordenado]])),"")</f>
        <v/>
      </c>
    </row>
    <row r="1212" spans="1:11" x14ac:dyDescent="0.25">
      <c r="A1212" t="str">
        <f>IFERROR(tbl_geral[[#This Row],[Máquina]],"")</f>
        <v>SIEMP</v>
      </c>
      <c r="B1212" t="str">
        <f>IFERROR(tbl_geral[[#This Row],[Status]],"")</f>
        <v>ESTAÇÃO III</v>
      </c>
      <c r="C1212" t="str">
        <f>IF(Tabela2[[#This Row],[Status]]="","",CONCATENATE(Tabela2[[#This Row],[Máquina]],"_",Tabela2[[#This Row],[Status]]))</f>
        <v>SIEMP_ESTAÇÃO III</v>
      </c>
      <c r="E1212" s="5">
        <f t="shared" si="37"/>
        <v>164</v>
      </c>
      <c r="F1212" s="6" t="str">
        <f>IF(C1212&lt;&gt;"",IF(COUNTIFS($C$2:C1212,C1212)=1,C1212,""),"")</f>
        <v/>
      </c>
      <c r="H1212" s="5">
        <v>1211</v>
      </c>
      <c r="I1212" s="6" t="str">
        <f t="shared" si="36"/>
        <v/>
      </c>
      <c r="J1212" s="6" t="str">
        <f>IFERROR(MID(Tabela3[[#This Row],[Ordenado]], 1, SEARCH("_", Tabela3[[#This Row],[Ordenado]]) - 1),"")</f>
        <v/>
      </c>
      <c r="K1212" s="6" t="str">
        <f>IFERROR(MID(Tabela3[[#This Row],[Ordenado]], SEARCH("_",Tabela3[[#This Row],[Ordenado]]) + 1, LEN(Tabela3[[#This Row],[Ordenado]])),"")</f>
        <v/>
      </c>
    </row>
    <row r="1213" spans="1:11" x14ac:dyDescent="0.25">
      <c r="A1213" t="str">
        <f>IFERROR(tbl_geral[[#This Row],[Máquina]],"")</f>
        <v>SIEMP</v>
      </c>
      <c r="B1213" t="str">
        <f>IFERROR(tbl_geral[[#This Row],[Status]],"")</f>
        <v>CARRO DE ALIMENTAÇÃO</v>
      </c>
      <c r="C1213" t="str">
        <f>IF(Tabela2[[#This Row],[Status]]="","",CONCATENATE(Tabela2[[#This Row],[Máquina]],"_",Tabela2[[#This Row],[Status]]))</f>
        <v>SIEMP_CARRO DE ALIMENTAÇÃO</v>
      </c>
      <c r="E1213" s="5">
        <f t="shared" si="37"/>
        <v>165</v>
      </c>
      <c r="F1213" s="6" t="str">
        <f>IF(C1213&lt;&gt;"",IF(COUNTIFS($C$2:C1213,C1213)=1,C1213,""),"")</f>
        <v>SIEMP_CARRO DE ALIMENTAÇÃO</v>
      </c>
      <c r="H1213" s="5">
        <v>1212</v>
      </c>
      <c r="I1213" s="6" t="str">
        <f t="shared" si="36"/>
        <v/>
      </c>
      <c r="J1213" s="6" t="str">
        <f>IFERROR(MID(Tabela3[[#This Row],[Ordenado]], 1, SEARCH("_", Tabela3[[#This Row],[Ordenado]]) - 1),"")</f>
        <v/>
      </c>
      <c r="K1213" s="6" t="str">
        <f>IFERROR(MID(Tabela3[[#This Row],[Ordenado]], SEARCH("_",Tabela3[[#This Row],[Ordenado]]) + 1, LEN(Tabela3[[#This Row],[Ordenado]])),"")</f>
        <v/>
      </c>
    </row>
    <row r="1214" spans="1:11" x14ac:dyDescent="0.25">
      <c r="A1214" t="str">
        <f>IFERROR(tbl_geral[[#This Row],[Máquina]],"")</f>
        <v>SIEMP</v>
      </c>
      <c r="B1214" t="str">
        <f>IFERROR(tbl_geral[[#This Row],[Status]],"")</f>
        <v>CARRO DE ALIMENTAÇÃO</v>
      </c>
      <c r="C1214" t="str">
        <f>IF(Tabela2[[#This Row],[Status]]="","",CONCATENATE(Tabela2[[#This Row],[Máquina]],"_",Tabela2[[#This Row],[Status]]))</f>
        <v>SIEMP_CARRO DE ALIMENTAÇÃO</v>
      </c>
      <c r="E1214" s="5">
        <f t="shared" si="37"/>
        <v>165</v>
      </c>
      <c r="F1214" s="6" t="str">
        <f>IF(C1214&lt;&gt;"",IF(COUNTIFS($C$2:C1214,C1214)=1,C1214,""),"")</f>
        <v/>
      </c>
      <c r="H1214" s="5">
        <v>1213</v>
      </c>
      <c r="I1214" s="6" t="str">
        <f t="shared" si="36"/>
        <v/>
      </c>
      <c r="J1214" s="6" t="str">
        <f>IFERROR(MID(Tabela3[[#This Row],[Ordenado]], 1, SEARCH("_", Tabela3[[#This Row],[Ordenado]]) - 1),"")</f>
        <v/>
      </c>
      <c r="K1214" s="6" t="str">
        <f>IFERROR(MID(Tabela3[[#This Row],[Ordenado]], SEARCH("_",Tabela3[[#This Row],[Ordenado]]) + 1, LEN(Tabela3[[#This Row],[Ordenado]])),"")</f>
        <v/>
      </c>
    </row>
    <row r="1215" spans="1:11" x14ac:dyDescent="0.25">
      <c r="A1215" t="str">
        <f>IFERROR(tbl_geral[[#This Row],[Máquina]],"")</f>
        <v>SIEMP</v>
      </c>
      <c r="B1215" t="str">
        <f>IFERROR(tbl_geral[[#This Row],[Status]],"")</f>
        <v>CARRO DE ALIMENTAÇÃO</v>
      </c>
      <c r="C1215" t="str">
        <f>IF(Tabela2[[#This Row],[Status]]="","",CONCATENATE(Tabela2[[#This Row],[Máquina]],"_",Tabela2[[#This Row],[Status]]))</f>
        <v>SIEMP_CARRO DE ALIMENTAÇÃO</v>
      </c>
      <c r="E1215" s="5">
        <f t="shared" si="37"/>
        <v>165</v>
      </c>
      <c r="F1215" s="6" t="str">
        <f>IF(C1215&lt;&gt;"",IF(COUNTIFS($C$2:C1215,C1215)=1,C1215,""),"")</f>
        <v/>
      </c>
      <c r="H1215" s="5">
        <v>1214</v>
      </c>
      <c r="I1215" s="6" t="str">
        <f t="shared" si="36"/>
        <v/>
      </c>
      <c r="J1215" s="6" t="str">
        <f>IFERROR(MID(Tabela3[[#This Row],[Ordenado]], 1, SEARCH("_", Tabela3[[#This Row],[Ordenado]]) - 1),"")</f>
        <v/>
      </c>
      <c r="K1215" s="6" t="str">
        <f>IFERROR(MID(Tabela3[[#This Row],[Ordenado]], SEARCH("_",Tabela3[[#This Row],[Ordenado]]) + 1, LEN(Tabela3[[#This Row],[Ordenado]])),"")</f>
        <v/>
      </c>
    </row>
    <row r="1216" spans="1:11" x14ac:dyDescent="0.25">
      <c r="A1216" t="str">
        <f>IFERROR(tbl_geral[[#This Row],[Máquina]],"")</f>
        <v>SIEMP</v>
      </c>
      <c r="B1216" t="str">
        <f>IFERROR(tbl_geral[[#This Row],[Status]],"")</f>
        <v>CARRO DE ALIMENTAÇÃO</v>
      </c>
      <c r="C1216" t="str">
        <f>IF(Tabela2[[#This Row],[Status]]="","",CONCATENATE(Tabela2[[#This Row],[Máquina]],"_",Tabela2[[#This Row],[Status]]))</f>
        <v>SIEMP_CARRO DE ALIMENTAÇÃO</v>
      </c>
      <c r="E1216" s="5">
        <f t="shared" si="37"/>
        <v>165</v>
      </c>
      <c r="F1216" s="6" t="str">
        <f>IF(C1216&lt;&gt;"",IF(COUNTIFS($C$2:C1216,C1216)=1,C1216,""),"")</f>
        <v/>
      </c>
      <c r="H1216" s="5">
        <v>1215</v>
      </c>
      <c r="I1216" s="6" t="str">
        <f t="shared" si="36"/>
        <v/>
      </c>
      <c r="J1216" s="6" t="str">
        <f>IFERROR(MID(Tabela3[[#This Row],[Ordenado]], 1, SEARCH("_", Tabela3[[#This Row],[Ordenado]]) - 1),"")</f>
        <v/>
      </c>
      <c r="K1216" s="6" t="str">
        <f>IFERROR(MID(Tabela3[[#This Row],[Ordenado]], SEARCH("_",Tabela3[[#This Row],[Ordenado]]) + 1, LEN(Tabela3[[#This Row],[Ordenado]])),"")</f>
        <v/>
      </c>
    </row>
    <row r="1217" spans="1:11" x14ac:dyDescent="0.25">
      <c r="A1217" t="str">
        <f>IFERROR(tbl_geral[[#This Row],[Máquina]],"")</f>
        <v>SIEMP</v>
      </c>
      <c r="B1217" t="str">
        <f>IFERROR(tbl_geral[[#This Row],[Status]],"")</f>
        <v>CARRO DE ALIMENTAÇÃO</v>
      </c>
      <c r="C1217" t="str">
        <f>IF(Tabela2[[#This Row],[Status]]="","",CONCATENATE(Tabela2[[#This Row],[Máquina]],"_",Tabela2[[#This Row],[Status]]))</f>
        <v>SIEMP_CARRO DE ALIMENTAÇÃO</v>
      </c>
      <c r="E1217" s="5">
        <f t="shared" si="37"/>
        <v>165</v>
      </c>
      <c r="F1217" s="6" t="str">
        <f>IF(C1217&lt;&gt;"",IF(COUNTIFS($C$2:C1217,C1217)=1,C1217,""),"")</f>
        <v/>
      </c>
      <c r="H1217" s="5">
        <v>1216</v>
      </c>
      <c r="I1217" s="6" t="str">
        <f t="shared" si="36"/>
        <v/>
      </c>
      <c r="J1217" s="6" t="str">
        <f>IFERROR(MID(Tabela3[[#This Row],[Ordenado]], 1, SEARCH("_", Tabela3[[#This Row],[Ordenado]]) - 1),"")</f>
        <v/>
      </c>
      <c r="K1217" s="6" t="str">
        <f>IFERROR(MID(Tabela3[[#This Row],[Ordenado]], SEARCH("_",Tabela3[[#This Row],[Ordenado]]) + 1, LEN(Tabela3[[#This Row],[Ordenado]])),"")</f>
        <v/>
      </c>
    </row>
    <row r="1218" spans="1:11" x14ac:dyDescent="0.25">
      <c r="A1218" t="str">
        <f>IFERROR(tbl_geral[[#This Row],[Máquina]],"")</f>
        <v>SIEMP</v>
      </c>
      <c r="B1218" t="str">
        <f>IFERROR(tbl_geral[[#This Row],[Status]],"")</f>
        <v>PRENSA</v>
      </c>
      <c r="C1218" t="str">
        <f>IF(Tabela2[[#This Row],[Status]]="","",CONCATENATE(Tabela2[[#This Row],[Máquina]],"_",Tabela2[[#This Row],[Status]]))</f>
        <v>SIEMP_PRENSA</v>
      </c>
      <c r="E1218" s="5">
        <f t="shared" si="37"/>
        <v>166</v>
      </c>
      <c r="F1218" s="6" t="str">
        <f>IF(C1218&lt;&gt;"",IF(COUNTIFS($C$2:C1218,C1218)=1,C1218,""),"")</f>
        <v>SIEMP_PRENSA</v>
      </c>
      <c r="H1218" s="5">
        <v>1217</v>
      </c>
      <c r="I1218" s="6" t="str">
        <f t="shared" si="36"/>
        <v/>
      </c>
      <c r="J1218" s="6" t="str">
        <f>IFERROR(MID(Tabela3[[#This Row],[Ordenado]], 1, SEARCH("_", Tabela3[[#This Row],[Ordenado]]) - 1),"")</f>
        <v/>
      </c>
      <c r="K1218" s="6" t="str">
        <f>IFERROR(MID(Tabela3[[#This Row],[Ordenado]], SEARCH("_",Tabela3[[#This Row],[Ordenado]]) + 1, LEN(Tabela3[[#This Row],[Ordenado]])),"")</f>
        <v/>
      </c>
    </row>
    <row r="1219" spans="1:11" x14ac:dyDescent="0.25">
      <c r="A1219" t="str">
        <f>IFERROR(tbl_geral[[#This Row],[Máquina]],"")</f>
        <v>SIEMP</v>
      </c>
      <c r="B1219" t="str">
        <f>IFERROR(tbl_geral[[#This Row],[Status]],"")</f>
        <v>PRENSA</v>
      </c>
      <c r="C1219" t="str">
        <f>IF(Tabela2[[#This Row],[Status]]="","",CONCATENATE(Tabela2[[#This Row],[Máquina]],"_",Tabela2[[#This Row],[Status]]))</f>
        <v>SIEMP_PRENSA</v>
      </c>
      <c r="E1219" s="5">
        <f t="shared" si="37"/>
        <v>166</v>
      </c>
      <c r="F1219" s="6" t="str">
        <f>IF(C1219&lt;&gt;"",IF(COUNTIFS($C$2:C1219,C1219)=1,C1219,""),"")</f>
        <v/>
      </c>
      <c r="H1219" s="5">
        <v>1218</v>
      </c>
      <c r="I1219" s="6" t="str">
        <f t="shared" ref="I1219:I1282" si="38">IFERROR(INDEX($F$2:$F$2000,MATCH(H1219,$E$2:$E$2000,0)),"")</f>
        <v/>
      </c>
      <c r="J1219" s="6" t="str">
        <f>IFERROR(MID(Tabela3[[#This Row],[Ordenado]], 1, SEARCH("_", Tabela3[[#This Row],[Ordenado]]) - 1),"")</f>
        <v/>
      </c>
      <c r="K1219" s="6" t="str">
        <f>IFERROR(MID(Tabela3[[#This Row],[Ordenado]], SEARCH("_",Tabela3[[#This Row],[Ordenado]]) + 1, LEN(Tabela3[[#This Row],[Ordenado]])),"")</f>
        <v/>
      </c>
    </row>
    <row r="1220" spans="1:11" x14ac:dyDescent="0.25">
      <c r="A1220" t="str">
        <f>IFERROR(tbl_geral[[#This Row],[Máquina]],"")</f>
        <v>SIEMP</v>
      </c>
      <c r="B1220" t="str">
        <f>IFERROR(tbl_geral[[#This Row],[Status]],"")</f>
        <v>PRENSA</v>
      </c>
      <c r="C1220" t="str">
        <f>IF(Tabela2[[#This Row],[Status]]="","",CONCATENATE(Tabela2[[#This Row],[Máquina]],"_",Tabela2[[#This Row],[Status]]))</f>
        <v>SIEMP_PRENSA</v>
      </c>
      <c r="E1220" s="5">
        <f t="shared" ref="E1220:E1283" si="39">IF(F1220&lt;&gt;"",E1219+1,E1219)</f>
        <v>166</v>
      </c>
      <c r="F1220" s="6" t="str">
        <f>IF(C1220&lt;&gt;"",IF(COUNTIFS($C$2:C1220,C1220)=1,C1220,""),"")</f>
        <v/>
      </c>
      <c r="H1220" s="5">
        <v>1219</v>
      </c>
      <c r="I1220" s="6" t="str">
        <f t="shared" si="38"/>
        <v/>
      </c>
      <c r="J1220" s="6" t="str">
        <f>IFERROR(MID(Tabela3[[#This Row],[Ordenado]], 1, SEARCH("_", Tabela3[[#This Row],[Ordenado]]) - 1),"")</f>
        <v/>
      </c>
      <c r="K1220" s="6" t="str">
        <f>IFERROR(MID(Tabela3[[#This Row],[Ordenado]], SEARCH("_",Tabela3[[#This Row],[Ordenado]]) + 1, LEN(Tabela3[[#This Row],[Ordenado]])),"")</f>
        <v/>
      </c>
    </row>
    <row r="1221" spans="1:11" x14ac:dyDescent="0.25">
      <c r="A1221" t="str">
        <f>IFERROR(tbl_geral[[#This Row],[Máquina]],"")</f>
        <v>SIEMP</v>
      </c>
      <c r="B1221" t="str">
        <f>IFERROR(tbl_geral[[#This Row],[Status]],"")</f>
        <v>PRENSA</v>
      </c>
      <c r="C1221" t="str">
        <f>IF(Tabela2[[#This Row],[Status]]="","",CONCATENATE(Tabela2[[#This Row],[Máquina]],"_",Tabela2[[#This Row],[Status]]))</f>
        <v>SIEMP_PRENSA</v>
      </c>
      <c r="E1221" s="5">
        <f t="shared" si="39"/>
        <v>166</v>
      </c>
      <c r="F1221" s="6" t="str">
        <f>IF(C1221&lt;&gt;"",IF(COUNTIFS($C$2:C1221,C1221)=1,C1221,""),"")</f>
        <v/>
      </c>
      <c r="H1221" s="5">
        <v>1220</v>
      </c>
      <c r="I1221" s="6" t="str">
        <f t="shared" si="38"/>
        <v/>
      </c>
      <c r="J1221" s="6" t="str">
        <f>IFERROR(MID(Tabela3[[#This Row],[Ordenado]], 1, SEARCH("_", Tabela3[[#This Row],[Ordenado]]) - 1),"")</f>
        <v/>
      </c>
      <c r="K1221" s="6" t="str">
        <f>IFERROR(MID(Tabela3[[#This Row],[Ordenado]], SEARCH("_",Tabela3[[#This Row],[Ordenado]]) + 1, LEN(Tabela3[[#This Row],[Ordenado]])),"")</f>
        <v/>
      </c>
    </row>
    <row r="1222" spans="1:11" x14ac:dyDescent="0.25">
      <c r="A1222" t="str">
        <f>IFERROR(tbl_geral[[#This Row],[Máquina]],"")</f>
        <v>SIEMP</v>
      </c>
      <c r="B1222" t="str">
        <f>IFERROR(tbl_geral[[#This Row],[Status]],"")</f>
        <v>PRENSA</v>
      </c>
      <c r="C1222" t="str">
        <f>IF(Tabela2[[#This Row],[Status]]="","",CONCATENATE(Tabela2[[#This Row],[Máquina]],"_",Tabela2[[#This Row],[Status]]))</f>
        <v>SIEMP_PRENSA</v>
      </c>
      <c r="E1222" s="5">
        <f t="shared" si="39"/>
        <v>166</v>
      </c>
      <c r="F1222" s="6" t="str">
        <f>IF(C1222&lt;&gt;"",IF(COUNTIFS($C$2:C1222,C1222)=1,C1222,""),"")</f>
        <v/>
      </c>
      <c r="H1222" s="5">
        <v>1221</v>
      </c>
      <c r="I1222" s="6" t="str">
        <f t="shared" si="38"/>
        <v/>
      </c>
      <c r="J1222" s="6" t="str">
        <f>IFERROR(MID(Tabela3[[#This Row],[Ordenado]], 1, SEARCH("_", Tabela3[[#This Row],[Ordenado]]) - 1),"")</f>
        <v/>
      </c>
      <c r="K1222" s="6" t="str">
        <f>IFERROR(MID(Tabela3[[#This Row],[Ordenado]], SEARCH("_",Tabela3[[#This Row],[Ordenado]]) + 1, LEN(Tabela3[[#This Row],[Ordenado]])),"")</f>
        <v/>
      </c>
    </row>
    <row r="1223" spans="1:11" x14ac:dyDescent="0.25">
      <c r="A1223" t="str">
        <f>IFERROR(tbl_geral[[#This Row],[Máquina]],"")</f>
        <v>SIEMP</v>
      </c>
      <c r="B1223" t="str">
        <f>IFERROR(tbl_geral[[#This Row],[Status]],"")</f>
        <v>PRENSA</v>
      </c>
      <c r="C1223" t="str">
        <f>IF(Tabela2[[#This Row],[Status]]="","",CONCATENATE(Tabela2[[#This Row],[Máquina]],"_",Tabela2[[#This Row],[Status]]))</f>
        <v>SIEMP_PRENSA</v>
      </c>
      <c r="E1223" s="5">
        <f t="shared" si="39"/>
        <v>166</v>
      </c>
      <c r="F1223" s="6" t="str">
        <f>IF(C1223&lt;&gt;"",IF(COUNTIFS($C$2:C1223,C1223)=1,C1223,""),"")</f>
        <v/>
      </c>
      <c r="H1223" s="5">
        <v>1222</v>
      </c>
      <c r="I1223" s="6" t="str">
        <f t="shared" si="38"/>
        <v/>
      </c>
      <c r="J1223" s="6" t="str">
        <f>IFERROR(MID(Tabela3[[#This Row],[Ordenado]], 1, SEARCH("_", Tabela3[[#This Row],[Ordenado]]) - 1),"")</f>
        <v/>
      </c>
      <c r="K1223" s="6" t="str">
        <f>IFERROR(MID(Tabela3[[#This Row],[Ordenado]], SEARCH("_",Tabela3[[#This Row],[Ordenado]]) + 1, LEN(Tabela3[[#This Row],[Ordenado]])),"")</f>
        <v/>
      </c>
    </row>
    <row r="1224" spans="1:11" x14ac:dyDescent="0.25">
      <c r="A1224" t="str">
        <f>IFERROR(tbl_geral[[#This Row],[Máquina]],"")</f>
        <v>SIEMP</v>
      </c>
      <c r="B1224" t="str">
        <f>IFERROR(tbl_geral[[#This Row],[Status]],"")</f>
        <v>PRENSA</v>
      </c>
      <c r="C1224" t="str">
        <f>IF(Tabela2[[#This Row],[Status]]="","",CONCATENATE(Tabela2[[#This Row],[Máquina]],"_",Tabela2[[#This Row],[Status]]))</f>
        <v>SIEMP_PRENSA</v>
      </c>
      <c r="E1224" s="5">
        <f t="shared" si="39"/>
        <v>166</v>
      </c>
      <c r="F1224" s="6" t="str">
        <f>IF(C1224&lt;&gt;"",IF(COUNTIFS($C$2:C1224,C1224)=1,C1224,""),"")</f>
        <v/>
      </c>
      <c r="H1224" s="5">
        <v>1223</v>
      </c>
      <c r="I1224" s="6" t="str">
        <f t="shared" si="38"/>
        <v/>
      </c>
      <c r="J1224" s="6" t="str">
        <f>IFERROR(MID(Tabela3[[#This Row],[Ordenado]], 1, SEARCH("_", Tabela3[[#This Row],[Ordenado]]) - 1),"")</f>
        <v/>
      </c>
      <c r="K1224" s="6" t="str">
        <f>IFERROR(MID(Tabela3[[#This Row],[Ordenado]], SEARCH("_",Tabela3[[#This Row],[Ordenado]]) + 1, LEN(Tabela3[[#This Row],[Ordenado]])),"")</f>
        <v/>
      </c>
    </row>
    <row r="1225" spans="1:11" x14ac:dyDescent="0.25">
      <c r="A1225" t="str">
        <f>IFERROR(tbl_geral[[#This Row],[Máquina]],"")</f>
        <v>SIEMP</v>
      </c>
      <c r="B1225" t="str">
        <f>IFERROR(tbl_geral[[#This Row],[Status]],"")</f>
        <v>PRENSA</v>
      </c>
      <c r="C1225" t="str">
        <f>IF(Tabela2[[#This Row],[Status]]="","",CONCATENATE(Tabela2[[#This Row],[Máquina]],"_",Tabela2[[#This Row],[Status]]))</f>
        <v>SIEMP_PRENSA</v>
      </c>
      <c r="E1225" s="5">
        <f t="shared" si="39"/>
        <v>166</v>
      </c>
      <c r="F1225" s="6" t="str">
        <f>IF(C1225&lt;&gt;"",IF(COUNTIFS($C$2:C1225,C1225)=1,C1225,""),"")</f>
        <v/>
      </c>
      <c r="H1225" s="5">
        <v>1224</v>
      </c>
      <c r="I1225" s="6" t="str">
        <f t="shared" si="38"/>
        <v/>
      </c>
      <c r="J1225" s="6" t="str">
        <f>IFERROR(MID(Tabela3[[#This Row],[Ordenado]], 1, SEARCH("_", Tabela3[[#This Row],[Ordenado]]) - 1),"")</f>
        <v/>
      </c>
      <c r="K1225" s="6" t="str">
        <f>IFERROR(MID(Tabela3[[#This Row],[Ordenado]], SEARCH("_",Tabela3[[#This Row],[Ordenado]]) + 1, LEN(Tabela3[[#This Row],[Ordenado]])),"")</f>
        <v/>
      </c>
    </row>
    <row r="1226" spans="1:11" x14ac:dyDescent="0.25">
      <c r="A1226" t="str">
        <f>IFERROR(tbl_geral[[#This Row],[Máquina]],"")</f>
        <v>SIEMP</v>
      </c>
      <c r="B1226" t="str">
        <f>IFERROR(tbl_geral[[#This Row],[Status]],"")</f>
        <v>PRENSA</v>
      </c>
      <c r="C1226" t="str">
        <f>IF(Tabela2[[#This Row],[Status]]="","",CONCATENATE(Tabela2[[#This Row],[Máquina]],"_",Tabela2[[#This Row],[Status]]))</f>
        <v>SIEMP_PRENSA</v>
      </c>
      <c r="E1226" s="5">
        <f t="shared" si="39"/>
        <v>166</v>
      </c>
      <c r="F1226" s="6" t="str">
        <f>IF(C1226&lt;&gt;"",IF(COUNTIFS($C$2:C1226,C1226)=1,C1226,""),"")</f>
        <v/>
      </c>
      <c r="H1226" s="5">
        <v>1225</v>
      </c>
      <c r="I1226" s="6" t="str">
        <f t="shared" si="38"/>
        <v/>
      </c>
      <c r="J1226" s="6" t="str">
        <f>IFERROR(MID(Tabela3[[#This Row],[Ordenado]], 1, SEARCH("_", Tabela3[[#This Row],[Ordenado]]) - 1),"")</f>
        <v/>
      </c>
      <c r="K1226" s="6" t="str">
        <f>IFERROR(MID(Tabela3[[#This Row],[Ordenado]], SEARCH("_",Tabela3[[#This Row],[Ordenado]]) + 1, LEN(Tabela3[[#This Row],[Ordenado]])),"")</f>
        <v/>
      </c>
    </row>
    <row r="1227" spans="1:11" x14ac:dyDescent="0.25">
      <c r="A1227" t="str">
        <f>IFERROR(tbl_geral[[#This Row],[Máquina]],"")</f>
        <v>SIEMP</v>
      </c>
      <c r="B1227" t="str">
        <f>IFERROR(tbl_geral[[#This Row],[Status]],"")</f>
        <v>PRENSA</v>
      </c>
      <c r="C1227" t="str">
        <f>IF(Tabela2[[#This Row],[Status]]="","",CONCATENATE(Tabela2[[#This Row],[Máquina]],"_",Tabela2[[#This Row],[Status]]))</f>
        <v>SIEMP_PRENSA</v>
      </c>
      <c r="E1227" s="5">
        <f t="shared" si="39"/>
        <v>166</v>
      </c>
      <c r="F1227" s="6" t="str">
        <f>IF(C1227&lt;&gt;"",IF(COUNTIFS($C$2:C1227,C1227)=1,C1227,""),"")</f>
        <v/>
      </c>
      <c r="H1227" s="5">
        <v>1226</v>
      </c>
      <c r="I1227" s="6" t="str">
        <f t="shared" si="38"/>
        <v/>
      </c>
      <c r="J1227" s="6" t="str">
        <f>IFERROR(MID(Tabela3[[#This Row],[Ordenado]], 1, SEARCH("_", Tabela3[[#This Row],[Ordenado]]) - 1),"")</f>
        <v/>
      </c>
      <c r="K1227" s="6" t="str">
        <f>IFERROR(MID(Tabela3[[#This Row],[Ordenado]], SEARCH("_",Tabela3[[#This Row],[Ordenado]]) + 1, LEN(Tabela3[[#This Row],[Ordenado]])),"")</f>
        <v/>
      </c>
    </row>
    <row r="1228" spans="1:11" x14ac:dyDescent="0.25">
      <c r="A1228" t="str">
        <f>IFERROR(tbl_geral[[#This Row],[Máquina]],"")</f>
        <v>SIEMP</v>
      </c>
      <c r="B1228" t="str">
        <f>IFERROR(tbl_geral[[#This Row],[Status]],"")</f>
        <v>PRENSA</v>
      </c>
      <c r="C1228" t="str">
        <f>IF(Tabela2[[#This Row],[Status]]="","",CONCATENATE(Tabela2[[#This Row],[Máquina]],"_",Tabela2[[#This Row],[Status]]))</f>
        <v>SIEMP_PRENSA</v>
      </c>
      <c r="E1228" s="5">
        <f t="shared" si="39"/>
        <v>166</v>
      </c>
      <c r="F1228" s="6" t="str">
        <f>IF(C1228&lt;&gt;"",IF(COUNTIFS($C$2:C1228,C1228)=1,C1228,""),"")</f>
        <v/>
      </c>
      <c r="H1228" s="5">
        <v>1227</v>
      </c>
      <c r="I1228" s="6" t="str">
        <f t="shared" si="38"/>
        <v/>
      </c>
      <c r="J1228" s="6" t="str">
        <f>IFERROR(MID(Tabela3[[#This Row],[Ordenado]], 1, SEARCH("_", Tabela3[[#This Row],[Ordenado]]) - 1),"")</f>
        <v/>
      </c>
      <c r="K1228" s="6" t="str">
        <f>IFERROR(MID(Tabela3[[#This Row],[Ordenado]], SEARCH("_",Tabela3[[#This Row],[Ordenado]]) + 1, LEN(Tabela3[[#This Row],[Ordenado]])),"")</f>
        <v/>
      </c>
    </row>
    <row r="1229" spans="1:11" x14ac:dyDescent="0.25">
      <c r="A1229" t="str">
        <f>IFERROR(tbl_geral[[#This Row],[Máquina]],"")</f>
        <v>SIEMP</v>
      </c>
      <c r="B1229" t="str">
        <f>IFERROR(tbl_geral[[#This Row],[Status]],"")</f>
        <v>PRENSA</v>
      </c>
      <c r="C1229" t="str">
        <f>IF(Tabela2[[#This Row],[Status]]="","",CONCATENATE(Tabela2[[#This Row],[Máquina]],"_",Tabela2[[#This Row],[Status]]))</f>
        <v>SIEMP_PRENSA</v>
      </c>
      <c r="E1229" s="5">
        <f t="shared" si="39"/>
        <v>166</v>
      </c>
      <c r="F1229" s="6" t="str">
        <f>IF(C1229&lt;&gt;"",IF(COUNTIFS($C$2:C1229,C1229)=1,C1229,""),"")</f>
        <v/>
      </c>
      <c r="H1229" s="5">
        <v>1228</v>
      </c>
      <c r="I1229" s="6" t="str">
        <f t="shared" si="38"/>
        <v/>
      </c>
      <c r="J1229" s="6" t="str">
        <f>IFERROR(MID(Tabela3[[#This Row],[Ordenado]], 1, SEARCH("_", Tabela3[[#This Row],[Ordenado]]) - 1),"")</f>
        <v/>
      </c>
      <c r="K1229" s="6" t="str">
        <f>IFERROR(MID(Tabela3[[#This Row],[Ordenado]], SEARCH("_",Tabela3[[#This Row],[Ordenado]]) + 1, LEN(Tabela3[[#This Row],[Ordenado]])),"")</f>
        <v/>
      </c>
    </row>
    <row r="1230" spans="1:11" x14ac:dyDescent="0.25">
      <c r="A1230" t="str">
        <f>IFERROR(tbl_geral[[#This Row],[Máquina]],"")</f>
        <v>SIEMP</v>
      </c>
      <c r="B1230" t="str">
        <f>IFERROR(tbl_geral[[#This Row],[Status]],"")</f>
        <v>PRENSA</v>
      </c>
      <c r="C1230" t="str">
        <f>IF(Tabela2[[#This Row],[Status]]="","",CONCATENATE(Tabela2[[#This Row],[Máquina]],"_",Tabela2[[#This Row],[Status]]))</f>
        <v>SIEMP_PRENSA</v>
      </c>
      <c r="E1230" s="5">
        <f t="shared" si="39"/>
        <v>166</v>
      </c>
      <c r="F1230" s="6" t="str">
        <f>IF(C1230&lt;&gt;"",IF(COUNTIFS($C$2:C1230,C1230)=1,C1230,""),"")</f>
        <v/>
      </c>
      <c r="H1230" s="5">
        <v>1229</v>
      </c>
      <c r="I1230" s="6" t="str">
        <f t="shared" si="38"/>
        <v/>
      </c>
      <c r="J1230" s="6" t="str">
        <f>IFERROR(MID(Tabela3[[#This Row],[Ordenado]], 1, SEARCH("_", Tabela3[[#This Row],[Ordenado]]) - 1),"")</f>
        <v/>
      </c>
      <c r="K1230" s="6" t="str">
        <f>IFERROR(MID(Tabela3[[#This Row],[Ordenado]], SEARCH("_",Tabela3[[#This Row],[Ordenado]]) + 1, LEN(Tabela3[[#This Row],[Ordenado]])),"")</f>
        <v/>
      </c>
    </row>
    <row r="1231" spans="1:11" x14ac:dyDescent="0.25">
      <c r="A1231" t="str">
        <f>IFERROR(tbl_geral[[#This Row],[Máquina]],"")</f>
        <v>SIEMP</v>
      </c>
      <c r="B1231" t="str">
        <f>IFERROR(tbl_geral[[#This Row],[Status]],"")</f>
        <v>PRENSA</v>
      </c>
      <c r="C1231" t="str">
        <f>IF(Tabela2[[#This Row],[Status]]="","",CONCATENATE(Tabela2[[#This Row],[Máquina]],"_",Tabela2[[#This Row],[Status]]))</f>
        <v>SIEMP_PRENSA</v>
      </c>
      <c r="E1231" s="5">
        <f t="shared" si="39"/>
        <v>166</v>
      </c>
      <c r="F1231" s="6" t="str">
        <f>IF(C1231&lt;&gt;"",IF(COUNTIFS($C$2:C1231,C1231)=1,C1231,""),"")</f>
        <v/>
      </c>
      <c r="H1231" s="5">
        <v>1230</v>
      </c>
      <c r="I1231" s="6" t="str">
        <f t="shared" si="38"/>
        <v/>
      </c>
      <c r="J1231" s="6" t="str">
        <f>IFERROR(MID(Tabela3[[#This Row],[Ordenado]], 1, SEARCH("_", Tabela3[[#This Row],[Ordenado]]) - 1),"")</f>
        <v/>
      </c>
      <c r="K1231" s="6" t="str">
        <f>IFERROR(MID(Tabela3[[#This Row],[Ordenado]], SEARCH("_",Tabela3[[#This Row],[Ordenado]]) + 1, LEN(Tabela3[[#This Row],[Ordenado]])),"")</f>
        <v/>
      </c>
    </row>
    <row r="1232" spans="1:11" x14ac:dyDescent="0.25">
      <c r="A1232" t="str">
        <f>IFERROR(tbl_geral[[#This Row],[Máquina]],"")</f>
        <v>SIEMP</v>
      </c>
      <c r="B1232" t="str">
        <f>IFERROR(tbl_geral[[#This Row],[Status]],"")</f>
        <v>PRENSA</v>
      </c>
      <c r="C1232" t="str">
        <f>IF(Tabela2[[#This Row],[Status]]="","",CONCATENATE(Tabela2[[#This Row],[Máquina]],"_",Tabela2[[#This Row],[Status]]))</f>
        <v>SIEMP_PRENSA</v>
      </c>
      <c r="E1232" s="5">
        <f t="shared" si="39"/>
        <v>166</v>
      </c>
      <c r="F1232" s="6" t="str">
        <f>IF(C1232&lt;&gt;"",IF(COUNTIFS($C$2:C1232,C1232)=1,C1232,""),"")</f>
        <v/>
      </c>
      <c r="H1232" s="5">
        <v>1231</v>
      </c>
      <c r="I1232" s="6" t="str">
        <f t="shared" si="38"/>
        <v/>
      </c>
      <c r="J1232" s="6" t="str">
        <f>IFERROR(MID(Tabela3[[#This Row],[Ordenado]], 1, SEARCH("_", Tabela3[[#This Row],[Ordenado]]) - 1),"")</f>
        <v/>
      </c>
      <c r="K1232" s="6" t="str">
        <f>IFERROR(MID(Tabela3[[#This Row],[Ordenado]], SEARCH("_",Tabela3[[#This Row],[Ordenado]]) + 1, LEN(Tabela3[[#This Row],[Ordenado]])),"")</f>
        <v/>
      </c>
    </row>
    <row r="1233" spans="1:11" x14ac:dyDescent="0.25">
      <c r="A1233" t="str">
        <f>IFERROR(tbl_geral[[#This Row],[Máquina]],"")</f>
        <v>SIEMP</v>
      </c>
      <c r="B1233" t="str">
        <f>IFERROR(tbl_geral[[#This Row],[Status]],"")</f>
        <v>PRENSA</v>
      </c>
      <c r="C1233" t="str">
        <f>IF(Tabela2[[#This Row],[Status]]="","",CONCATENATE(Tabela2[[#This Row],[Máquina]],"_",Tabela2[[#This Row],[Status]]))</f>
        <v>SIEMP_PRENSA</v>
      </c>
      <c r="E1233" s="5">
        <f t="shared" si="39"/>
        <v>166</v>
      </c>
      <c r="F1233" s="6" t="str">
        <f>IF(C1233&lt;&gt;"",IF(COUNTIFS($C$2:C1233,C1233)=1,C1233,""),"")</f>
        <v/>
      </c>
      <c r="H1233" s="5">
        <v>1232</v>
      </c>
      <c r="I1233" s="6" t="str">
        <f t="shared" si="38"/>
        <v/>
      </c>
      <c r="J1233" s="6" t="str">
        <f>IFERROR(MID(Tabela3[[#This Row],[Ordenado]], 1, SEARCH("_", Tabela3[[#This Row],[Ordenado]]) - 1),"")</f>
        <v/>
      </c>
      <c r="K1233" s="6" t="str">
        <f>IFERROR(MID(Tabela3[[#This Row],[Ordenado]], SEARCH("_",Tabela3[[#This Row],[Ordenado]]) + 1, LEN(Tabela3[[#This Row],[Ordenado]])),"")</f>
        <v/>
      </c>
    </row>
    <row r="1234" spans="1:11" x14ac:dyDescent="0.25">
      <c r="A1234" t="str">
        <f>IFERROR(tbl_geral[[#This Row],[Máquina]],"")</f>
        <v>SIEMP</v>
      </c>
      <c r="B1234" t="str">
        <f>IFERROR(tbl_geral[[#This Row],[Status]],"")</f>
        <v>CARRO DE SAÍDA</v>
      </c>
      <c r="C1234" t="str">
        <f>IF(Tabela2[[#This Row],[Status]]="","",CONCATENATE(Tabela2[[#This Row],[Máquina]],"_",Tabela2[[#This Row],[Status]]))</f>
        <v>SIEMP_CARRO DE SAÍDA</v>
      </c>
      <c r="E1234" s="5">
        <f t="shared" si="39"/>
        <v>167</v>
      </c>
      <c r="F1234" s="6" t="str">
        <f>IF(C1234&lt;&gt;"",IF(COUNTIFS($C$2:C1234,C1234)=1,C1234,""),"")</f>
        <v>SIEMP_CARRO DE SAÍDA</v>
      </c>
      <c r="H1234" s="5">
        <v>1233</v>
      </c>
      <c r="I1234" s="6" t="str">
        <f t="shared" si="38"/>
        <v/>
      </c>
      <c r="J1234" s="6" t="str">
        <f>IFERROR(MID(Tabela3[[#This Row],[Ordenado]], 1, SEARCH("_", Tabela3[[#This Row],[Ordenado]]) - 1),"")</f>
        <v/>
      </c>
      <c r="K1234" s="6" t="str">
        <f>IFERROR(MID(Tabela3[[#This Row],[Ordenado]], SEARCH("_",Tabela3[[#This Row],[Ordenado]]) + 1, LEN(Tabela3[[#This Row],[Ordenado]])),"")</f>
        <v/>
      </c>
    </row>
    <row r="1235" spans="1:11" x14ac:dyDescent="0.25">
      <c r="A1235" t="str">
        <f>IFERROR(tbl_geral[[#This Row],[Máquina]],"")</f>
        <v>SIEMP</v>
      </c>
      <c r="B1235" t="str">
        <f>IFERROR(tbl_geral[[#This Row],[Status]],"")</f>
        <v>CARRO DE SAÍDA</v>
      </c>
      <c r="C1235" t="str">
        <f>IF(Tabela2[[#This Row],[Status]]="","",CONCATENATE(Tabela2[[#This Row],[Máquina]],"_",Tabela2[[#This Row],[Status]]))</f>
        <v>SIEMP_CARRO DE SAÍDA</v>
      </c>
      <c r="E1235" s="5">
        <f t="shared" si="39"/>
        <v>167</v>
      </c>
      <c r="F1235" s="6" t="str">
        <f>IF(C1235&lt;&gt;"",IF(COUNTIFS($C$2:C1235,C1235)=1,C1235,""),"")</f>
        <v/>
      </c>
      <c r="H1235" s="5">
        <v>1234</v>
      </c>
      <c r="I1235" s="6" t="str">
        <f t="shared" si="38"/>
        <v/>
      </c>
      <c r="J1235" s="6" t="str">
        <f>IFERROR(MID(Tabela3[[#This Row],[Ordenado]], 1, SEARCH("_", Tabela3[[#This Row],[Ordenado]]) - 1),"")</f>
        <v/>
      </c>
      <c r="K1235" s="6" t="str">
        <f>IFERROR(MID(Tabela3[[#This Row],[Ordenado]], SEARCH("_",Tabela3[[#This Row],[Ordenado]]) + 1, LEN(Tabela3[[#This Row],[Ordenado]])),"")</f>
        <v/>
      </c>
    </row>
    <row r="1236" spans="1:11" x14ac:dyDescent="0.25">
      <c r="A1236" t="str">
        <f>IFERROR(tbl_geral[[#This Row],[Máquina]],"")</f>
        <v>SIEMP</v>
      </c>
      <c r="B1236" t="str">
        <f>IFERROR(tbl_geral[[#This Row],[Status]],"")</f>
        <v>CARRO DE SAÍDA</v>
      </c>
      <c r="C1236" t="str">
        <f>IF(Tabela2[[#This Row],[Status]]="","",CONCATENATE(Tabela2[[#This Row],[Máquina]],"_",Tabela2[[#This Row],[Status]]))</f>
        <v>SIEMP_CARRO DE SAÍDA</v>
      </c>
      <c r="E1236" s="5">
        <f t="shared" si="39"/>
        <v>167</v>
      </c>
      <c r="F1236" s="6" t="str">
        <f>IF(C1236&lt;&gt;"",IF(COUNTIFS($C$2:C1236,C1236)=1,C1236,""),"")</f>
        <v/>
      </c>
      <c r="H1236" s="5">
        <v>1235</v>
      </c>
      <c r="I1236" s="6" t="str">
        <f t="shared" si="38"/>
        <v/>
      </c>
      <c r="J1236" s="6" t="str">
        <f>IFERROR(MID(Tabela3[[#This Row],[Ordenado]], 1, SEARCH("_", Tabela3[[#This Row],[Ordenado]]) - 1),"")</f>
        <v/>
      </c>
      <c r="K1236" s="6" t="str">
        <f>IFERROR(MID(Tabela3[[#This Row],[Ordenado]], SEARCH("_",Tabela3[[#This Row],[Ordenado]]) + 1, LEN(Tabela3[[#This Row],[Ordenado]])),"")</f>
        <v/>
      </c>
    </row>
    <row r="1237" spans="1:11" x14ac:dyDescent="0.25">
      <c r="A1237" t="str">
        <f>IFERROR(tbl_geral[[#This Row],[Máquina]],"")</f>
        <v>SIEMP</v>
      </c>
      <c r="B1237" t="str">
        <f>IFERROR(tbl_geral[[#This Row],[Status]],"")</f>
        <v>CARRO DE SAÍDA</v>
      </c>
      <c r="C1237" t="str">
        <f>IF(Tabela2[[#This Row],[Status]]="","",CONCATENATE(Tabela2[[#This Row],[Máquina]],"_",Tabela2[[#This Row],[Status]]))</f>
        <v>SIEMP_CARRO DE SAÍDA</v>
      </c>
      <c r="E1237" s="5">
        <f t="shared" si="39"/>
        <v>167</v>
      </c>
      <c r="F1237" s="6" t="str">
        <f>IF(C1237&lt;&gt;"",IF(COUNTIFS($C$2:C1237,C1237)=1,C1237,""),"")</f>
        <v/>
      </c>
      <c r="H1237" s="5">
        <v>1236</v>
      </c>
      <c r="I1237" s="6" t="str">
        <f t="shared" si="38"/>
        <v/>
      </c>
      <c r="J1237" s="6" t="str">
        <f>IFERROR(MID(Tabela3[[#This Row],[Ordenado]], 1, SEARCH("_", Tabela3[[#This Row],[Ordenado]]) - 1),"")</f>
        <v/>
      </c>
      <c r="K1237" s="6" t="str">
        <f>IFERROR(MID(Tabela3[[#This Row],[Ordenado]], SEARCH("_",Tabela3[[#This Row],[Ordenado]]) + 1, LEN(Tabela3[[#This Row],[Ordenado]])),"")</f>
        <v/>
      </c>
    </row>
    <row r="1238" spans="1:11" x14ac:dyDescent="0.25">
      <c r="A1238" t="str">
        <f>IFERROR(tbl_geral[[#This Row],[Máquina]],"")</f>
        <v>SIEMP</v>
      </c>
      <c r="B1238" t="str">
        <f>IFERROR(tbl_geral[[#This Row],[Status]],"")</f>
        <v>CARRO DE SAÍDA</v>
      </c>
      <c r="C1238" t="str">
        <f>IF(Tabela2[[#This Row],[Status]]="","",CONCATENATE(Tabela2[[#This Row],[Máquina]],"_",Tabela2[[#This Row],[Status]]))</f>
        <v>SIEMP_CARRO DE SAÍDA</v>
      </c>
      <c r="E1238" s="5">
        <f t="shared" si="39"/>
        <v>167</v>
      </c>
      <c r="F1238" s="6" t="str">
        <f>IF(C1238&lt;&gt;"",IF(COUNTIFS($C$2:C1238,C1238)=1,C1238,""),"")</f>
        <v/>
      </c>
      <c r="H1238" s="5">
        <v>1237</v>
      </c>
      <c r="I1238" s="6" t="str">
        <f t="shared" si="38"/>
        <v/>
      </c>
      <c r="J1238" s="6" t="str">
        <f>IFERROR(MID(Tabela3[[#This Row],[Ordenado]], 1, SEARCH("_", Tabela3[[#This Row],[Ordenado]]) - 1),"")</f>
        <v/>
      </c>
      <c r="K1238" s="6" t="str">
        <f>IFERROR(MID(Tabela3[[#This Row],[Ordenado]], SEARCH("_",Tabela3[[#This Row],[Ordenado]]) + 1, LEN(Tabela3[[#This Row],[Ordenado]])),"")</f>
        <v/>
      </c>
    </row>
    <row r="1239" spans="1:11" x14ac:dyDescent="0.25">
      <c r="A1239" t="str">
        <f>IFERROR(tbl_geral[[#This Row],[Máquina]],"")</f>
        <v>SIEMP</v>
      </c>
      <c r="B1239" t="str">
        <f>IFERROR(tbl_geral[[#This Row],[Status]],"")</f>
        <v>REBARBADOR</v>
      </c>
      <c r="C1239" t="str">
        <f>IF(Tabela2[[#This Row],[Status]]="","",CONCATENATE(Tabela2[[#This Row],[Máquina]],"_",Tabela2[[#This Row],[Status]]))</f>
        <v>SIEMP_REBARBADOR</v>
      </c>
      <c r="E1239" s="5">
        <f t="shared" si="39"/>
        <v>168</v>
      </c>
      <c r="F1239" s="6" t="str">
        <f>IF(C1239&lt;&gt;"",IF(COUNTIFS($C$2:C1239,C1239)=1,C1239,""),"")</f>
        <v>SIEMP_REBARBADOR</v>
      </c>
      <c r="H1239" s="5">
        <v>1238</v>
      </c>
      <c r="I1239" s="6" t="str">
        <f t="shared" si="38"/>
        <v/>
      </c>
      <c r="J1239" s="6" t="str">
        <f>IFERROR(MID(Tabela3[[#This Row],[Ordenado]], 1, SEARCH("_", Tabela3[[#This Row],[Ordenado]]) - 1),"")</f>
        <v/>
      </c>
      <c r="K1239" s="6" t="str">
        <f>IFERROR(MID(Tabela3[[#This Row],[Ordenado]], SEARCH("_",Tabela3[[#This Row],[Ordenado]]) + 1, LEN(Tabela3[[#This Row],[Ordenado]])),"")</f>
        <v/>
      </c>
    </row>
    <row r="1240" spans="1:11" x14ac:dyDescent="0.25">
      <c r="A1240" t="str">
        <f>IFERROR(tbl_geral[[#This Row],[Máquina]],"")</f>
        <v>SIEMP</v>
      </c>
      <c r="B1240" t="str">
        <f>IFERROR(tbl_geral[[#This Row],[Status]],"")</f>
        <v>REBARBADOR</v>
      </c>
      <c r="C1240" t="str">
        <f>IF(Tabela2[[#This Row],[Status]]="","",CONCATENATE(Tabela2[[#This Row],[Máquina]],"_",Tabela2[[#This Row],[Status]]))</f>
        <v>SIEMP_REBARBADOR</v>
      </c>
      <c r="E1240" s="5">
        <f t="shared" si="39"/>
        <v>168</v>
      </c>
      <c r="F1240" s="6" t="str">
        <f>IF(C1240&lt;&gt;"",IF(COUNTIFS($C$2:C1240,C1240)=1,C1240,""),"")</f>
        <v/>
      </c>
      <c r="H1240" s="5">
        <v>1239</v>
      </c>
      <c r="I1240" s="6" t="str">
        <f t="shared" si="38"/>
        <v/>
      </c>
      <c r="J1240" s="6" t="str">
        <f>IFERROR(MID(Tabela3[[#This Row],[Ordenado]], 1, SEARCH("_", Tabela3[[#This Row],[Ordenado]]) - 1),"")</f>
        <v/>
      </c>
      <c r="K1240" s="6" t="str">
        <f>IFERROR(MID(Tabela3[[#This Row],[Ordenado]], SEARCH("_",Tabela3[[#This Row],[Ordenado]]) + 1, LEN(Tabela3[[#This Row],[Ordenado]])),"")</f>
        <v/>
      </c>
    </row>
    <row r="1241" spans="1:11" x14ac:dyDescent="0.25">
      <c r="A1241" t="str">
        <f>IFERROR(tbl_geral[[#This Row],[Máquina]],"")</f>
        <v>SIEMP</v>
      </c>
      <c r="B1241" t="str">
        <f>IFERROR(tbl_geral[[#This Row],[Status]],"")</f>
        <v>REBARBADOR</v>
      </c>
      <c r="C1241" t="str">
        <f>IF(Tabela2[[#This Row],[Status]]="","",CONCATENATE(Tabela2[[#This Row],[Máquina]],"_",Tabela2[[#This Row],[Status]]))</f>
        <v>SIEMP_REBARBADOR</v>
      </c>
      <c r="E1241" s="5">
        <f t="shared" si="39"/>
        <v>168</v>
      </c>
      <c r="F1241" s="6" t="str">
        <f>IF(C1241&lt;&gt;"",IF(COUNTIFS($C$2:C1241,C1241)=1,C1241,""),"")</f>
        <v/>
      </c>
      <c r="H1241" s="5">
        <v>1240</v>
      </c>
      <c r="I1241" s="6" t="str">
        <f t="shared" si="38"/>
        <v/>
      </c>
      <c r="J1241" s="6" t="str">
        <f>IFERROR(MID(Tabela3[[#This Row],[Ordenado]], 1, SEARCH("_", Tabela3[[#This Row],[Ordenado]]) - 1),"")</f>
        <v/>
      </c>
      <c r="K1241" s="6" t="str">
        <f>IFERROR(MID(Tabela3[[#This Row],[Ordenado]], SEARCH("_",Tabela3[[#This Row],[Ordenado]]) + 1, LEN(Tabela3[[#This Row],[Ordenado]])),"")</f>
        <v/>
      </c>
    </row>
    <row r="1242" spans="1:11" x14ac:dyDescent="0.25">
      <c r="A1242" t="str">
        <f>IFERROR(tbl_geral[[#This Row],[Máquina]],"")</f>
        <v>SIEMP</v>
      </c>
      <c r="B1242" t="str">
        <f>IFERROR(tbl_geral[[#This Row],[Status]],"")</f>
        <v>REBARBADOR</v>
      </c>
      <c r="C1242" t="str">
        <f>IF(Tabela2[[#This Row],[Status]]="","",CONCATENATE(Tabela2[[#This Row],[Máquina]],"_",Tabela2[[#This Row],[Status]]))</f>
        <v>SIEMP_REBARBADOR</v>
      </c>
      <c r="E1242" s="5">
        <f t="shared" si="39"/>
        <v>168</v>
      </c>
      <c r="F1242" s="6" t="str">
        <f>IF(C1242&lt;&gt;"",IF(COUNTIFS($C$2:C1242,C1242)=1,C1242,""),"")</f>
        <v/>
      </c>
      <c r="H1242" s="5">
        <v>1241</v>
      </c>
      <c r="I1242" s="6" t="str">
        <f t="shared" si="38"/>
        <v/>
      </c>
      <c r="J1242" s="6" t="str">
        <f>IFERROR(MID(Tabela3[[#This Row],[Ordenado]], 1, SEARCH("_", Tabela3[[#This Row],[Ordenado]]) - 1),"")</f>
        <v/>
      </c>
      <c r="K1242" s="6" t="str">
        <f>IFERROR(MID(Tabela3[[#This Row],[Ordenado]], SEARCH("_",Tabela3[[#This Row],[Ordenado]]) + 1, LEN(Tabela3[[#This Row],[Ordenado]])),"")</f>
        <v/>
      </c>
    </row>
    <row r="1243" spans="1:11" x14ac:dyDescent="0.25">
      <c r="A1243" t="str">
        <f>IFERROR(tbl_geral[[#This Row],[Máquina]],"")</f>
        <v>SIEMP</v>
      </c>
      <c r="B1243" t="str">
        <f>IFERROR(tbl_geral[[#This Row],[Status]],"")</f>
        <v>REBARBADOR</v>
      </c>
      <c r="C1243" t="str">
        <f>IF(Tabela2[[#This Row],[Status]]="","",CONCATENATE(Tabela2[[#This Row],[Máquina]],"_",Tabela2[[#This Row],[Status]]))</f>
        <v>SIEMP_REBARBADOR</v>
      </c>
      <c r="E1243" s="5">
        <f t="shared" si="39"/>
        <v>168</v>
      </c>
      <c r="F1243" s="6" t="str">
        <f>IF(C1243&lt;&gt;"",IF(COUNTIFS($C$2:C1243,C1243)=1,C1243,""),"")</f>
        <v/>
      </c>
      <c r="H1243" s="5">
        <v>1242</v>
      </c>
      <c r="I1243" s="6" t="str">
        <f t="shared" si="38"/>
        <v/>
      </c>
      <c r="J1243" s="6" t="str">
        <f>IFERROR(MID(Tabela3[[#This Row],[Ordenado]], 1, SEARCH("_", Tabela3[[#This Row],[Ordenado]]) - 1),"")</f>
        <v/>
      </c>
      <c r="K1243" s="6" t="str">
        <f>IFERROR(MID(Tabela3[[#This Row],[Ordenado]], SEARCH("_",Tabela3[[#This Row],[Ordenado]]) + 1, LEN(Tabela3[[#This Row],[Ordenado]])),"")</f>
        <v/>
      </c>
    </row>
    <row r="1244" spans="1:11" x14ac:dyDescent="0.25">
      <c r="A1244" t="str">
        <f>IFERROR(tbl_geral[[#This Row],[Máquina]],"")</f>
        <v>SIEMP</v>
      </c>
      <c r="B1244" t="str">
        <f>IFERROR(tbl_geral[[#This Row],[Status]],"")</f>
        <v>REBARBADOR</v>
      </c>
      <c r="C1244" t="str">
        <f>IF(Tabela2[[#This Row],[Status]]="","",CONCATENATE(Tabela2[[#This Row],[Máquina]],"_",Tabela2[[#This Row],[Status]]))</f>
        <v>SIEMP_REBARBADOR</v>
      </c>
      <c r="E1244" s="5">
        <f t="shared" si="39"/>
        <v>168</v>
      </c>
      <c r="F1244" s="6" t="str">
        <f>IF(C1244&lt;&gt;"",IF(COUNTIFS($C$2:C1244,C1244)=1,C1244,""),"")</f>
        <v/>
      </c>
      <c r="H1244" s="5">
        <v>1243</v>
      </c>
      <c r="I1244" s="6" t="str">
        <f t="shared" si="38"/>
        <v/>
      </c>
      <c r="J1244" s="6" t="str">
        <f>IFERROR(MID(Tabela3[[#This Row],[Ordenado]], 1, SEARCH("_", Tabela3[[#This Row],[Ordenado]]) - 1),"")</f>
        <v/>
      </c>
      <c r="K1244" s="6" t="str">
        <f>IFERROR(MID(Tabela3[[#This Row],[Ordenado]], SEARCH("_",Tabela3[[#This Row],[Ordenado]]) + 1, LEN(Tabela3[[#This Row],[Ordenado]])),"")</f>
        <v/>
      </c>
    </row>
    <row r="1245" spans="1:11" x14ac:dyDescent="0.25">
      <c r="A1245" t="str">
        <f>IFERROR(tbl_geral[[#This Row],[Máquina]],"")</f>
        <v>SIEMP</v>
      </c>
      <c r="B1245" t="str">
        <f>IFERROR(tbl_geral[[#This Row],[Status]],"")</f>
        <v>REBARBADOR</v>
      </c>
      <c r="C1245" t="str">
        <f>IF(Tabela2[[#This Row],[Status]]="","",CONCATENATE(Tabela2[[#This Row],[Máquina]],"_",Tabela2[[#This Row],[Status]]))</f>
        <v>SIEMP_REBARBADOR</v>
      </c>
      <c r="E1245" s="5">
        <f t="shared" si="39"/>
        <v>168</v>
      </c>
      <c r="F1245" s="6" t="str">
        <f>IF(C1245&lt;&gt;"",IF(COUNTIFS($C$2:C1245,C1245)=1,C1245,""),"")</f>
        <v/>
      </c>
      <c r="H1245" s="5">
        <v>1244</v>
      </c>
      <c r="I1245" s="6" t="str">
        <f t="shared" si="38"/>
        <v/>
      </c>
      <c r="J1245" s="6" t="str">
        <f>IFERROR(MID(Tabela3[[#This Row],[Ordenado]], 1, SEARCH("_", Tabela3[[#This Row],[Ordenado]]) - 1),"")</f>
        <v/>
      </c>
      <c r="K1245" s="6" t="str">
        <f>IFERROR(MID(Tabela3[[#This Row],[Ordenado]], SEARCH("_",Tabela3[[#This Row],[Ordenado]]) + 1, LEN(Tabela3[[#This Row],[Ordenado]])),"")</f>
        <v/>
      </c>
    </row>
    <row r="1246" spans="1:11" x14ac:dyDescent="0.25">
      <c r="A1246" t="str">
        <f>IFERROR(tbl_geral[[#This Row],[Máquina]],"")</f>
        <v>SIEMP</v>
      </c>
      <c r="B1246" t="str">
        <f>IFERROR(tbl_geral[[#This Row],[Status]],"")</f>
        <v>CLASSIFICAÇÃO</v>
      </c>
      <c r="C1246" t="str">
        <f>IF(Tabela2[[#This Row],[Status]]="","",CONCATENATE(Tabela2[[#This Row],[Máquina]],"_",Tabela2[[#This Row],[Status]]))</f>
        <v>SIEMP_CLASSIFICAÇÃO</v>
      </c>
      <c r="E1246" s="5">
        <f t="shared" si="39"/>
        <v>169</v>
      </c>
      <c r="F1246" s="6" t="str">
        <f>IF(C1246&lt;&gt;"",IF(COUNTIFS($C$2:C1246,C1246)=1,C1246,""),"")</f>
        <v>SIEMP_CLASSIFICAÇÃO</v>
      </c>
      <c r="H1246" s="5">
        <v>1245</v>
      </c>
      <c r="I1246" s="6" t="str">
        <f t="shared" si="38"/>
        <v/>
      </c>
      <c r="J1246" s="6" t="str">
        <f>IFERROR(MID(Tabela3[[#This Row],[Ordenado]], 1, SEARCH("_", Tabela3[[#This Row],[Ordenado]]) - 1),"")</f>
        <v/>
      </c>
      <c r="K1246" s="6" t="str">
        <f>IFERROR(MID(Tabela3[[#This Row],[Ordenado]], SEARCH("_",Tabela3[[#This Row],[Ordenado]]) + 1, LEN(Tabela3[[#This Row],[Ordenado]])),"")</f>
        <v/>
      </c>
    </row>
    <row r="1247" spans="1:11" x14ac:dyDescent="0.25">
      <c r="A1247" t="str">
        <f>IFERROR(tbl_geral[[#This Row],[Máquina]],"")</f>
        <v>SIEMP</v>
      </c>
      <c r="B1247" t="str">
        <f>IFERROR(tbl_geral[[#This Row],[Status]],"")</f>
        <v>CLASSIFICAÇÃO</v>
      </c>
      <c r="C1247" t="str">
        <f>IF(Tabela2[[#This Row],[Status]]="","",CONCATENATE(Tabela2[[#This Row],[Máquina]],"_",Tabela2[[#This Row],[Status]]))</f>
        <v>SIEMP_CLASSIFICAÇÃO</v>
      </c>
      <c r="E1247" s="5">
        <f t="shared" si="39"/>
        <v>169</v>
      </c>
      <c r="F1247" s="6" t="str">
        <f>IF(C1247&lt;&gt;"",IF(COUNTIFS($C$2:C1247,C1247)=1,C1247,""),"")</f>
        <v/>
      </c>
      <c r="H1247" s="5">
        <v>1246</v>
      </c>
      <c r="I1247" s="6" t="str">
        <f t="shared" si="38"/>
        <v/>
      </c>
      <c r="J1247" s="6" t="str">
        <f>IFERROR(MID(Tabela3[[#This Row],[Ordenado]], 1, SEARCH("_", Tabela3[[#This Row],[Ordenado]]) - 1),"")</f>
        <v/>
      </c>
      <c r="K1247" s="6" t="str">
        <f>IFERROR(MID(Tabela3[[#This Row],[Ordenado]], SEARCH("_",Tabela3[[#This Row],[Ordenado]]) + 1, LEN(Tabela3[[#This Row],[Ordenado]])),"")</f>
        <v/>
      </c>
    </row>
    <row r="1248" spans="1:11" x14ac:dyDescent="0.25">
      <c r="A1248" t="str">
        <f>IFERROR(tbl_geral[[#This Row],[Máquina]],"")</f>
        <v>SIEMP</v>
      </c>
      <c r="B1248" t="str">
        <f>IFERROR(tbl_geral[[#This Row],[Status]],"")</f>
        <v>CLASSIFICAÇÃO</v>
      </c>
      <c r="C1248" t="str">
        <f>IF(Tabela2[[#This Row],[Status]]="","",CONCATENATE(Tabela2[[#This Row],[Máquina]],"_",Tabela2[[#This Row],[Status]]))</f>
        <v>SIEMP_CLASSIFICAÇÃO</v>
      </c>
      <c r="E1248" s="5">
        <f t="shared" si="39"/>
        <v>169</v>
      </c>
      <c r="F1248" s="6" t="str">
        <f>IF(C1248&lt;&gt;"",IF(COUNTIFS($C$2:C1248,C1248)=1,C1248,""),"")</f>
        <v/>
      </c>
      <c r="H1248" s="5">
        <v>1247</v>
      </c>
      <c r="I1248" s="6" t="str">
        <f t="shared" si="38"/>
        <v/>
      </c>
      <c r="J1248" s="6" t="str">
        <f>IFERROR(MID(Tabela3[[#This Row],[Ordenado]], 1, SEARCH("_", Tabela3[[#This Row],[Ordenado]]) - 1),"")</f>
        <v/>
      </c>
      <c r="K1248" s="6" t="str">
        <f>IFERROR(MID(Tabela3[[#This Row],[Ordenado]], SEARCH("_",Tabela3[[#This Row],[Ordenado]]) + 1, LEN(Tabela3[[#This Row],[Ordenado]])),"")</f>
        <v/>
      </c>
    </row>
    <row r="1249" spans="1:11" x14ac:dyDescent="0.25">
      <c r="A1249" t="str">
        <f>IFERROR(tbl_geral[[#This Row],[Máquina]],"")</f>
        <v>SIEMP</v>
      </c>
      <c r="B1249" t="str">
        <f>IFERROR(tbl_geral[[#This Row],[Status]],"")</f>
        <v>CLASSIFICAÇÃO</v>
      </c>
      <c r="C1249" t="str">
        <f>IF(Tabela2[[#This Row],[Status]]="","",CONCATENATE(Tabela2[[#This Row],[Máquina]],"_",Tabela2[[#This Row],[Status]]))</f>
        <v>SIEMP_CLASSIFICAÇÃO</v>
      </c>
      <c r="E1249" s="5">
        <f t="shared" si="39"/>
        <v>169</v>
      </c>
      <c r="F1249" s="6" t="str">
        <f>IF(C1249&lt;&gt;"",IF(COUNTIFS($C$2:C1249,C1249)=1,C1249,""),"")</f>
        <v/>
      </c>
      <c r="H1249" s="5">
        <v>1248</v>
      </c>
      <c r="I1249" s="6" t="str">
        <f t="shared" si="38"/>
        <v/>
      </c>
      <c r="J1249" s="6" t="str">
        <f>IFERROR(MID(Tabela3[[#This Row],[Ordenado]], 1, SEARCH("_", Tabela3[[#This Row],[Ordenado]]) - 1),"")</f>
        <v/>
      </c>
      <c r="K1249" s="6" t="str">
        <f>IFERROR(MID(Tabela3[[#This Row],[Ordenado]], SEARCH("_",Tabela3[[#This Row],[Ordenado]]) + 1, LEN(Tabela3[[#This Row],[Ordenado]])),"")</f>
        <v/>
      </c>
    </row>
    <row r="1250" spans="1:11" x14ac:dyDescent="0.25">
      <c r="A1250" t="str">
        <f>IFERROR(tbl_geral[[#This Row],[Máquina]],"")</f>
        <v>SIEMP</v>
      </c>
      <c r="B1250" t="str">
        <f>IFERROR(tbl_geral[[#This Row],[Status]],"")</f>
        <v>CLASSIFICAÇÃO</v>
      </c>
      <c r="C1250" t="str">
        <f>IF(Tabela2[[#This Row],[Status]]="","",CONCATENATE(Tabela2[[#This Row],[Máquina]],"_",Tabela2[[#This Row],[Status]]))</f>
        <v>SIEMP_CLASSIFICAÇÃO</v>
      </c>
      <c r="E1250" s="5">
        <f t="shared" si="39"/>
        <v>169</v>
      </c>
      <c r="F1250" s="6" t="str">
        <f>IF(C1250&lt;&gt;"",IF(COUNTIFS($C$2:C1250,C1250)=1,C1250,""),"")</f>
        <v/>
      </c>
      <c r="H1250" s="5">
        <v>1249</v>
      </c>
      <c r="I1250" s="6" t="str">
        <f t="shared" si="38"/>
        <v/>
      </c>
      <c r="J1250" s="6" t="str">
        <f>IFERROR(MID(Tabela3[[#This Row],[Ordenado]], 1, SEARCH("_", Tabela3[[#This Row],[Ordenado]]) - 1),"")</f>
        <v/>
      </c>
      <c r="K1250" s="6" t="str">
        <f>IFERROR(MID(Tabela3[[#This Row],[Ordenado]], SEARCH("_",Tabela3[[#This Row],[Ordenado]]) + 1, LEN(Tabela3[[#This Row],[Ordenado]])),"")</f>
        <v/>
      </c>
    </row>
    <row r="1251" spans="1:11" x14ac:dyDescent="0.25">
      <c r="A1251" t="str">
        <f>IFERROR(tbl_geral[[#This Row],[Máquina]],"")</f>
        <v>SIEMP</v>
      </c>
      <c r="B1251" t="str">
        <f>IFERROR(tbl_geral[[#This Row],[Status]],"")</f>
        <v>CLASSIFICAÇÃO</v>
      </c>
      <c r="C1251" t="str">
        <f>IF(Tabela2[[#This Row],[Status]]="","",CONCATENATE(Tabela2[[#This Row],[Máquina]],"_",Tabela2[[#This Row],[Status]]))</f>
        <v>SIEMP_CLASSIFICAÇÃO</v>
      </c>
      <c r="E1251" s="5">
        <f t="shared" si="39"/>
        <v>169</v>
      </c>
      <c r="F1251" s="6" t="str">
        <f>IF(C1251&lt;&gt;"",IF(COUNTIFS($C$2:C1251,C1251)=1,C1251,""),"")</f>
        <v/>
      </c>
      <c r="H1251" s="5">
        <v>1250</v>
      </c>
      <c r="I1251" s="6" t="str">
        <f t="shared" si="38"/>
        <v/>
      </c>
      <c r="J1251" s="6" t="str">
        <f>IFERROR(MID(Tabela3[[#This Row],[Ordenado]], 1, SEARCH("_", Tabela3[[#This Row],[Ordenado]]) - 1),"")</f>
        <v/>
      </c>
      <c r="K1251" s="6" t="str">
        <f>IFERROR(MID(Tabela3[[#This Row],[Ordenado]], SEARCH("_",Tabela3[[#This Row],[Ordenado]]) + 1, LEN(Tabela3[[#This Row],[Ordenado]])),"")</f>
        <v/>
      </c>
    </row>
    <row r="1252" spans="1:11" x14ac:dyDescent="0.25">
      <c r="A1252" t="str">
        <f>IFERROR(tbl_geral[[#This Row],[Máquina]],"")</f>
        <v>SIEMP</v>
      </c>
      <c r="B1252" t="str">
        <f>IFERROR(tbl_geral[[#This Row],[Status]],"")</f>
        <v>CLASSIFICAÇÃO</v>
      </c>
      <c r="C1252" t="str">
        <f>IF(Tabela2[[#This Row],[Status]]="","",CONCATENATE(Tabela2[[#This Row],[Máquina]],"_",Tabela2[[#This Row],[Status]]))</f>
        <v>SIEMP_CLASSIFICAÇÃO</v>
      </c>
      <c r="E1252" s="5">
        <f t="shared" si="39"/>
        <v>169</v>
      </c>
      <c r="F1252" s="6" t="str">
        <f>IF(C1252&lt;&gt;"",IF(COUNTIFS($C$2:C1252,C1252)=1,C1252,""),"")</f>
        <v/>
      </c>
      <c r="H1252" s="5">
        <v>1251</v>
      </c>
      <c r="I1252" s="6" t="str">
        <f t="shared" si="38"/>
        <v/>
      </c>
      <c r="J1252" s="6" t="str">
        <f>IFERROR(MID(Tabela3[[#This Row],[Ordenado]], 1, SEARCH("_", Tabela3[[#This Row],[Ordenado]]) - 1),"")</f>
        <v/>
      </c>
      <c r="K1252" s="6" t="str">
        <f>IFERROR(MID(Tabela3[[#This Row],[Ordenado]], SEARCH("_",Tabela3[[#This Row],[Ordenado]]) + 1, LEN(Tabela3[[#This Row],[Ordenado]])),"")</f>
        <v/>
      </c>
    </row>
    <row r="1253" spans="1:11" x14ac:dyDescent="0.25">
      <c r="A1253" t="str">
        <f>IFERROR(tbl_geral[[#This Row],[Máquina]],"")</f>
        <v>SIEMP</v>
      </c>
      <c r="B1253" t="str">
        <f>IFERROR(tbl_geral[[#This Row],[Status]],"")</f>
        <v>CLASSIFICAÇÃO</v>
      </c>
      <c r="C1253" t="str">
        <f>IF(Tabela2[[#This Row],[Status]]="","",CONCATENATE(Tabela2[[#This Row],[Máquina]],"_",Tabela2[[#This Row],[Status]]))</f>
        <v>SIEMP_CLASSIFICAÇÃO</v>
      </c>
      <c r="E1253" s="5">
        <f t="shared" si="39"/>
        <v>169</v>
      </c>
      <c r="F1253" s="6" t="str">
        <f>IF(C1253&lt;&gt;"",IF(COUNTIFS($C$2:C1253,C1253)=1,C1253,""),"")</f>
        <v/>
      </c>
      <c r="H1253" s="5">
        <v>1252</v>
      </c>
      <c r="I1253" s="6" t="str">
        <f t="shared" si="38"/>
        <v/>
      </c>
      <c r="J1253" s="6" t="str">
        <f>IFERROR(MID(Tabela3[[#This Row],[Ordenado]], 1, SEARCH("_", Tabela3[[#This Row],[Ordenado]]) - 1),"")</f>
        <v/>
      </c>
      <c r="K1253" s="6" t="str">
        <f>IFERROR(MID(Tabela3[[#This Row],[Ordenado]], SEARCH("_",Tabela3[[#This Row],[Ordenado]]) + 1, LEN(Tabela3[[#This Row],[Ordenado]])),"")</f>
        <v/>
      </c>
    </row>
    <row r="1254" spans="1:11" x14ac:dyDescent="0.25">
      <c r="A1254" t="str">
        <f>IFERROR(tbl_geral[[#This Row],[Máquina]],"")</f>
        <v>SIEMP</v>
      </c>
      <c r="B1254" t="str">
        <f>IFERROR(tbl_geral[[#This Row],[Status]],"")</f>
        <v>CLASSIFICAÇÃO</v>
      </c>
      <c r="C1254" t="str">
        <f>IF(Tabela2[[#This Row],[Status]]="","",CONCATENATE(Tabela2[[#This Row],[Máquina]],"_",Tabela2[[#This Row],[Status]]))</f>
        <v>SIEMP_CLASSIFICAÇÃO</v>
      </c>
      <c r="E1254" s="5">
        <f t="shared" si="39"/>
        <v>169</v>
      </c>
      <c r="F1254" s="6" t="str">
        <f>IF(C1254&lt;&gt;"",IF(COUNTIFS($C$2:C1254,C1254)=1,C1254,""),"")</f>
        <v/>
      </c>
      <c r="H1254" s="5">
        <v>1253</v>
      </c>
      <c r="I1254" s="6" t="str">
        <f t="shared" si="38"/>
        <v/>
      </c>
      <c r="J1254" s="6" t="str">
        <f>IFERROR(MID(Tabela3[[#This Row],[Ordenado]], 1, SEARCH("_", Tabela3[[#This Row],[Ordenado]]) - 1),"")</f>
        <v/>
      </c>
      <c r="K1254" s="6" t="str">
        <f>IFERROR(MID(Tabela3[[#This Row],[Ordenado]], SEARCH("_",Tabela3[[#This Row],[Ordenado]]) + 1, LEN(Tabela3[[#This Row],[Ordenado]])),"")</f>
        <v/>
      </c>
    </row>
    <row r="1255" spans="1:11" x14ac:dyDescent="0.25">
      <c r="A1255" t="str">
        <f>IFERROR(tbl_geral[[#This Row],[Máquina]],"")</f>
        <v>SIEMP</v>
      </c>
      <c r="B1255" t="str">
        <f>IFERROR(tbl_geral[[#This Row],[Status]],"")</f>
        <v>CLASSIFICAÇÃO</v>
      </c>
      <c r="C1255" t="str">
        <f>IF(Tabela2[[#This Row],[Status]]="","",CONCATENATE(Tabela2[[#This Row],[Máquina]],"_",Tabela2[[#This Row],[Status]]))</f>
        <v>SIEMP_CLASSIFICAÇÃO</v>
      </c>
      <c r="E1255" s="5">
        <f t="shared" si="39"/>
        <v>169</v>
      </c>
      <c r="F1255" s="6" t="str">
        <f>IF(C1255&lt;&gt;"",IF(COUNTIFS($C$2:C1255,C1255)=1,C1255,""),"")</f>
        <v/>
      </c>
      <c r="H1255" s="5">
        <v>1254</v>
      </c>
      <c r="I1255" s="6" t="str">
        <f t="shared" si="38"/>
        <v/>
      </c>
      <c r="J1255" s="6" t="str">
        <f>IFERROR(MID(Tabela3[[#This Row],[Ordenado]], 1, SEARCH("_", Tabela3[[#This Row],[Ordenado]]) - 1),"")</f>
        <v/>
      </c>
      <c r="K1255" s="6" t="str">
        <f>IFERROR(MID(Tabela3[[#This Row],[Ordenado]], SEARCH("_",Tabela3[[#This Row],[Ordenado]]) + 1, LEN(Tabela3[[#This Row],[Ordenado]])),"")</f>
        <v/>
      </c>
    </row>
    <row r="1256" spans="1:11" x14ac:dyDescent="0.25">
      <c r="A1256" t="str">
        <f>IFERROR(tbl_geral[[#This Row],[Máquina]],"")</f>
        <v>TOCCHIO</v>
      </c>
      <c r="B1256" t="str">
        <f>IFERROR(tbl_geral[[#This Row],[Status]],"")</f>
        <v>START/STOP</v>
      </c>
      <c r="C1256" t="str">
        <f>IF(Tabela2[[#This Row],[Status]]="","",CONCATENATE(Tabela2[[#This Row],[Máquina]],"_",Tabela2[[#This Row],[Status]]))</f>
        <v>TOCCHIO_START/STOP</v>
      </c>
      <c r="E1256" s="5">
        <f t="shared" si="39"/>
        <v>170</v>
      </c>
      <c r="F1256" s="6" t="str">
        <f>IF(C1256&lt;&gt;"",IF(COUNTIFS($C$2:C1256,C1256)=1,C1256,""),"")</f>
        <v>TOCCHIO_START/STOP</v>
      </c>
      <c r="H1256" s="5">
        <v>1255</v>
      </c>
      <c r="I1256" s="6" t="str">
        <f t="shared" si="38"/>
        <v/>
      </c>
      <c r="J1256" s="6" t="str">
        <f>IFERROR(MID(Tabela3[[#This Row],[Ordenado]], 1, SEARCH("_", Tabela3[[#This Row],[Ordenado]]) - 1),"")</f>
        <v/>
      </c>
      <c r="K1256" s="6" t="str">
        <f>IFERROR(MID(Tabela3[[#This Row],[Ordenado]], SEARCH("_",Tabela3[[#This Row],[Ordenado]]) + 1, LEN(Tabela3[[#This Row],[Ordenado]])),"")</f>
        <v/>
      </c>
    </row>
    <row r="1257" spans="1:11" x14ac:dyDescent="0.25">
      <c r="A1257" t="str">
        <f>IFERROR(tbl_geral[[#This Row],[Máquina]],"")</f>
        <v>TOCCHIO</v>
      </c>
      <c r="B1257" t="str">
        <f>IFERROR(tbl_geral[[#This Row],[Status]],"")</f>
        <v>START/STOP</v>
      </c>
      <c r="C1257" t="str">
        <f>IF(Tabela2[[#This Row],[Status]]="","",CONCATENATE(Tabela2[[#This Row],[Máquina]],"_",Tabela2[[#This Row],[Status]]))</f>
        <v>TOCCHIO_START/STOP</v>
      </c>
      <c r="E1257" s="5">
        <f t="shared" si="39"/>
        <v>170</v>
      </c>
      <c r="F1257" s="6" t="str">
        <f>IF(C1257&lt;&gt;"",IF(COUNTIFS($C$2:C1257,C1257)=1,C1257,""),"")</f>
        <v/>
      </c>
      <c r="H1257" s="5">
        <v>1256</v>
      </c>
      <c r="I1257" s="6" t="str">
        <f t="shared" si="38"/>
        <v/>
      </c>
      <c r="J1257" s="6" t="str">
        <f>IFERROR(MID(Tabela3[[#This Row],[Ordenado]], 1, SEARCH("_", Tabela3[[#This Row],[Ordenado]]) - 1),"")</f>
        <v/>
      </c>
      <c r="K1257" s="6" t="str">
        <f>IFERROR(MID(Tabela3[[#This Row],[Ordenado]], SEARCH("_",Tabela3[[#This Row],[Ordenado]]) + 1, LEN(Tabela3[[#This Row],[Ordenado]])),"")</f>
        <v/>
      </c>
    </row>
    <row r="1258" spans="1:11" x14ac:dyDescent="0.25">
      <c r="A1258" t="str">
        <f>IFERROR(tbl_geral[[#This Row],[Máquina]],"")</f>
        <v>TOCCHIO</v>
      </c>
      <c r="B1258" t="str">
        <f>IFERROR(tbl_geral[[#This Row],[Status]],"")</f>
        <v>START/STOP</v>
      </c>
      <c r="C1258" t="str">
        <f>IF(Tabela2[[#This Row],[Status]]="","",CONCATENATE(Tabela2[[#This Row],[Máquina]],"_",Tabela2[[#This Row],[Status]]))</f>
        <v>TOCCHIO_START/STOP</v>
      </c>
      <c r="E1258" s="5">
        <f t="shared" si="39"/>
        <v>170</v>
      </c>
      <c r="F1258" s="6" t="str">
        <f>IF(C1258&lt;&gt;"",IF(COUNTIFS($C$2:C1258,C1258)=1,C1258,""),"")</f>
        <v/>
      </c>
      <c r="H1258" s="5">
        <v>1257</v>
      </c>
      <c r="I1258" s="6" t="str">
        <f t="shared" si="38"/>
        <v/>
      </c>
      <c r="J1258" s="6" t="str">
        <f>IFERROR(MID(Tabela3[[#This Row],[Ordenado]], 1, SEARCH("_", Tabela3[[#This Row],[Ordenado]]) - 1),"")</f>
        <v/>
      </c>
      <c r="K1258" s="6" t="str">
        <f>IFERROR(MID(Tabela3[[#This Row],[Ordenado]], SEARCH("_",Tabela3[[#This Row],[Ordenado]]) + 1, LEN(Tabela3[[#This Row],[Ordenado]])),"")</f>
        <v/>
      </c>
    </row>
    <row r="1259" spans="1:11" x14ac:dyDescent="0.25">
      <c r="A1259" t="str">
        <f>IFERROR(tbl_geral[[#This Row],[Máquina]],"")</f>
        <v>TOCCHIO</v>
      </c>
      <c r="B1259" t="str">
        <f>IFERROR(tbl_geral[[#This Row],[Status]],"")</f>
        <v>START/STOP</v>
      </c>
      <c r="C1259" t="str">
        <f>IF(Tabela2[[#This Row],[Status]]="","",CONCATENATE(Tabela2[[#This Row],[Máquina]],"_",Tabela2[[#This Row],[Status]]))</f>
        <v>TOCCHIO_START/STOP</v>
      </c>
      <c r="E1259" s="5">
        <f t="shared" si="39"/>
        <v>170</v>
      </c>
      <c r="F1259" s="6" t="str">
        <f>IF(C1259&lt;&gt;"",IF(COUNTIFS($C$2:C1259,C1259)=1,C1259,""),"")</f>
        <v/>
      </c>
      <c r="H1259" s="5">
        <v>1258</v>
      </c>
      <c r="I1259" s="6" t="str">
        <f t="shared" si="38"/>
        <v/>
      </c>
      <c r="J1259" s="6" t="str">
        <f>IFERROR(MID(Tabela3[[#This Row],[Ordenado]], 1, SEARCH("_", Tabela3[[#This Row],[Ordenado]]) - 1),"")</f>
        <v/>
      </c>
      <c r="K1259" s="6" t="str">
        <f>IFERROR(MID(Tabela3[[#This Row],[Ordenado]], SEARCH("_",Tabela3[[#This Row],[Ordenado]]) + 1, LEN(Tabela3[[#This Row],[Ordenado]])),"")</f>
        <v/>
      </c>
    </row>
    <row r="1260" spans="1:11" x14ac:dyDescent="0.25">
      <c r="A1260" t="str">
        <f>IFERROR(tbl_geral[[#This Row],[Máquina]],"")</f>
        <v>TOCCHIO</v>
      </c>
      <c r="B1260" t="str">
        <f>IFERROR(tbl_geral[[#This Row],[Status]],"")</f>
        <v>START/STOP</v>
      </c>
      <c r="C1260" t="str">
        <f>IF(Tabela2[[#This Row],[Status]]="","",CONCATENATE(Tabela2[[#This Row],[Máquina]],"_",Tabela2[[#This Row],[Status]]))</f>
        <v>TOCCHIO_START/STOP</v>
      </c>
      <c r="E1260" s="5">
        <f t="shared" si="39"/>
        <v>170</v>
      </c>
      <c r="F1260" s="6" t="str">
        <f>IF(C1260&lt;&gt;"",IF(COUNTIFS($C$2:C1260,C1260)=1,C1260,""),"")</f>
        <v/>
      </c>
      <c r="H1260" s="5">
        <v>1259</v>
      </c>
      <c r="I1260" s="6" t="str">
        <f t="shared" si="38"/>
        <v/>
      </c>
      <c r="J1260" s="6" t="str">
        <f>IFERROR(MID(Tabela3[[#This Row],[Ordenado]], 1, SEARCH("_", Tabela3[[#This Row],[Ordenado]]) - 1),"")</f>
        <v/>
      </c>
      <c r="K1260" s="6" t="str">
        <f>IFERROR(MID(Tabela3[[#This Row],[Ordenado]], SEARCH("_",Tabela3[[#This Row],[Ordenado]]) + 1, LEN(Tabela3[[#This Row],[Ordenado]])),"")</f>
        <v/>
      </c>
    </row>
    <row r="1261" spans="1:11" x14ac:dyDescent="0.25">
      <c r="A1261" t="str">
        <f>IFERROR(tbl_geral[[#This Row],[Máquina]],"")</f>
        <v>TOCCHIO</v>
      </c>
      <c r="B1261" t="str">
        <f>IFERROR(tbl_geral[[#This Row],[Status]],"")</f>
        <v>START/STOP</v>
      </c>
      <c r="C1261" t="str">
        <f>IF(Tabela2[[#This Row],[Status]]="","",CONCATENATE(Tabela2[[#This Row],[Máquina]],"_",Tabela2[[#This Row],[Status]]))</f>
        <v>TOCCHIO_START/STOP</v>
      </c>
      <c r="E1261" s="5">
        <f t="shared" si="39"/>
        <v>170</v>
      </c>
      <c r="F1261" s="6" t="str">
        <f>IF(C1261&lt;&gt;"",IF(COUNTIFS($C$2:C1261,C1261)=1,C1261,""),"")</f>
        <v/>
      </c>
      <c r="H1261" s="5">
        <v>1260</v>
      </c>
      <c r="I1261" s="6" t="str">
        <f t="shared" si="38"/>
        <v/>
      </c>
      <c r="J1261" s="6" t="str">
        <f>IFERROR(MID(Tabela3[[#This Row],[Ordenado]], 1, SEARCH("_", Tabela3[[#This Row],[Ordenado]]) - 1),"")</f>
        <v/>
      </c>
      <c r="K1261" s="6" t="str">
        <f>IFERROR(MID(Tabela3[[#This Row],[Ordenado]], SEARCH("_",Tabela3[[#This Row],[Ordenado]]) + 1, LEN(Tabela3[[#This Row],[Ordenado]])),"")</f>
        <v/>
      </c>
    </row>
    <row r="1262" spans="1:11" x14ac:dyDescent="0.25">
      <c r="A1262" t="str">
        <f>IFERROR(tbl_geral[[#This Row],[Máquina]],"")</f>
        <v>TOCCHIO</v>
      </c>
      <c r="B1262" t="str">
        <f>IFERROR(tbl_geral[[#This Row],[Status]],"")</f>
        <v>SETUP</v>
      </c>
      <c r="C1262" t="str">
        <f>IF(Tabela2[[#This Row],[Status]]="","",CONCATENATE(Tabela2[[#This Row],[Máquina]],"_",Tabela2[[#This Row],[Status]]))</f>
        <v>TOCCHIO_SETUP</v>
      </c>
      <c r="E1262" s="5">
        <f t="shared" si="39"/>
        <v>171</v>
      </c>
      <c r="F1262" s="6" t="str">
        <f>IF(C1262&lt;&gt;"",IF(COUNTIFS($C$2:C1262,C1262)=1,C1262,""),"")</f>
        <v>TOCCHIO_SETUP</v>
      </c>
      <c r="H1262" s="5">
        <v>1261</v>
      </c>
      <c r="I1262" s="6" t="str">
        <f t="shared" si="38"/>
        <v/>
      </c>
      <c r="J1262" s="6" t="str">
        <f>IFERROR(MID(Tabela3[[#This Row],[Ordenado]], 1, SEARCH("_", Tabela3[[#This Row],[Ordenado]]) - 1),"")</f>
        <v/>
      </c>
      <c r="K1262" s="6" t="str">
        <f>IFERROR(MID(Tabela3[[#This Row],[Ordenado]], SEARCH("_",Tabela3[[#This Row],[Ordenado]]) + 1, LEN(Tabela3[[#This Row],[Ordenado]])),"")</f>
        <v/>
      </c>
    </row>
    <row r="1263" spans="1:11" x14ac:dyDescent="0.25">
      <c r="A1263" t="str">
        <f>IFERROR(tbl_geral[[#This Row],[Máquina]],"")</f>
        <v>TOCCHIO</v>
      </c>
      <c r="B1263" t="str">
        <f>IFERROR(tbl_geral[[#This Row],[Status]],"")</f>
        <v>SETUP</v>
      </c>
      <c r="C1263" t="str">
        <f>IF(Tabela2[[#This Row],[Status]]="","",CONCATENATE(Tabela2[[#This Row],[Máquina]],"_",Tabela2[[#This Row],[Status]]))</f>
        <v>TOCCHIO_SETUP</v>
      </c>
      <c r="E1263" s="5">
        <f t="shared" si="39"/>
        <v>171</v>
      </c>
      <c r="F1263" s="6" t="str">
        <f>IF(C1263&lt;&gt;"",IF(COUNTIFS($C$2:C1263,C1263)=1,C1263,""),"")</f>
        <v/>
      </c>
      <c r="H1263" s="5">
        <v>1262</v>
      </c>
      <c r="I1263" s="6" t="str">
        <f t="shared" si="38"/>
        <v/>
      </c>
      <c r="J1263" s="6" t="str">
        <f>IFERROR(MID(Tabela3[[#This Row],[Ordenado]], 1, SEARCH("_", Tabela3[[#This Row],[Ordenado]]) - 1),"")</f>
        <v/>
      </c>
      <c r="K1263" s="6" t="str">
        <f>IFERROR(MID(Tabela3[[#This Row],[Ordenado]], SEARCH("_",Tabela3[[#This Row],[Ordenado]]) + 1, LEN(Tabela3[[#This Row],[Ordenado]])),"")</f>
        <v/>
      </c>
    </row>
    <row r="1264" spans="1:11" x14ac:dyDescent="0.25">
      <c r="A1264" t="str">
        <f>IFERROR(tbl_geral[[#This Row],[Máquina]],"")</f>
        <v>TOCCHIO</v>
      </c>
      <c r="B1264" t="str">
        <f>IFERROR(tbl_geral[[#This Row],[Status]],"")</f>
        <v>SETUP</v>
      </c>
      <c r="C1264" t="str">
        <f>IF(Tabela2[[#This Row],[Status]]="","",CONCATENATE(Tabela2[[#This Row],[Máquina]],"_",Tabela2[[#This Row],[Status]]))</f>
        <v>TOCCHIO_SETUP</v>
      </c>
      <c r="E1264" s="5">
        <f t="shared" si="39"/>
        <v>171</v>
      </c>
      <c r="F1264" s="6" t="str">
        <f>IF(C1264&lt;&gt;"",IF(COUNTIFS($C$2:C1264,C1264)=1,C1264,""),"")</f>
        <v/>
      </c>
      <c r="H1264" s="5">
        <v>1263</v>
      </c>
      <c r="I1264" s="6" t="str">
        <f t="shared" si="38"/>
        <v/>
      </c>
      <c r="J1264" s="6" t="str">
        <f>IFERROR(MID(Tabela3[[#This Row],[Ordenado]], 1, SEARCH("_", Tabela3[[#This Row],[Ordenado]]) - 1),"")</f>
        <v/>
      </c>
      <c r="K1264" s="6" t="str">
        <f>IFERROR(MID(Tabela3[[#This Row],[Ordenado]], SEARCH("_",Tabela3[[#This Row],[Ordenado]]) + 1, LEN(Tabela3[[#This Row],[Ordenado]])),"")</f>
        <v/>
      </c>
    </row>
    <row r="1265" spans="1:11" x14ac:dyDescent="0.25">
      <c r="A1265" t="str">
        <f>IFERROR(tbl_geral[[#This Row],[Máquina]],"")</f>
        <v>TOCCHIO</v>
      </c>
      <c r="B1265" t="str">
        <f>IFERROR(tbl_geral[[#This Row],[Status]],"")</f>
        <v>SETUP</v>
      </c>
      <c r="C1265" t="str">
        <f>IF(Tabela2[[#This Row],[Status]]="","",CONCATENATE(Tabela2[[#This Row],[Máquina]],"_",Tabela2[[#This Row],[Status]]))</f>
        <v>TOCCHIO_SETUP</v>
      </c>
      <c r="E1265" s="5">
        <f t="shared" si="39"/>
        <v>171</v>
      </c>
      <c r="F1265" s="6" t="str">
        <f>IF(C1265&lt;&gt;"",IF(COUNTIFS($C$2:C1265,C1265)=1,C1265,""),"")</f>
        <v/>
      </c>
      <c r="H1265" s="5">
        <v>1264</v>
      </c>
      <c r="I1265" s="6" t="str">
        <f t="shared" si="38"/>
        <v/>
      </c>
      <c r="J1265" s="6" t="str">
        <f>IFERROR(MID(Tabela3[[#This Row],[Ordenado]], 1, SEARCH("_", Tabela3[[#This Row],[Ordenado]]) - 1),"")</f>
        <v/>
      </c>
      <c r="K1265" s="6" t="str">
        <f>IFERROR(MID(Tabela3[[#This Row],[Ordenado]], SEARCH("_",Tabela3[[#This Row],[Ordenado]]) + 1, LEN(Tabela3[[#This Row],[Ordenado]])),"")</f>
        <v/>
      </c>
    </row>
    <row r="1266" spans="1:11" x14ac:dyDescent="0.25">
      <c r="A1266" t="str">
        <f>IFERROR(tbl_geral[[#This Row],[Máquina]],"")</f>
        <v>TOCCHIO</v>
      </c>
      <c r="B1266" t="str">
        <f>IFERROR(tbl_geral[[#This Row],[Status]],"")</f>
        <v>SETUP</v>
      </c>
      <c r="C1266" t="str">
        <f>IF(Tabela2[[#This Row],[Status]]="","",CONCATENATE(Tabela2[[#This Row],[Máquina]],"_",Tabela2[[#This Row],[Status]]))</f>
        <v>TOCCHIO_SETUP</v>
      </c>
      <c r="E1266" s="5">
        <f t="shared" si="39"/>
        <v>171</v>
      </c>
      <c r="F1266" s="6" t="str">
        <f>IF(C1266&lt;&gt;"",IF(COUNTIFS($C$2:C1266,C1266)=1,C1266,""),"")</f>
        <v/>
      </c>
      <c r="H1266" s="5">
        <v>1265</v>
      </c>
      <c r="I1266" s="6" t="str">
        <f t="shared" si="38"/>
        <v/>
      </c>
      <c r="J1266" s="6" t="str">
        <f>IFERROR(MID(Tabela3[[#This Row],[Ordenado]], 1, SEARCH("_", Tabela3[[#This Row],[Ordenado]]) - 1),"")</f>
        <v/>
      </c>
      <c r="K1266" s="6" t="str">
        <f>IFERROR(MID(Tabela3[[#This Row],[Ordenado]], SEARCH("_",Tabela3[[#This Row],[Ordenado]]) + 1, LEN(Tabela3[[#This Row],[Ordenado]])),"")</f>
        <v/>
      </c>
    </row>
    <row r="1267" spans="1:11" x14ac:dyDescent="0.25">
      <c r="A1267" t="str">
        <f>IFERROR(tbl_geral[[#This Row],[Máquina]],"")</f>
        <v>TOCCHIO</v>
      </c>
      <c r="B1267" t="str">
        <f>IFERROR(tbl_geral[[#This Row],[Status]],"")</f>
        <v>SETUP</v>
      </c>
      <c r="C1267" t="str">
        <f>IF(Tabela2[[#This Row],[Status]]="","",CONCATENATE(Tabela2[[#This Row],[Máquina]],"_",Tabela2[[#This Row],[Status]]))</f>
        <v>TOCCHIO_SETUP</v>
      </c>
      <c r="E1267" s="5">
        <f t="shared" si="39"/>
        <v>171</v>
      </c>
      <c r="F1267" s="6" t="str">
        <f>IF(C1267&lt;&gt;"",IF(COUNTIFS($C$2:C1267,C1267)=1,C1267,""),"")</f>
        <v/>
      </c>
      <c r="H1267" s="5">
        <v>1266</v>
      </c>
      <c r="I1267" s="6" t="str">
        <f t="shared" si="38"/>
        <v/>
      </c>
      <c r="J1267" s="6" t="str">
        <f>IFERROR(MID(Tabela3[[#This Row],[Ordenado]], 1, SEARCH("_", Tabela3[[#This Row],[Ordenado]]) - 1),"")</f>
        <v/>
      </c>
      <c r="K1267" s="6" t="str">
        <f>IFERROR(MID(Tabela3[[#This Row],[Ordenado]], SEARCH("_",Tabela3[[#This Row],[Ordenado]]) + 1, LEN(Tabela3[[#This Row],[Ordenado]])),"")</f>
        <v/>
      </c>
    </row>
    <row r="1268" spans="1:11" x14ac:dyDescent="0.25">
      <c r="A1268" t="str">
        <f>IFERROR(tbl_geral[[#This Row],[Máquina]],"")</f>
        <v>TOCCHIO</v>
      </c>
      <c r="B1268" t="str">
        <f>IFERROR(tbl_geral[[#This Row],[Status]],"")</f>
        <v>SETUP</v>
      </c>
      <c r="C1268" t="str">
        <f>IF(Tabela2[[#This Row],[Status]]="","",CONCATENATE(Tabela2[[#This Row],[Máquina]],"_",Tabela2[[#This Row],[Status]]))</f>
        <v>TOCCHIO_SETUP</v>
      </c>
      <c r="E1268" s="5">
        <f t="shared" si="39"/>
        <v>171</v>
      </c>
      <c r="F1268" s="6" t="str">
        <f>IF(C1268&lt;&gt;"",IF(COUNTIFS($C$2:C1268,C1268)=1,C1268,""),"")</f>
        <v/>
      </c>
      <c r="H1268" s="5">
        <v>1267</v>
      </c>
      <c r="I1268" s="6" t="str">
        <f t="shared" si="38"/>
        <v/>
      </c>
      <c r="J1268" s="6" t="str">
        <f>IFERROR(MID(Tabela3[[#This Row],[Ordenado]], 1, SEARCH("_", Tabela3[[#This Row],[Ordenado]]) - 1),"")</f>
        <v/>
      </c>
      <c r="K1268" s="6" t="str">
        <f>IFERROR(MID(Tabela3[[#This Row],[Ordenado]], SEARCH("_",Tabela3[[#This Row],[Ordenado]]) + 1, LEN(Tabela3[[#This Row],[Ordenado]])),"")</f>
        <v/>
      </c>
    </row>
    <row r="1269" spans="1:11" x14ac:dyDescent="0.25">
      <c r="A1269" t="str">
        <f>IFERROR(tbl_geral[[#This Row],[Máquina]],"")</f>
        <v>TOCCHIO</v>
      </c>
      <c r="B1269" t="str">
        <f>IFERROR(tbl_geral[[#This Row],[Status]],"")</f>
        <v>SETUP</v>
      </c>
      <c r="C1269" t="str">
        <f>IF(Tabela2[[#This Row],[Status]]="","",CONCATENATE(Tabela2[[#This Row],[Máquina]],"_",Tabela2[[#This Row],[Status]]))</f>
        <v>TOCCHIO_SETUP</v>
      </c>
      <c r="E1269" s="5">
        <f t="shared" si="39"/>
        <v>171</v>
      </c>
      <c r="F1269" s="6" t="str">
        <f>IF(C1269&lt;&gt;"",IF(COUNTIFS($C$2:C1269,C1269)=1,C1269,""),"")</f>
        <v/>
      </c>
      <c r="H1269" s="5">
        <v>1268</v>
      </c>
      <c r="I1269" s="6" t="str">
        <f t="shared" si="38"/>
        <v/>
      </c>
      <c r="J1269" s="6" t="str">
        <f>IFERROR(MID(Tabela3[[#This Row],[Ordenado]], 1, SEARCH("_", Tabela3[[#This Row],[Ordenado]]) - 1),"")</f>
        <v/>
      </c>
      <c r="K1269" s="6" t="str">
        <f>IFERROR(MID(Tabela3[[#This Row],[Ordenado]], SEARCH("_",Tabela3[[#This Row],[Ordenado]]) + 1, LEN(Tabela3[[#This Row],[Ordenado]])),"")</f>
        <v/>
      </c>
    </row>
    <row r="1270" spans="1:11" x14ac:dyDescent="0.25">
      <c r="A1270" t="str">
        <f>IFERROR(tbl_geral[[#This Row],[Máquina]],"")</f>
        <v>TOCCHIO</v>
      </c>
      <c r="B1270" t="str">
        <f>IFERROR(tbl_geral[[#This Row],[Status]],"")</f>
        <v>SETUP</v>
      </c>
      <c r="C1270" t="str">
        <f>IF(Tabela2[[#This Row],[Status]]="","",CONCATENATE(Tabela2[[#This Row],[Máquina]],"_",Tabela2[[#This Row],[Status]]))</f>
        <v>TOCCHIO_SETUP</v>
      </c>
      <c r="E1270" s="5">
        <f t="shared" si="39"/>
        <v>171</v>
      </c>
      <c r="F1270" s="6" t="str">
        <f>IF(C1270&lt;&gt;"",IF(COUNTIFS($C$2:C1270,C1270)=1,C1270,""),"")</f>
        <v/>
      </c>
      <c r="H1270" s="5">
        <v>1269</v>
      </c>
      <c r="I1270" s="6" t="str">
        <f t="shared" si="38"/>
        <v/>
      </c>
      <c r="J1270" s="6" t="str">
        <f>IFERROR(MID(Tabela3[[#This Row],[Ordenado]], 1, SEARCH("_", Tabela3[[#This Row],[Ordenado]]) - 1),"")</f>
        <v/>
      </c>
      <c r="K1270" s="6" t="str">
        <f>IFERROR(MID(Tabela3[[#This Row],[Ordenado]], SEARCH("_",Tabela3[[#This Row],[Ordenado]]) + 1, LEN(Tabela3[[#This Row],[Ordenado]])),"")</f>
        <v/>
      </c>
    </row>
    <row r="1271" spans="1:11" x14ac:dyDescent="0.25">
      <c r="A1271" t="str">
        <f>IFERROR(tbl_geral[[#This Row],[Máquina]],"")</f>
        <v>TOCCHIO</v>
      </c>
      <c r="B1271" t="str">
        <f>IFERROR(tbl_geral[[#This Row],[Status]],"")</f>
        <v>SETUP</v>
      </c>
      <c r="C1271" t="str">
        <f>IF(Tabela2[[#This Row],[Status]]="","",CONCATENATE(Tabela2[[#This Row],[Máquina]],"_",Tabela2[[#This Row],[Status]]))</f>
        <v>TOCCHIO_SETUP</v>
      </c>
      <c r="E1271" s="5">
        <f t="shared" si="39"/>
        <v>171</v>
      </c>
      <c r="F1271" s="6" t="str">
        <f>IF(C1271&lt;&gt;"",IF(COUNTIFS($C$2:C1271,C1271)=1,C1271,""),"")</f>
        <v/>
      </c>
      <c r="H1271" s="5">
        <v>1270</v>
      </c>
      <c r="I1271" s="6" t="str">
        <f t="shared" si="38"/>
        <v/>
      </c>
      <c r="J1271" s="6" t="str">
        <f>IFERROR(MID(Tabela3[[#This Row],[Ordenado]], 1, SEARCH("_", Tabela3[[#This Row],[Ordenado]]) - 1),"")</f>
        <v/>
      </c>
      <c r="K1271" s="6" t="str">
        <f>IFERROR(MID(Tabela3[[#This Row],[Ordenado]], SEARCH("_",Tabela3[[#This Row],[Ordenado]]) + 1, LEN(Tabela3[[#This Row],[Ordenado]])),"")</f>
        <v/>
      </c>
    </row>
    <row r="1272" spans="1:11" x14ac:dyDescent="0.25">
      <c r="A1272" t="str">
        <f>IFERROR(tbl_geral[[#This Row],[Máquina]],"")</f>
        <v>TOCCHIO</v>
      </c>
      <c r="B1272" t="str">
        <f>IFERROR(tbl_geral[[#This Row],[Status]],"")</f>
        <v>SETUP</v>
      </c>
      <c r="C1272" t="str">
        <f>IF(Tabela2[[#This Row],[Status]]="","",CONCATENATE(Tabela2[[#This Row],[Máquina]],"_",Tabela2[[#This Row],[Status]]))</f>
        <v>TOCCHIO_SETUP</v>
      </c>
      <c r="E1272" s="5">
        <f t="shared" si="39"/>
        <v>171</v>
      </c>
      <c r="F1272" s="6" t="str">
        <f>IF(C1272&lt;&gt;"",IF(COUNTIFS($C$2:C1272,C1272)=1,C1272,""),"")</f>
        <v/>
      </c>
      <c r="H1272" s="5">
        <v>1271</v>
      </c>
      <c r="I1272" s="6" t="str">
        <f t="shared" si="38"/>
        <v/>
      </c>
      <c r="J1272" s="6" t="str">
        <f>IFERROR(MID(Tabela3[[#This Row],[Ordenado]], 1, SEARCH("_", Tabela3[[#This Row],[Ordenado]]) - 1),"")</f>
        <v/>
      </c>
      <c r="K1272" s="6" t="str">
        <f>IFERROR(MID(Tabela3[[#This Row],[Ordenado]], SEARCH("_",Tabela3[[#This Row],[Ordenado]]) + 1, LEN(Tabela3[[#This Row],[Ordenado]])),"")</f>
        <v/>
      </c>
    </row>
    <row r="1273" spans="1:11" x14ac:dyDescent="0.25">
      <c r="A1273" t="str">
        <f>IFERROR(tbl_geral[[#This Row],[Máquina]],"")</f>
        <v>TOCCHIO</v>
      </c>
      <c r="B1273" t="str">
        <f>IFERROR(tbl_geral[[#This Row],[Status]],"")</f>
        <v>SETUP</v>
      </c>
      <c r="C1273" t="str">
        <f>IF(Tabela2[[#This Row],[Status]]="","",CONCATENATE(Tabela2[[#This Row],[Máquina]],"_",Tabela2[[#This Row],[Status]]))</f>
        <v>TOCCHIO_SETUP</v>
      </c>
      <c r="E1273" s="5">
        <f t="shared" si="39"/>
        <v>171</v>
      </c>
      <c r="F1273" s="6" t="str">
        <f>IF(C1273&lt;&gt;"",IF(COUNTIFS($C$2:C1273,C1273)=1,C1273,""),"")</f>
        <v/>
      </c>
      <c r="H1273" s="5">
        <v>1272</v>
      </c>
      <c r="I1273" s="6" t="str">
        <f t="shared" si="38"/>
        <v/>
      </c>
      <c r="J1273" s="6" t="str">
        <f>IFERROR(MID(Tabela3[[#This Row],[Ordenado]], 1, SEARCH("_", Tabela3[[#This Row],[Ordenado]]) - 1),"")</f>
        <v/>
      </c>
      <c r="K1273" s="6" t="str">
        <f>IFERROR(MID(Tabela3[[#This Row],[Ordenado]], SEARCH("_",Tabela3[[#This Row],[Ordenado]]) + 1, LEN(Tabela3[[#This Row],[Ordenado]])),"")</f>
        <v/>
      </c>
    </row>
    <row r="1274" spans="1:11" x14ac:dyDescent="0.25">
      <c r="A1274" t="str">
        <f>IFERROR(tbl_geral[[#This Row],[Máquina]],"")</f>
        <v>TOCCHIO</v>
      </c>
      <c r="B1274" t="str">
        <f>IFERROR(tbl_geral[[#This Row],[Status]],"")</f>
        <v>SETUP</v>
      </c>
      <c r="C1274" t="str">
        <f>IF(Tabela2[[#This Row],[Status]]="","",CONCATENATE(Tabela2[[#This Row],[Máquina]],"_",Tabela2[[#This Row],[Status]]))</f>
        <v>TOCCHIO_SETUP</v>
      </c>
      <c r="E1274" s="5">
        <f t="shared" si="39"/>
        <v>171</v>
      </c>
      <c r="F1274" s="6" t="str">
        <f>IF(C1274&lt;&gt;"",IF(COUNTIFS($C$2:C1274,C1274)=1,C1274,""),"")</f>
        <v/>
      </c>
      <c r="H1274" s="5">
        <v>1273</v>
      </c>
      <c r="I1274" s="6" t="str">
        <f t="shared" si="38"/>
        <v/>
      </c>
      <c r="J1274" s="6" t="str">
        <f>IFERROR(MID(Tabela3[[#This Row],[Ordenado]], 1, SEARCH("_", Tabela3[[#This Row],[Ordenado]]) - 1),"")</f>
        <v/>
      </c>
      <c r="K1274" s="6" t="str">
        <f>IFERROR(MID(Tabela3[[#This Row],[Ordenado]], SEARCH("_",Tabela3[[#This Row],[Ordenado]]) + 1, LEN(Tabela3[[#This Row],[Ordenado]])),"")</f>
        <v/>
      </c>
    </row>
    <row r="1275" spans="1:11" x14ac:dyDescent="0.25">
      <c r="A1275" t="str">
        <f>IFERROR(tbl_geral[[#This Row],[Máquina]],"")</f>
        <v>TOCCHIO</v>
      </c>
      <c r="B1275" t="str">
        <f>IFERROR(tbl_geral[[#This Row],[Status]],"")</f>
        <v>SETUP</v>
      </c>
      <c r="C1275" t="str">
        <f>IF(Tabela2[[#This Row],[Status]]="","",CONCATENATE(Tabela2[[#This Row],[Máquina]],"_",Tabela2[[#This Row],[Status]]))</f>
        <v>TOCCHIO_SETUP</v>
      </c>
      <c r="E1275" s="5">
        <f t="shared" si="39"/>
        <v>171</v>
      </c>
      <c r="F1275" s="6" t="str">
        <f>IF(C1275&lt;&gt;"",IF(COUNTIFS($C$2:C1275,C1275)=1,C1275,""),"")</f>
        <v/>
      </c>
      <c r="H1275" s="5">
        <v>1274</v>
      </c>
      <c r="I1275" s="6" t="str">
        <f t="shared" si="38"/>
        <v/>
      </c>
      <c r="J1275" s="6" t="str">
        <f>IFERROR(MID(Tabela3[[#This Row],[Ordenado]], 1, SEARCH("_", Tabela3[[#This Row],[Ordenado]]) - 1),"")</f>
        <v/>
      </c>
      <c r="K1275" s="6" t="str">
        <f>IFERROR(MID(Tabela3[[#This Row],[Ordenado]], SEARCH("_",Tabela3[[#This Row],[Ordenado]]) + 1, LEN(Tabela3[[#This Row],[Ordenado]])),"")</f>
        <v/>
      </c>
    </row>
    <row r="1276" spans="1:11" x14ac:dyDescent="0.25">
      <c r="A1276" t="str">
        <f>IFERROR(tbl_geral[[#This Row],[Máquina]],"")</f>
        <v>TOCCHIO</v>
      </c>
      <c r="B1276" t="str">
        <f>IFERROR(tbl_geral[[#This Row],[Status]],"")</f>
        <v>SETUP</v>
      </c>
      <c r="C1276" t="str">
        <f>IF(Tabela2[[#This Row],[Status]]="","",CONCATENATE(Tabela2[[#This Row],[Máquina]],"_",Tabela2[[#This Row],[Status]]))</f>
        <v>TOCCHIO_SETUP</v>
      </c>
      <c r="E1276" s="5">
        <f t="shared" si="39"/>
        <v>171</v>
      </c>
      <c r="F1276" s="6" t="str">
        <f>IF(C1276&lt;&gt;"",IF(COUNTIFS($C$2:C1276,C1276)=1,C1276,""),"")</f>
        <v/>
      </c>
      <c r="H1276" s="5">
        <v>1275</v>
      </c>
      <c r="I1276" s="6" t="str">
        <f t="shared" si="38"/>
        <v/>
      </c>
      <c r="J1276" s="6" t="str">
        <f>IFERROR(MID(Tabela3[[#This Row],[Ordenado]], 1, SEARCH("_", Tabela3[[#This Row],[Ordenado]]) - 1),"")</f>
        <v/>
      </c>
      <c r="K1276" s="6" t="str">
        <f>IFERROR(MID(Tabela3[[#This Row],[Ordenado]], SEARCH("_",Tabela3[[#This Row],[Ordenado]]) + 1, LEN(Tabela3[[#This Row],[Ordenado]])),"")</f>
        <v/>
      </c>
    </row>
    <row r="1277" spans="1:11" x14ac:dyDescent="0.25">
      <c r="A1277" t="str">
        <f>IFERROR(tbl_geral[[#This Row],[Máquina]],"")</f>
        <v>TOCCHIO</v>
      </c>
      <c r="B1277" t="str">
        <f>IFERROR(tbl_geral[[#This Row],[Status]],"")</f>
        <v>SETUP</v>
      </c>
      <c r="C1277" t="str">
        <f>IF(Tabela2[[#This Row],[Status]]="","",CONCATENATE(Tabela2[[#This Row],[Máquina]],"_",Tabela2[[#This Row],[Status]]))</f>
        <v>TOCCHIO_SETUP</v>
      </c>
      <c r="E1277" s="5">
        <f t="shared" si="39"/>
        <v>171</v>
      </c>
      <c r="F1277" s="6" t="str">
        <f>IF(C1277&lt;&gt;"",IF(COUNTIFS($C$2:C1277,C1277)=1,C1277,""),"")</f>
        <v/>
      </c>
      <c r="H1277" s="5">
        <v>1276</v>
      </c>
      <c r="I1277" s="6" t="str">
        <f t="shared" si="38"/>
        <v/>
      </c>
      <c r="J1277" s="6" t="str">
        <f>IFERROR(MID(Tabela3[[#This Row],[Ordenado]], 1, SEARCH("_", Tabela3[[#This Row],[Ordenado]]) - 1),"")</f>
        <v/>
      </c>
      <c r="K1277" s="6" t="str">
        <f>IFERROR(MID(Tabela3[[#This Row],[Ordenado]], SEARCH("_",Tabela3[[#This Row],[Ordenado]]) + 1, LEN(Tabela3[[#This Row],[Ordenado]])),"")</f>
        <v/>
      </c>
    </row>
    <row r="1278" spans="1:11" x14ac:dyDescent="0.25">
      <c r="A1278" t="str">
        <f>IFERROR(tbl_geral[[#This Row],[Máquina]],"")</f>
        <v>TOCCHIO</v>
      </c>
      <c r="B1278" t="str">
        <f>IFERROR(tbl_geral[[#This Row],[Status]],"")</f>
        <v>SETUP</v>
      </c>
      <c r="C1278" t="str">
        <f>IF(Tabela2[[#This Row],[Status]]="","",CONCATENATE(Tabela2[[#This Row],[Máquina]],"_",Tabela2[[#This Row],[Status]]))</f>
        <v>TOCCHIO_SETUP</v>
      </c>
      <c r="E1278" s="5">
        <f t="shared" si="39"/>
        <v>171</v>
      </c>
      <c r="F1278" s="6" t="str">
        <f>IF(C1278&lt;&gt;"",IF(COUNTIFS($C$2:C1278,C1278)=1,C1278,""),"")</f>
        <v/>
      </c>
      <c r="H1278" s="5">
        <v>1277</v>
      </c>
      <c r="I1278" s="6" t="str">
        <f t="shared" si="38"/>
        <v/>
      </c>
      <c r="J1278" s="6" t="str">
        <f>IFERROR(MID(Tabela3[[#This Row],[Ordenado]], 1, SEARCH("_", Tabela3[[#This Row],[Ordenado]]) - 1),"")</f>
        <v/>
      </c>
      <c r="K1278" s="6" t="str">
        <f>IFERROR(MID(Tabela3[[#This Row],[Ordenado]], SEARCH("_",Tabela3[[#This Row],[Ordenado]]) + 1, LEN(Tabela3[[#This Row],[Ordenado]])),"")</f>
        <v/>
      </c>
    </row>
    <row r="1279" spans="1:11" x14ac:dyDescent="0.25">
      <c r="A1279" t="str">
        <f>IFERROR(tbl_geral[[#This Row],[Máquina]],"")</f>
        <v>TOCCHIO</v>
      </c>
      <c r="B1279" t="str">
        <f>IFERROR(tbl_geral[[#This Row],[Status]],"")</f>
        <v>DESENVOLVIMENTO</v>
      </c>
      <c r="C1279" t="str">
        <f>IF(Tabela2[[#This Row],[Status]]="","",CONCATENATE(Tabela2[[#This Row],[Máquina]],"_",Tabela2[[#This Row],[Status]]))</f>
        <v>TOCCHIO_DESENVOLVIMENTO</v>
      </c>
      <c r="E1279" s="5">
        <f t="shared" si="39"/>
        <v>172</v>
      </c>
      <c r="F1279" s="6" t="str">
        <f>IF(C1279&lt;&gt;"",IF(COUNTIFS($C$2:C1279,C1279)=1,C1279,""),"")</f>
        <v>TOCCHIO_DESENVOLVIMENTO</v>
      </c>
      <c r="H1279" s="5">
        <v>1278</v>
      </c>
      <c r="I1279" s="6" t="str">
        <f t="shared" si="38"/>
        <v/>
      </c>
      <c r="J1279" s="6" t="str">
        <f>IFERROR(MID(Tabela3[[#This Row],[Ordenado]], 1, SEARCH("_", Tabela3[[#This Row],[Ordenado]]) - 1),"")</f>
        <v/>
      </c>
      <c r="K1279" s="6" t="str">
        <f>IFERROR(MID(Tabela3[[#This Row],[Ordenado]], SEARCH("_",Tabela3[[#This Row],[Ordenado]]) + 1, LEN(Tabela3[[#This Row],[Ordenado]])),"")</f>
        <v/>
      </c>
    </row>
    <row r="1280" spans="1:11" x14ac:dyDescent="0.25">
      <c r="A1280" t="str">
        <f>IFERROR(tbl_geral[[#This Row],[Máquina]],"")</f>
        <v>TOCCHIO</v>
      </c>
      <c r="B1280" t="str">
        <f>IFERROR(tbl_geral[[#This Row],[Status]],"")</f>
        <v>DESENVOLVIMENTO</v>
      </c>
      <c r="C1280" t="str">
        <f>IF(Tabela2[[#This Row],[Status]]="","",CONCATENATE(Tabela2[[#This Row],[Máquina]],"_",Tabela2[[#This Row],[Status]]))</f>
        <v>TOCCHIO_DESENVOLVIMENTO</v>
      </c>
      <c r="E1280" s="5">
        <f t="shared" si="39"/>
        <v>172</v>
      </c>
      <c r="F1280" s="6" t="str">
        <f>IF(C1280&lt;&gt;"",IF(COUNTIFS($C$2:C1280,C1280)=1,C1280,""),"")</f>
        <v/>
      </c>
      <c r="H1280" s="5">
        <v>1279</v>
      </c>
      <c r="I1280" s="6" t="str">
        <f t="shared" si="38"/>
        <v/>
      </c>
      <c r="J1280" s="6" t="str">
        <f>IFERROR(MID(Tabela3[[#This Row],[Ordenado]], 1, SEARCH("_", Tabela3[[#This Row],[Ordenado]]) - 1),"")</f>
        <v/>
      </c>
      <c r="K1280" s="6" t="str">
        <f>IFERROR(MID(Tabela3[[#This Row],[Ordenado]], SEARCH("_",Tabela3[[#This Row],[Ordenado]]) + 1, LEN(Tabela3[[#This Row],[Ordenado]])),"")</f>
        <v/>
      </c>
    </row>
    <row r="1281" spans="1:11" x14ac:dyDescent="0.25">
      <c r="A1281" t="str">
        <f>IFERROR(tbl_geral[[#This Row],[Máquina]],"")</f>
        <v>TOCCHIO</v>
      </c>
      <c r="B1281" t="str">
        <f>IFERROR(tbl_geral[[#This Row],[Status]],"")</f>
        <v>DESENVOLVIMENTO</v>
      </c>
      <c r="C1281" t="str">
        <f>IF(Tabela2[[#This Row],[Status]]="","",CONCATENATE(Tabela2[[#This Row],[Máquina]],"_",Tabela2[[#This Row],[Status]]))</f>
        <v>TOCCHIO_DESENVOLVIMENTO</v>
      </c>
      <c r="E1281" s="5">
        <f t="shared" si="39"/>
        <v>172</v>
      </c>
      <c r="F1281" s="6" t="str">
        <f>IF(C1281&lt;&gt;"",IF(COUNTIFS($C$2:C1281,C1281)=1,C1281,""),"")</f>
        <v/>
      </c>
      <c r="H1281" s="5">
        <v>1280</v>
      </c>
      <c r="I1281" s="6" t="str">
        <f t="shared" si="38"/>
        <v/>
      </c>
      <c r="J1281" s="6" t="str">
        <f>IFERROR(MID(Tabela3[[#This Row],[Ordenado]], 1, SEARCH("_", Tabela3[[#This Row],[Ordenado]]) - 1),"")</f>
        <v/>
      </c>
      <c r="K1281" s="6" t="str">
        <f>IFERROR(MID(Tabela3[[#This Row],[Ordenado]], SEARCH("_",Tabela3[[#This Row],[Ordenado]]) + 1, LEN(Tabela3[[#This Row],[Ordenado]])),"")</f>
        <v/>
      </c>
    </row>
    <row r="1282" spans="1:11" x14ac:dyDescent="0.25">
      <c r="A1282" t="str">
        <f>IFERROR(tbl_geral[[#This Row],[Máquina]],"")</f>
        <v>TOCCHIO</v>
      </c>
      <c r="B1282" t="str">
        <f>IFERROR(tbl_geral[[#This Row],[Status]],"")</f>
        <v>DESENVOLVIMENTO</v>
      </c>
      <c r="C1282" t="str">
        <f>IF(Tabela2[[#This Row],[Status]]="","",CONCATENATE(Tabela2[[#This Row],[Máquina]],"_",Tabela2[[#This Row],[Status]]))</f>
        <v>TOCCHIO_DESENVOLVIMENTO</v>
      </c>
      <c r="E1282" s="5">
        <f t="shared" si="39"/>
        <v>172</v>
      </c>
      <c r="F1282" s="6" t="str">
        <f>IF(C1282&lt;&gt;"",IF(COUNTIFS($C$2:C1282,C1282)=1,C1282,""),"")</f>
        <v/>
      </c>
      <c r="H1282" s="5">
        <v>1281</v>
      </c>
      <c r="I1282" s="6" t="str">
        <f t="shared" si="38"/>
        <v/>
      </c>
      <c r="J1282" s="6" t="str">
        <f>IFERROR(MID(Tabela3[[#This Row],[Ordenado]], 1, SEARCH("_", Tabela3[[#This Row],[Ordenado]]) - 1),"")</f>
        <v/>
      </c>
      <c r="K1282" s="6" t="str">
        <f>IFERROR(MID(Tabela3[[#This Row],[Ordenado]], SEARCH("_",Tabela3[[#This Row],[Ordenado]]) + 1, LEN(Tabela3[[#This Row],[Ordenado]])),"")</f>
        <v/>
      </c>
    </row>
    <row r="1283" spans="1:11" x14ac:dyDescent="0.25">
      <c r="A1283" t="str">
        <f>IFERROR(tbl_geral[[#This Row],[Máquina]],"")</f>
        <v>TOCCHIO</v>
      </c>
      <c r="B1283" t="str">
        <f>IFERROR(tbl_geral[[#This Row],[Status]],"")</f>
        <v>DESENVOLVIMENTO</v>
      </c>
      <c r="C1283" t="str">
        <f>IF(Tabela2[[#This Row],[Status]]="","",CONCATENATE(Tabela2[[#This Row],[Máquina]],"_",Tabela2[[#This Row],[Status]]))</f>
        <v>TOCCHIO_DESENVOLVIMENTO</v>
      </c>
      <c r="E1283" s="5">
        <f t="shared" si="39"/>
        <v>172</v>
      </c>
      <c r="F1283" s="6" t="str">
        <f>IF(C1283&lt;&gt;"",IF(COUNTIFS($C$2:C1283,C1283)=1,C1283,""),"")</f>
        <v/>
      </c>
      <c r="H1283" s="5">
        <v>1282</v>
      </c>
      <c r="I1283" s="6" t="str">
        <f t="shared" ref="I1283:I1346" si="40">IFERROR(INDEX($F$2:$F$2000,MATCH(H1283,$E$2:$E$2000,0)),"")</f>
        <v/>
      </c>
      <c r="J1283" s="6" t="str">
        <f>IFERROR(MID(Tabela3[[#This Row],[Ordenado]], 1, SEARCH("_", Tabela3[[#This Row],[Ordenado]]) - 1),"")</f>
        <v/>
      </c>
      <c r="K1283" s="6" t="str">
        <f>IFERROR(MID(Tabela3[[#This Row],[Ordenado]], SEARCH("_",Tabela3[[#This Row],[Ordenado]]) + 1, LEN(Tabela3[[#This Row],[Ordenado]])),"")</f>
        <v/>
      </c>
    </row>
    <row r="1284" spans="1:11" x14ac:dyDescent="0.25">
      <c r="A1284" t="str">
        <f>IFERROR(tbl_geral[[#This Row],[Máquina]],"")</f>
        <v>TOCCHIO</v>
      </c>
      <c r="B1284" t="str">
        <f>IFERROR(tbl_geral[[#This Row],[Status]],"")</f>
        <v>DESENVOLVIMENTO</v>
      </c>
      <c r="C1284" t="str">
        <f>IF(Tabela2[[#This Row],[Status]]="","",CONCATENATE(Tabela2[[#This Row],[Máquina]],"_",Tabela2[[#This Row],[Status]]))</f>
        <v>TOCCHIO_DESENVOLVIMENTO</v>
      </c>
      <c r="E1284" s="5">
        <f t="shared" ref="E1284:E1347" si="41">IF(F1284&lt;&gt;"",E1283+1,E1283)</f>
        <v>172</v>
      </c>
      <c r="F1284" s="6" t="str">
        <f>IF(C1284&lt;&gt;"",IF(COUNTIFS($C$2:C1284,C1284)=1,C1284,""),"")</f>
        <v/>
      </c>
      <c r="H1284" s="5">
        <v>1283</v>
      </c>
      <c r="I1284" s="6" t="str">
        <f t="shared" si="40"/>
        <v/>
      </c>
      <c r="J1284" s="6" t="str">
        <f>IFERROR(MID(Tabela3[[#This Row],[Ordenado]], 1, SEARCH("_", Tabela3[[#This Row],[Ordenado]]) - 1),"")</f>
        <v/>
      </c>
      <c r="K1284" s="6" t="str">
        <f>IFERROR(MID(Tabela3[[#This Row],[Ordenado]], SEARCH("_",Tabela3[[#This Row],[Ordenado]]) + 1, LEN(Tabela3[[#This Row],[Ordenado]])),"")</f>
        <v/>
      </c>
    </row>
    <row r="1285" spans="1:11" x14ac:dyDescent="0.25">
      <c r="A1285" t="str">
        <f>IFERROR(tbl_geral[[#This Row],[Máquina]],"")</f>
        <v>TOCCHIO</v>
      </c>
      <c r="B1285" t="str">
        <f>IFERROR(tbl_geral[[#This Row],[Status]],"")</f>
        <v>DESENVOLVIMENTO</v>
      </c>
      <c r="C1285" t="str">
        <f>IF(Tabela2[[#This Row],[Status]]="","",CONCATENATE(Tabela2[[#This Row],[Máquina]],"_",Tabela2[[#This Row],[Status]]))</f>
        <v>TOCCHIO_DESENVOLVIMENTO</v>
      </c>
      <c r="E1285" s="5">
        <f t="shared" si="41"/>
        <v>172</v>
      </c>
      <c r="F1285" s="6" t="str">
        <f>IF(C1285&lt;&gt;"",IF(COUNTIFS($C$2:C1285,C1285)=1,C1285,""),"")</f>
        <v/>
      </c>
      <c r="H1285" s="5">
        <v>1284</v>
      </c>
      <c r="I1285" s="6" t="str">
        <f t="shared" si="40"/>
        <v/>
      </c>
      <c r="J1285" s="6" t="str">
        <f>IFERROR(MID(Tabela3[[#This Row],[Ordenado]], 1, SEARCH("_", Tabela3[[#This Row],[Ordenado]]) - 1),"")</f>
        <v/>
      </c>
      <c r="K1285" s="6" t="str">
        <f>IFERROR(MID(Tabela3[[#This Row],[Ordenado]], SEARCH("_",Tabela3[[#This Row],[Ordenado]]) + 1, LEN(Tabela3[[#This Row],[Ordenado]])),"")</f>
        <v/>
      </c>
    </row>
    <row r="1286" spans="1:11" x14ac:dyDescent="0.25">
      <c r="A1286" t="str">
        <f>IFERROR(tbl_geral[[#This Row],[Máquina]],"")</f>
        <v>TOCCHIO</v>
      </c>
      <c r="B1286" t="str">
        <f>IFERROR(tbl_geral[[#This Row],[Status]],"")</f>
        <v>DESENVOLVIMENTO</v>
      </c>
      <c r="C1286" t="str">
        <f>IF(Tabela2[[#This Row],[Status]]="","",CONCATENATE(Tabela2[[#This Row],[Máquina]],"_",Tabela2[[#This Row],[Status]]))</f>
        <v>TOCCHIO_DESENVOLVIMENTO</v>
      </c>
      <c r="E1286" s="5">
        <f t="shared" si="41"/>
        <v>172</v>
      </c>
      <c r="F1286" s="6" t="str">
        <f>IF(C1286&lt;&gt;"",IF(COUNTIFS($C$2:C1286,C1286)=1,C1286,""),"")</f>
        <v/>
      </c>
      <c r="H1286" s="5">
        <v>1285</v>
      </c>
      <c r="I1286" s="6" t="str">
        <f t="shared" si="40"/>
        <v/>
      </c>
      <c r="J1286" s="6" t="str">
        <f>IFERROR(MID(Tabela3[[#This Row],[Ordenado]], 1, SEARCH("_", Tabela3[[#This Row],[Ordenado]]) - 1),"")</f>
        <v/>
      </c>
      <c r="K1286" s="6" t="str">
        <f>IFERROR(MID(Tabela3[[#This Row],[Ordenado]], SEARCH("_",Tabela3[[#This Row],[Ordenado]]) + 1, LEN(Tabela3[[#This Row],[Ordenado]])),"")</f>
        <v/>
      </c>
    </row>
    <row r="1287" spans="1:11" x14ac:dyDescent="0.25">
      <c r="A1287" t="str">
        <f>IFERROR(tbl_geral[[#This Row],[Máquina]],"")</f>
        <v>TOCCHIO</v>
      </c>
      <c r="B1287" t="str">
        <f>IFERROR(tbl_geral[[#This Row],[Status]],"")</f>
        <v>DESENVOLVIMENTO</v>
      </c>
      <c r="C1287" t="str">
        <f>IF(Tabela2[[#This Row],[Status]]="","",CONCATENATE(Tabela2[[#This Row],[Máquina]],"_",Tabela2[[#This Row],[Status]]))</f>
        <v>TOCCHIO_DESENVOLVIMENTO</v>
      </c>
      <c r="E1287" s="5">
        <f t="shared" si="41"/>
        <v>172</v>
      </c>
      <c r="F1287" s="6" t="str">
        <f>IF(C1287&lt;&gt;"",IF(COUNTIFS($C$2:C1287,C1287)=1,C1287,""),"")</f>
        <v/>
      </c>
      <c r="H1287" s="5">
        <v>1286</v>
      </c>
      <c r="I1287" s="6" t="str">
        <f t="shared" si="40"/>
        <v/>
      </c>
      <c r="J1287" s="6" t="str">
        <f>IFERROR(MID(Tabela3[[#This Row],[Ordenado]], 1, SEARCH("_", Tabela3[[#This Row],[Ordenado]]) - 1),"")</f>
        <v/>
      </c>
      <c r="K1287" s="6" t="str">
        <f>IFERROR(MID(Tabela3[[#This Row],[Ordenado]], SEARCH("_",Tabela3[[#This Row],[Ordenado]]) + 1, LEN(Tabela3[[#This Row],[Ordenado]])),"")</f>
        <v/>
      </c>
    </row>
    <row r="1288" spans="1:11" x14ac:dyDescent="0.25">
      <c r="A1288" t="str">
        <f>IFERROR(tbl_geral[[#This Row],[Máquina]],"")</f>
        <v>TOCCHIO</v>
      </c>
      <c r="B1288" t="str">
        <f>IFERROR(tbl_geral[[#This Row],[Status]],"")</f>
        <v>DESENVOLVIMENTO</v>
      </c>
      <c r="C1288" t="str">
        <f>IF(Tabela2[[#This Row],[Status]]="","",CONCATENATE(Tabela2[[#This Row],[Máquina]],"_",Tabela2[[#This Row],[Status]]))</f>
        <v>TOCCHIO_DESENVOLVIMENTO</v>
      </c>
      <c r="E1288" s="5">
        <f t="shared" si="41"/>
        <v>172</v>
      </c>
      <c r="F1288" s="6" t="str">
        <f>IF(C1288&lt;&gt;"",IF(COUNTIFS($C$2:C1288,C1288)=1,C1288,""),"")</f>
        <v/>
      </c>
      <c r="H1288" s="5">
        <v>1287</v>
      </c>
      <c r="I1288" s="6" t="str">
        <f t="shared" si="40"/>
        <v/>
      </c>
      <c r="J1288" s="6" t="str">
        <f>IFERROR(MID(Tabela3[[#This Row],[Ordenado]], 1, SEARCH("_", Tabela3[[#This Row],[Ordenado]]) - 1),"")</f>
        <v/>
      </c>
      <c r="K1288" s="6" t="str">
        <f>IFERROR(MID(Tabela3[[#This Row],[Ordenado]], SEARCH("_",Tabela3[[#This Row],[Ordenado]]) + 1, LEN(Tabela3[[#This Row],[Ordenado]])),"")</f>
        <v/>
      </c>
    </row>
    <row r="1289" spans="1:11" x14ac:dyDescent="0.25">
      <c r="A1289" t="str">
        <f>IFERROR(tbl_geral[[#This Row],[Máquina]],"")</f>
        <v>TOCCHIO</v>
      </c>
      <c r="B1289" t="str">
        <f>IFERROR(tbl_geral[[#This Row],[Status]],"")</f>
        <v>DESENVOLVIMENTO</v>
      </c>
      <c r="C1289" t="str">
        <f>IF(Tabela2[[#This Row],[Status]]="","",CONCATENATE(Tabela2[[#This Row],[Máquina]],"_",Tabela2[[#This Row],[Status]]))</f>
        <v>TOCCHIO_DESENVOLVIMENTO</v>
      </c>
      <c r="E1289" s="5">
        <f t="shared" si="41"/>
        <v>172</v>
      </c>
      <c r="F1289" s="6" t="str">
        <f>IF(C1289&lt;&gt;"",IF(COUNTIFS($C$2:C1289,C1289)=1,C1289,""),"")</f>
        <v/>
      </c>
      <c r="H1289" s="5">
        <v>1288</v>
      </c>
      <c r="I1289" s="6" t="str">
        <f t="shared" si="40"/>
        <v/>
      </c>
      <c r="J1289" s="6" t="str">
        <f>IFERROR(MID(Tabela3[[#This Row],[Ordenado]], 1, SEARCH("_", Tabela3[[#This Row],[Ordenado]]) - 1),"")</f>
        <v/>
      </c>
      <c r="K1289" s="6" t="str">
        <f>IFERROR(MID(Tabela3[[#This Row],[Ordenado]], SEARCH("_",Tabela3[[#This Row],[Ordenado]]) + 1, LEN(Tabela3[[#This Row],[Ordenado]])),"")</f>
        <v/>
      </c>
    </row>
    <row r="1290" spans="1:11" x14ac:dyDescent="0.25">
      <c r="A1290" t="str">
        <f>IFERROR(tbl_geral[[#This Row],[Máquina]],"")</f>
        <v>TOCCHIO</v>
      </c>
      <c r="B1290" t="str">
        <f>IFERROR(tbl_geral[[#This Row],[Status]],"")</f>
        <v>DESENVOLVIMENTO</v>
      </c>
      <c r="C1290" t="str">
        <f>IF(Tabela2[[#This Row],[Status]]="","",CONCATENATE(Tabela2[[#This Row],[Máquina]],"_",Tabela2[[#This Row],[Status]]))</f>
        <v>TOCCHIO_DESENVOLVIMENTO</v>
      </c>
      <c r="E1290" s="5">
        <f t="shared" si="41"/>
        <v>172</v>
      </c>
      <c r="F1290" s="6" t="str">
        <f>IF(C1290&lt;&gt;"",IF(COUNTIFS($C$2:C1290,C1290)=1,C1290,""),"")</f>
        <v/>
      </c>
      <c r="H1290" s="5">
        <v>1289</v>
      </c>
      <c r="I1290" s="6" t="str">
        <f t="shared" si="40"/>
        <v/>
      </c>
      <c r="J1290" s="6" t="str">
        <f>IFERROR(MID(Tabela3[[#This Row],[Ordenado]], 1, SEARCH("_", Tabela3[[#This Row],[Ordenado]]) - 1),"")</f>
        <v/>
      </c>
      <c r="K1290" s="6" t="str">
        <f>IFERROR(MID(Tabela3[[#This Row],[Ordenado]], SEARCH("_",Tabela3[[#This Row],[Ordenado]]) + 1, LEN(Tabela3[[#This Row],[Ordenado]])),"")</f>
        <v/>
      </c>
    </row>
    <row r="1291" spans="1:11" x14ac:dyDescent="0.25">
      <c r="A1291" t="str">
        <f>IFERROR(tbl_geral[[#This Row],[Máquina]],"")</f>
        <v>TOCCHIO</v>
      </c>
      <c r="B1291" t="str">
        <f>IFERROR(tbl_geral[[#This Row],[Status]],"")</f>
        <v>DESENVOLVIMENTO</v>
      </c>
      <c r="C1291" t="str">
        <f>IF(Tabela2[[#This Row],[Status]]="","",CONCATENATE(Tabela2[[#This Row],[Máquina]],"_",Tabela2[[#This Row],[Status]]))</f>
        <v>TOCCHIO_DESENVOLVIMENTO</v>
      </c>
      <c r="E1291" s="5">
        <f t="shared" si="41"/>
        <v>172</v>
      </c>
      <c r="F1291" s="6" t="str">
        <f>IF(C1291&lt;&gt;"",IF(COUNTIFS($C$2:C1291,C1291)=1,C1291,""),"")</f>
        <v/>
      </c>
      <c r="H1291" s="5">
        <v>1290</v>
      </c>
      <c r="I1291" s="6" t="str">
        <f t="shared" si="40"/>
        <v/>
      </c>
      <c r="J1291" s="6" t="str">
        <f>IFERROR(MID(Tabela3[[#This Row],[Ordenado]], 1, SEARCH("_", Tabela3[[#This Row],[Ordenado]]) - 1),"")</f>
        <v/>
      </c>
      <c r="K1291" s="6" t="str">
        <f>IFERROR(MID(Tabela3[[#This Row],[Ordenado]], SEARCH("_",Tabela3[[#This Row],[Ordenado]]) + 1, LEN(Tabela3[[#This Row],[Ordenado]])),"")</f>
        <v/>
      </c>
    </row>
    <row r="1292" spans="1:11" x14ac:dyDescent="0.25">
      <c r="A1292" t="str">
        <f>IFERROR(tbl_geral[[#This Row],[Máquina]],"")</f>
        <v>TOCCHIO</v>
      </c>
      <c r="B1292" t="str">
        <f>IFERROR(tbl_geral[[#This Row],[Status]],"")</f>
        <v>DESENVOLVIMENTO</v>
      </c>
      <c r="C1292" t="str">
        <f>IF(Tabela2[[#This Row],[Status]]="","",CONCATENATE(Tabela2[[#This Row],[Máquina]],"_",Tabela2[[#This Row],[Status]]))</f>
        <v>TOCCHIO_DESENVOLVIMENTO</v>
      </c>
      <c r="E1292" s="5">
        <f t="shared" si="41"/>
        <v>172</v>
      </c>
      <c r="F1292" s="6" t="str">
        <f>IF(C1292&lt;&gt;"",IF(COUNTIFS($C$2:C1292,C1292)=1,C1292,""),"")</f>
        <v/>
      </c>
      <c r="H1292" s="5">
        <v>1291</v>
      </c>
      <c r="I1292" s="6" t="str">
        <f t="shared" si="40"/>
        <v/>
      </c>
      <c r="J1292" s="6" t="str">
        <f>IFERROR(MID(Tabela3[[#This Row],[Ordenado]], 1, SEARCH("_", Tabela3[[#This Row],[Ordenado]]) - 1),"")</f>
        <v/>
      </c>
      <c r="K1292" s="6" t="str">
        <f>IFERROR(MID(Tabela3[[#This Row],[Ordenado]], SEARCH("_",Tabela3[[#This Row],[Ordenado]]) + 1, LEN(Tabela3[[#This Row],[Ordenado]])),"")</f>
        <v/>
      </c>
    </row>
    <row r="1293" spans="1:11" x14ac:dyDescent="0.25">
      <c r="A1293" t="str">
        <f>IFERROR(tbl_geral[[#This Row],[Máquina]],"")</f>
        <v>TOCCHIO</v>
      </c>
      <c r="B1293" t="str">
        <f>IFERROR(tbl_geral[[#This Row],[Status]],"")</f>
        <v>DESENVOLVIMENTO</v>
      </c>
      <c r="C1293" t="str">
        <f>IF(Tabela2[[#This Row],[Status]]="","",CONCATENATE(Tabela2[[#This Row],[Máquina]],"_",Tabela2[[#This Row],[Status]]))</f>
        <v>TOCCHIO_DESENVOLVIMENTO</v>
      </c>
      <c r="E1293" s="5">
        <f t="shared" si="41"/>
        <v>172</v>
      </c>
      <c r="F1293" s="6" t="str">
        <f>IF(C1293&lt;&gt;"",IF(COUNTIFS($C$2:C1293,C1293)=1,C1293,""),"")</f>
        <v/>
      </c>
      <c r="H1293" s="5">
        <v>1292</v>
      </c>
      <c r="I1293" s="6" t="str">
        <f t="shared" si="40"/>
        <v/>
      </c>
      <c r="J1293" s="6" t="str">
        <f>IFERROR(MID(Tabela3[[#This Row],[Ordenado]], 1, SEARCH("_", Tabela3[[#This Row],[Ordenado]]) - 1),"")</f>
        <v/>
      </c>
      <c r="K1293" s="6" t="str">
        <f>IFERROR(MID(Tabela3[[#This Row],[Ordenado]], SEARCH("_",Tabela3[[#This Row],[Ordenado]]) + 1, LEN(Tabela3[[#This Row],[Ordenado]])),"")</f>
        <v/>
      </c>
    </row>
    <row r="1294" spans="1:11" x14ac:dyDescent="0.25">
      <c r="A1294" t="str">
        <f>IFERROR(tbl_geral[[#This Row],[Máquina]],"")</f>
        <v>TOCCHIO</v>
      </c>
      <c r="B1294" t="str">
        <f>IFERROR(tbl_geral[[#This Row],[Status]],"")</f>
        <v>DESENVOLVIMENTO</v>
      </c>
      <c r="C1294" t="str">
        <f>IF(Tabela2[[#This Row],[Status]]="","",CONCATENATE(Tabela2[[#This Row],[Máquina]],"_",Tabela2[[#This Row],[Status]]))</f>
        <v>TOCCHIO_DESENVOLVIMENTO</v>
      </c>
      <c r="E1294" s="5">
        <f t="shared" si="41"/>
        <v>172</v>
      </c>
      <c r="F1294" s="6" t="str">
        <f>IF(C1294&lt;&gt;"",IF(COUNTIFS($C$2:C1294,C1294)=1,C1294,""),"")</f>
        <v/>
      </c>
      <c r="H1294" s="5">
        <v>1293</v>
      </c>
      <c r="I1294" s="6" t="str">
        <f t="shared" si="40"/>
        <v/>
      </c>
      <c r="J1294" s="6" t="str">
        <f>IFERROR(MID(Tabela3[[#This Row],[Ordenado]], 1, SEARCH("_", Tabela3[[#This Row],[Ordenado]]) - 1),"")</f>
        <v/>
      </c>
      <c r="K1294" s="6" t="str">
        <f>IFERROR(MID(Tabela3[[#This Row],[Ordenado]], SEARCH("_",Tabela3[[#This Row],[Ordenado]]) + 1, LEN(Tabela3[[#This Row],[Ordenado]])),"")</f>
        <v/>
      </c>
    </row>
    <row r="1295" spans="1:11" x14ac:dyDescent="0.25">
      <c r="A1295" t="str">
        <f>IFERROR(tbl_geral[[#This Row],[Máquina]],"")</f>
        <v>TOCCHIO</v>
      </c>
      <c r="B1295" t="str">
        <f>IFERROR(tbl_geral[[#This Row],[Status]],"")</f>
        <v>DESENVOLVIMENTO</v>
      </c>
      <c r="C1295" t="str">
        <f>IF(Tabela2[[#This Row],[Status]]="","",CONCATENATE(Tabela2[[#This Row],[Máquina]],"_",Tabela2[[#This Row],[Status]]))</f>
        <v>TOCCHIO_DESENVOLVIMENTO</v>
      </c>
      <c r="E1295" s="5">
        <f t="shared" si="41"/>
        <v>172</v>
      </c>
      <c r="F1295" s="6" t="str">
        <f>IF(C1295&lt;&gt;"",IF(COUNTIFS($C$2:C1295,C1295)=1,C1295,""),"")</f>
        <v/>
      </c>
      <c r="H1295" s="5">
        <v>1294</v>
      </c>
      <c r="I1295" s="6" t="str">
        <f t="shared" si="40"/>
        <v/>
      </c>
      <c r="J1295" s="6" t="str">
        <f>IFERROR(MID(Tabela3[[#This Row],[Ordenado]], 1, SEARCH("_", Tabela3[[#This Row],[Ordenado]]) - 1),"")</f>
        <v/>
      </c>
      <c r="K1295" s="6" t="str">
        <f>IFERROR(MID(Tabela3[[#This Row],[Ordenado]], SEARCH("_",Tabela3[[#This Row],[Ordenado]]) + 1, LEN(Tabela3[[#This Row],[Ordenado]])),"")</f>
        <v/>
      </c>
    </row>
    <row r="1296" spans="1:11" x14ac:dyDescent="0.25">
      <c r="A1296" t="str">
        <f>IFERROR(tbl_geral[[#This Row],[Máquina]],"")</f>
        <v>TOCCHIO</v>
      </c>
      <c r="B1296" t="str">
        <f>IFERROR(tbl_geral[[#This Row],[Status]],"")</f>
        <v>DESENVOLVIMENTO</v>
      </c>
      <c r="C1296" t="str">
        <f>IF(Tabela2[[#This Row],[Status]]="","",CONCATENATE(Tabela2[[#This Row],[Máquina]],"_",Tabela2[[#This Row],[Status]]))</f>
        <v>TOCCHIO_DESENVOLVIMENTO</v>
      </c>
      <c r="E1296" s="5">
        <f t="shared" si="41"/>
        <v>172</v>
      </c>
      <c r="F1296" s="6" t="str">
        <f>IF(C1296&lt;&gt;"",IF(COUNTIFS($C$2:C1296,C1296)=1,C1296,""),"")</f>
        <v/>
      </c>
      <c r="H1296" s="5">
        <v>1295</v>
      </c>
      <c r="I1296" s="6" t="str">
        <f t="shared" si="40"/>
        <v/>
      </c>
      <c r="J1296" s="6" t="str">
        <f>IFERROR(MID(Tabela3[[#This Row],[Ordenado]], 1, SEARCH("_", Tabela3[[#This Row],[Ordenado]]) - 1),"")</f>
        <v/>
      </c>
      <c r="K1296" s="6" t="str">
        <f>IFERROR(MID(Tabela3[[#This Row],[Ordenado]], SEARCH("_",Tabela3[[#This Row],[Ordenado]]) + 1, LEN(Tabela3[[#This Row],[Ordenado]])),"")</f>
        <v/>
      </c>
    </row>
    <row r="1297" spans="1:11" x14ac:dyDescent="0.25">
      <c r="A1297" t="str">
        <f>IFERROR(tbl_geral[[#This Row],[Máquina]],"")</f>
        <v>TOCCHIO</v>
      </c>
      <c r="B1297" t="str">
        <f>IFERROR(tbl_geral[[#This Row],[Status]],"")</f>
        <v>PCP</v>
      </c>
      <c r="C1297" t="str">
        <f>IF(Tabela2[[#This Row],[Status]]="","",CONCATENATE(Tabela2[[#This Row],[Máquina]],"_",Tabela2[[#This Row],[Status]]))</f>
        <v>TOCCHIO_PCP</v>
      </c>
      <c r="E1297" s="5">
        <f t="shared" si="41"/>
        <v>173</v>
      </c>
      <c r="F1297" s="6" t="str">
        <f>IF(C1297&lt;&gt;"",IF(COUNTIFS($C$2:C1297,C1297)=1,C1297,""),"")</f>
        <v>TOCCHIO_PCP</v>
      </c>
      <c r="H1297" s="5">
        <v>1296</v>
      </c>
      <c r="I1297" s="6" t="str">
        <f t="shared" si="40"/>
        <v/>
      </c>
      <c r="J1297" s="6" t="str">
        <f>IFERROR(MID(Tabela3[[#This Row],[Ordenado]], 1, SEARCH("_", Tabela3[[#This Row],[Ordenado]]) - 1),"")</f>
        <v/>
      </c>
      <c r="K1297" s="6" t="str">
        <f>IFERROR(MID(Tabela3[[#This Row],[Ordenado]], SEARCH("_",Tabela3[[#This Row],[Ordenado]]) + 1, LEN(Tabela3[[#This Row],[Ordenado]])),"")</f>
        <v/>
      </c>
    </row>
    <row r="1298" spans="1:11" x14ac:dyDescent="0.25">
      <c r="A1298" t="str">
        <f>IFERROR(tbl_geral[[#This Row],[Máquina]],"")</f>
        <v>TOCCHIO</v>
      </c>
      <c r="B1298" t="str">
        <f>IFERROR(tbl_geral[[#This Row],[Status]],"")</f>
        <v>PCP</v>
      </c>
      <c r="C1298" t="str">
        <f>IF(Tabela2[[#This Row],[Status]]="","",CONCATENATE(Tabela2[[#This Row],[Máquina]],"_",Tabela2[[#This Row],[Status]]))</f>
        <v>TOCCHIO_PCP</v>
      </c>
      <c r="E1298" s="5">
        <f t="shared" si="41"/>
        <v>173</v>
      </c>
      <c r="F1298" s="6" t="str">
        <f>IF(C1298&lt;&gt;"",IF(COUNTIFS($C$2:C1298,C1298)=1,C1298,""),"")</f>
        <v/>
      </c>
      <c r="H1298" s="5">
        <v>1297</v>
      </c>
      <c r="I1298" s="6" t="str">
        <f t="shared" si="40"/>
        <v/>
      </c>
      <c r="J1298" s="6" t="str">
        <f>IFERROR(MID(Tabela3[[#This Row],[Ordenado]], 1, SEARCH("_", Tabela3[[#This Row],[Ordenado]]) - 1),"")</f>
        <v/>
      </c>
      <c r="K1298" s="6" t="str">
        <f>IFERROR(MID(Tabela3[[#This Row],[Ordenado]], SEARCH("_",Tabela3[[#This Row],[Ordenado]]) + 1, LEN(Tabela3[[#This Row],[Ordenado]])),"")</f>
        <v/>
      </c>
    </row>
    <row r="1299" spans="1:11" x14ac:dyDescent="0.25">
      <c r="A1299" t="str">
        <f>IFERROR(tbl_geral[[#This Row],[Máquina]],"")</f>
        <v>TOCCHIO</v>
      </c>
      <c r="B1299" t="str">
        <f>IFERROR(tbl_geral[[#This Row],[Status]],"")</f>
        <v>PCP</v>
      </c>
      <c r="C1299" t="str">
        <f>IF(Tabela2[[#This Row],[Status]]="","",CONCATENATE(Tabela2[[#This Row],[Máquina]],"_",Tabela2[[#This Row],[Status]]))</f>
        <v>TOCCHIO_PCP</v>
      </c>
      <c r="E1299" s="5">
        <f t="shared" si="41"/>
        <v>173</v>
      </c>
      <c r="F1299" s="6" t="str">
        <f>IF(C1299&lt;&gt;"",IF(COUNTIFS($C$2:C1299,C1299)=1,C1299,""),"")</f>
        <v/>
      </c>
      <c r="H1299" s="5">
        <v>1298</v>
      </c>
      <c r="I1299" s="6" t="str">
        <f t="shared" si="40"/>
        <v/>
      </c>
      <c r="J1299" s="6" t="str">
        <f>IFERROR(MID(Tabela3[[#This Row],[Ordenado]], 1, SEARCH("_", Tabela3[[#This Row],[Ordenado]]) - 1),"")</f>
        <v/>
      </c>
      <c r="K1299" s="6" t="str">
        <f>IFERROR(MID(Tabela3[[#This Row],[Ordenado]], SEARCH("_",Tabela3[[#This Row],[Ordenado]]) + 1, LEN(Tabela3[[#This Row],[Ordenado]])),"")</f>
        <v/>
      </c>
    </row>
    <row r="1300" spans="1:11" x14ac:dyDescent="0.25">
      <c r="A1300" t="str">
        <f>IFERROR(tbl_geral[[#This Row],[Máquina]],"")</f>
        <v>TOCCHIO</v>
      </c>
      <c r="B1300" t="str">
        <f>IFERROR(tbl_geral[[#This Row],[Status]],"")</f>
        <v>PCP</v>
      </c>
      <c r="C1300" t="str">
        <f>IF(Tabela2[[#This Row],[Status]]="","",CONCATENATE(Tabela2[[#This Row],[Máquina]],"_",Tabela2[[#This Row],[Status]]))</f>
        <v>TOCCHIO_PCP</v>
      </c>
      <c r="E1300" s="5">
        <f t="shared" si="41"/>
        <v>173</v>
      </c>
      <c r="F1300" s="6" t="str">
        <f>IF(C1300&lt;&gt;"",IF(COUNTIFS($C$2:C1300,C1300)=1,C1300,""),"")</f>
        <v/>
      </c>
      <c r="H1300" s="5">
        <v>1299</v>
      </c>
      <c r="I1300" s="6" t="str">
        <f t="shared" si="40"/>
        <v/>
      </c>
      <c r="J1300" s="6" t="str">
        <f>IFERROR(MID(Tabela3[[#This Row],[Ordenado]], 1, SEARCH("_", Tabela3[[#This Row],[Ordenado]]) - 1),"")</f>
        <v/>
      </c>
      <c r="K1300" s="6" t="str">
        <f>IFERROR(MID(Tabela3[[#This Row],[Ordenado]], SEARCH("_",Tabela3[[#This Row],[Ordenado]]) + 1, LEN(Tabela3[[#This Row],[Ordenado]])),"")</f>
        <v/>
      </c>
    </row>
    <row r="1301" spans="1:11" x14ac:dyDescent="0.25">
      <c r="A1301" t="str">
        <f>IFERROR(tbl_geral[[#This Row],[Máquina]],"")</f>
        <v>TOCCHIO</v>
      </c>
      <c r="B1301" t="str">
        <f>IFERROR(tbl_geral[[#This Row],[Status]],"")</f>
        <v>PCP</v>
      </c>
      <c r="C1301" t="str">
        <f>IF(Tabela2[[#This Row],[Status]]="","",CONCATENATE(Tabela2[[#This Row],[Máquina]],"_",Tabela2[[#This Row],[Status]]))</f>
        <v>TOCCHIO_PCP</v>
      </c>
      <c r="E1301" s="5">
        <f t="shared" si="41"/>
        <v>173</v>
      </c>
      <c r="F1301" s="6" t="str">
        <f>IF(C1301&lt;&gt;"",IF(COUNTIFS($C$2:C1301,C1301)=1,C1301,""),"")</f>
        <v/>
      </c>
      <c r="H1301" s="5">
        <v>1300</v>
      </c>
      <c r="I1301" s="6" t="str">
        <f t="shared" si="40"/>
        <v/>
      </c>
      <c r="J1301" s="6" t="str">
        <f>IFERROR(MID(Tabela3[[#This Row],[Ordenado]], 1, SEARCH("_", Tabela3[[#This Row],[Ordenado]]) - 1),"")</f>
        <v/>
      </c>
      <c r="K1301" s="6" t="str">
        <f>IFERROR(MID(Tabela3[[#This Row],[Ordenado]], SEARCH("_",Tabela3[[#This Row],[Ordenado]]) + 1, LEN(Tabela3[[#This Row],[Ordenado]])),"")</f>
        <v/>
      </c>
    </row>
    <row r="1302" spans="1:11" x14ac:dyDescent="0.25">
      <c r="A1302" t="str">
        <f>IFERROR(tbl_geral[[#This Row],[Máquina]],"")</f>
        <v>TOCCHIO</v>
      </c>
      <c r="B1302" t="str">
        <f>IFERROR(tbl_geral[[#This Row],[Status]],"")</f>
        <v>PCP</v>
      </c>
      <c r="C1302" t="str">
        <f>IF(Tabela2[[#This Row],[Status]]="","",CONCATENATE(Tabela2[[#This Row],[Máquina]],"_",Tabela2[[#This Row],[Status]]))</f>
        <v>TOCCHIO_PCP</v>
      </c>
      <c r="E1302" s="5">
        <f t="shared" si="41"/>
        <v>173</v>
      </c>
      <c r="F1302" s="6" t="str">
        <f>IF(C1302&lt;&gt;"",IF(COUNTIFS($C$2:C1302,C1302)=1,C1302,""),"")</f>
        <v/>
      </c>
      <c r="H1302" s="5">
        <v>1301</v>
      </c>
      <c r="I1302" s="6" t="str">
        <f t="shared" si="40"/>
        <v/>
      </c>
      <c r="J1302" s="6" t="str">
        <f>IFERROR(MID(Tabela3[[#This Row],[Ordenado]], 1, SEARCH("_", Tabela3[[#This Row],[Ordenado]]) - 1),"")</f>
        <v/>
      </c>
      <c r="K1302" s="6" t="str">
        <f>IFERROR(MID(Tabela3[[#This Row],[Ordenado]], SEARCH("_",Tabela3[[#This Row],[Ordenado]]) + 1, LEN(Tabela3[[#This Row],[Ordenado]])),"")</f>
        <v/>
      </c>
    </row>
    <row r="1303" spans="1:11" x14ac:dyDescent="0.25">
      <c r="A1303" t="str">
        <f>IFERROR(tbl_geral[[#This Row],[Máquina]],"")</f>
        <v>TOCCHIO</v>
      </c>
      <c r="B1303" t="str">
        <f>IFERROR(tbl_geral[[#This Row],[Status]],"")</f>
        <v>EMPILHADEIRA</v>
      </c>
      <c r="C1303" t="str">
        <f>IF(Tabela2[[#This Row],[Status]]="","",CONCATENATE(Tabela2[[#This Row],[Máquina]],"_",Tabela2[[#This Row],[Status]]))</f>
        <v>TOCCHIO_EMPILHADEIRA</v>
      </c>
      <c r="E1303" s="5">
        <f t="shared" si="41"/>
        <v>174</v>
      </c>
      <c r="F1303" s="6" t="str">
        <f>IF(C1303&lt;&gt;"",IF(COUNTIFS($C$2:C1303,C1303)=1,C1303,""),"")</f>
        <v>TOCCHIO_EMPILHADEIRA</v>
      </c>
      <c r="H1303" s="5">
        <v>1302</v>
      </c>
      <c r="I1303" s="6" t="str">
        <f t="shared" si="40"/>
        <v/>
      </c>
      <c r="J1303" s="6" t="str">
        <f>IFERROR(MID(Tabela3[[#This Row],[Ordenado]], 1, SEARCH("_", Tabela3[[#This Row],[Ordenado]]) - 1),"")</f>
        <v/>
      </c>
      <c r="K1303" s="6" t="str">
        <f>IFERROR(MID(Tabela3[[#This Row],[Ordenado]], SEARCH("_",Tabela3[[#This Row],[Ordenado]]) + 1, LEN(Tabela3[[#This Row],[Ordenado]])),"")</f>
        <v/>
      </c>
    </row>
    <row r="1304" spans="1:11" x14ac:dyDescent="0.25">
      <c r="A1304" t="str">
        <f>IFERROR(tbl_geral[[#This Row],[Máquina]],"")</f>
        <v>TOCCHIO</v>
      </c>
      <c r="B1304" t="str">
        <f>IFERROR(tbl_geral[[#This Row],[Status]],"")</f>
        <v>EMPILHADEIRA</v>
      </c>
      <c r="C1304" t="str">
        <f>IF(Tabela2[[#This Row],[Status]]="","",CONCATENATE(Tabela2[[#This Row],[Máquina]],"_",Tabela2[[#This Row],[Status]]))</f>
        <v>TOCCHIO_EMPILHADEIRA</v>
      </c>
      <c r="E1304" s="5">
        <f t="shared" si="41"/>
        <v>174</v>
      </c>
      <c r="F1304" s="6" t="str">
        <f>IF(C1304&lt;&gt;"",IF(COUNTIFS($C$2:C1304,C1304)=1,C1304,""),"")</f>
        <v/>
      </c>
      <c r="H1304" s="5">
        <v>1303</v>
      </c>
      <c r="I1304" s="6" t="str">
        <f t="shared" si="40"/>
        <v/>
      </c>
      <c r="J1304" s="6" t="str">
        <f>IFERROR(MID(Tabela3[[#This Row],[Ordenado]], 1, SEARCH("_", Tabela3[[#This Row],[Ordenado]]) - 1),"")</f>
        <v/>
      </c>
      <c r="K1304" s="6" t="str">
        <f>IFERROR(MID(Tabela3[[#This Row],[Ordenado]], SEARCH("_",Tabela3[[#This Row],[Ordenado]]) + 1, LEN(Tabela3[[#This Row],[Ordenado]])),"")</f>
        <v/>
      </c>
    </row>
    <row r="1305" spans="1:11" x14ac:dyDescent="0.25">
      <c r="A1305" t="str">
        <f>IFERROR(tbl_geral[[#This Row],[Máquina]],"")</f>
        <v>TOCCHIO</v>
      </c>
      <c r="B1305" t="str">
        <f>IFERROR(tbl_geral[[#This Row],[Status]],"")</f>
        <v>EMPILHADEIRA</v>
      </c>
      <c r="C1305" t="str">
        <f>IF(Tabela2[[#This Row],[Status]]="","",CONCATENATE(Tabela2[[#This Row],[Máquina]],"_",Tabela2[[#This Row],[Status]]))</f>
        <v>TOCCHIO_EMPILHADEIRA</v>
      </c>
      <c r="E1305" s="5">
        <f t="shared" si="41"/>
        <v>174</v>
      </c>
      <c r="F1305" s="6" t="str">
        <f>IF(C1305&lt;&gt;"",IF(COUNTIFS($C$2:C1305,C1305)=1,C1305,""),"")</f>
        <v/>
      </c>
      <c r="H1305" s="5">
        <v>1304</v>
      </c>
      <c r="I1305" s="6" t="str">
        <f t="shared" si="40"/>
        <v/>
      </c>
      <c r="J1305" s="6" t="str">
        <f>IFERROR(MID(Tabela3[[#This Row],[Ordenado]], 1, SEARCH("_", Tabela3[[#This Row],[Ordenado]]) - 1),"")</f>
        <v/>
      </c>
      <c r="K1305" s="6" t="str">
        <f>IFERROR(MID(Tabela3[[#This Row],[Ordenado]], SEARCH("_",Tabela3[[#This Row],[Ordenado]]) + 1, LEN(Tabela3[[#This Row],[Ordenado]])),"")</f>
        <v/>
      </c>
    </row>
    <row r="1306" spans="1:11" x14ac:dyDescent="0.25">
      <c r="A1306" t="str">
        <f>IFERROR(tbl_geral[[#This Row],[Máquina]],"")</f>
        <v>TOCCHIO</v>
      </c>
      <c r="B1306" t="str">
        <f>IFERROR(tbl_geral[[#This Row],[Status]],"")</f>
        <v>SENSOR PCF</v>
      </c>
      <c r="C1306" t="str">
        <f>IF(Tabela2[[#This Row],[Status]]="","",CONCATENATE(Tabela2[[#This Row],[Máquina]],"_",Tabela2[[#This Row],[Status]]))</f>
        <v>TOCCHIO_SENSOR PCF</v>
      </c>
      <c r="E1306" s="5">
        <f t="shared" si="41"/>
        <v>175</v>
      </c>
      <c r="F1306" s="6" t="str">
        <f>IF(C1306&lt;&gt;"",IF(COUNTIFS($C$2:C1306,C1306)=1,C1306,""),"")</f>
        <v>TOCCHIO_SENSOR PCF</v>
      </c>
      <c r="H1306" s="5">
        <v>1305</v>
      </c>
      <c r="I1306" s="6" t="str">
        <f t="shared" si="40"/>
        <v/>
      </c>
      <c r="J1306" s="6" t="str">
        <f>IFERROR(MID(Tabela3[[#This Row],[Ordenado]], 1, SEARCH("_", Tabela3[[#This Row],[Ordenado]]) - 1),"")</f>
        <v/>
      </c>
      <c r="K1306" s="6" t="str">
        <f>IFERROR(MID(Tabela3[[#This Row],[Ordenado]], SEARCH("_",Tabela3[[#This Row],[Ordenado]]) + 1, LEN(Tabela3[[#This Row],[Ordenado]])),"")</f>
        <v/>
      </c>
    </row>
    <row r="1307" spans="1:11" x14ac:dyDescent="0.25">
      <c r="A1307" t="str">
        <f>IFERROR(tbl_geral[[#This Row],[Máquina]],"")</f>
        <v>TOCCHIO</v>
      </c>
      <c r="B1307" t="str">
        <f>IFERROR(tbl_geral[[#This Row],[Status]],"")</f>
        <v>SENSOR PCF</v>
      </c>
      <c r="C1307" t="str">
        <f>IF(Tabela2[[#This Row],[Status]]="","",CONCATENATE(Tabela2[[#This Row],[Máquina]],"_",Tabela2[[#This Row],[Status]]))</f>
        <v>TOCCHIO_SENSOR PCF</v>
      </c>
      <c r="E1307" s="5">
        <f t="shared" si="41"/>
        <v>175</v>
      </c>
      <c r="F1307" s="6" t="str">
        <f>IF(C1307&lt;&gt;"",IF(COUNTIFS($C$2:C1307,C1307)=1,C1307,""),"")</f>
        <v/>
      </c>
      <c r="H1307" s="5">
        <v>1306</v>
      </c>
      <c r="I1307" s="6" t="str">
        <f t="shared" si="40"/>
        <v/>
      </c>
      <c r="J1307" s="6" t="str">
        <f>IFERROR(MID(Tabela3[[#This Row],[Ordenado]], 1, SEARCH("_", Tabela3[[#This Row],[Ordenado]]) - 1),"")</f>
        <v/>
      </c>
      <c r="K1307" s="6" t="str">
        <f>IFERROR(MID(Tabela3[[#This Row],[Ordenado]], SEARCH("_",Tabela3[[#This Row],[Ordenado]]) + 1, LEN(Tabela3[[#This Row],[Ordenado]])),"")</f>
        <v/>
      </c>
    </row>
    <row r="1308" spans="1:11" x14ac:dyDescent="0.25">
      <c r="A1308" t="str">
        <f>IFERROR(tbl_geral[[#This Row],[Máquina]],"")</f>
        <v>TOCCHIO</v>
      </c>
      <c r="B1308" t="str">
        <f>IFERROR(tbl_geral[[#This Row],[Status]],"")</f>
        <v>SENSOR PCF</v>
      </c>
      <c r="C1308" t="str">
        <f>IF(Tabela2[[#This Row],[Status]]="","",CONCATENATE(Tabela2[[#This Row],[Máquina]],"_",Tabela2[[#This Row],[Status]]))</f>
        <v>TOCCHIO_SENSOR PCF</v>
      </c>
      <c r="E1308" s="5">
        <f t="shared" si="41"/>
        <v>175</v>
      </c>
      <c r="F1308" s="6" t="str">
        <f>IF(C1308&lt;&gt;"",IF(COUNTIFS($C$2:C1308,C1308)=1,C1308,""),"")</f>
        <v/>
      </c>
      <c r="H1308" s="5">
        <v>1307</v>
      </c>
      <c r="I1308" s="6" t="str">
        <f t="shared" si="40"/>
        <v/>
      </c>
      <c r="J1308" s="6" t="str">
        <f>IFERROR(MID(Tabela3[[#This Row],[Ordenado]], 1, SEARCH("_", Tabela3[[#This Row],[Ordenado]]) - 1),"")</f>
        <v/>
      </c>
      <c r="K1308" s="6" t="str">
        <f>IFERROR(MID(Tabela3[[#This Row],[Ordenado]], SEARCH("_",Tabela3[[#This Row],[Ordenado]]) + 1, LEN(Tabela3[[#This Row],[Ordenado]])),"")</f>
        <v/>
      </c>
    </row>
    <row r="1309" spans="1:11" x14ac:dyDescent="0.25">
      <c r="A1309" t="str">
        <f>IFERROR(tbl_geral[[#This Row],[Máquina]],"")</f>
        <v>TOCCHIO</v>
      </c>
      <c r="B1309" t="str">
        <f>IFERROR(tbl_geral[[#This Row],[Status]],"")</f>
        <v>SISTEMA PCF</v>
      </c>
      <c r="C1309" t="str">
        <f>IF(Tabela2[[#This Row],[Status]]="","",CONCATENATE(Tabela2[[#This Row],[Máquina]],"_",Tabela2[[#This Row],[Status]]))</f>
        <v>TOCCHIO_SISTEMA PCF</v>
      </c>
      <c r="E1309" s="5">
        <f t="shared" si="41"/>
        <v>176</v>
      </c>
      <c r="F1309" s="6" t="str">
        <f>IF(C1309&lt;&gt;"",IF(COUNTIFS($C$2:C1309,C1309)=1,C1309,""),"")</f>
        <v>TOCCHIO_SISTEMA PCF</v>
      </c>
      <c r="H1309" s="5">
        <v>1308</v>
      </c>
      <c r="I1309" s="6" t="str">
        <f t="shared" si="40"/>
        <v/>
      </c>
      <c r="J1309" s="6" t="str">
        <f>IFERROR(MID(Tabela3[[#This Row],[Ordenado]], 1, SEARCH("_", Tabela3[[#This Row],[Ordenado]]) - 1),"")</f>
        <v/>
      </c>
      <c r="K1309" s="6" t="str">
        <f>IFERROR(MID(Tabela3[[#This Row],[Ordenado]], SEARCH("_",Tabela3[[#This Row],[Ordenado]]) + 1, LEN(Tabela3[[#This Row],[Ordenado]])),"")</f>
        <v/>
      </c>
    </row>
    <row r="1310" spans="1:11" x14ac:dyDescent="0.25">
      <c r="A1310" t="str">
        <f>IFERROR(tbl_geral[[#This Row],[Máquina]],"")</f>
        <v>TOCCHIO</v>
      </c>
      <c r="B1310" t="str">
        <f>IFERROR(tbl_geral[[#This Row],[Status]],"")</f>
        <v>SISTEMA PCF</v>
      </c>
      <c r="C1310" t="str">
        <f>IF(Tabela2[[#This Row],[Status]]="","",CONCATENATE(Tabela2[[#This Row],[Máquina]],"_",Tabela2[[#This Row],[Status]]))</f>
        <v>TOCCHIO_SISTEMA PCF</v>
      </c>
      <c r="E1310" s="5">
        <f t="shared" si="41"/>
        <v>176</v>
      </c>
      <c r="F1310" s="6" t="str">
        <f>IF(C1310&lt;&gt;"",IF(COUNTIFS($C$2:C1310,C1310)=1,C1310,""),"")</f>
        <v/>
      </c>
      <c r="H1310" s="5">
        <v>1309</v>
      </c>
      <c r="I1310" s="6" t="str">
        <f t="shared" si="40"/>
        <v/>
      </c>
      <c r="J1310" s="6" t="str">
        <f>IFERROR(MID(Tabela3[[#This Row],[Ordenado]], 1, SEARCH("_", Tabela3[[#This Row],[Ordenado]]) - 1),"")</f>
        <v/>
      </c>
      <c r="K1310" s="6" t="str">
        <f>IFERROR(MID(Tabela3[[#This Row],[Ordenado]], SEARCH("_",Tabela3[[#This Row],[Ordenado]]) + 1, LEN(Tabela3[[#This Row],[Ordenado]])),"")</f>
        <v/>
      </c>
    </row>
    <row r="1311" spans="1:11" x14ac:dyDescent="0.25">
      <c r="A1311" t="str">
        <f>IFERROR(tbl_geral[[#This Row],[Máquina]],"")</f>
        <v>TOCCHIO</v>
      </c>
      <c r="B1311" t="str">
        <f>IFERROR(tbl_geral[[#This Row],[Status]],"")</f>
        <v>SISTEMA PCF</v>
      </c>
      <c r="C1311" t="str">
        <f>IF(Tabela2[[#This Row],[Status]]="","",CONCATENATE(Tabela2[[#This Row],[Máquina]],"_",Tabela2[[#This Row],[Status]]))</f>
        <v>TOCCHIO_SISTEMA PCF</v>
      </c>
      <c r="E1311" s="5">
        <f t="shared" si="41"/>
        <v>176</v>
      </c>
      <c r="F1311" s="6" t="str">
        <f>IF(C1311&lt;&gt;"",IF(COUNTIFS($C$2:C1311,C1311)=1,C1311,""),"")</f>
        <v/>
      </c>
      <c r="H1311" s="5">
        <v>1310</v>
      </c>
      <c r="I1311" s="6" t="str">
        <f t="shared" si="40"/>
        <v/>
      </c>
      <c r="J1311" s="6" t="str">
        <f>IFERROR(MID(Tabela3[[#This Row],[Ordenado]], 1, SEARCH("_", Tabela3[[#This Row],[Ordenado]]) - 1),"")</f>
        <v/>
      </c>
      <c r="K1311" s="6" t="str">
        <f>IFERROR(MID(Tabela3[[#This Row],[Ordenado]], SEARCH("_",Tabela3[[#This Row],[Ordenado]]) + 1, LEN(Tabela3[[#This Row],[Ordenado]])),"")</f>
        <v/>
      </c>
    </row>
    <row r="1312" spans="1:11" x14ac:dyDescent="0.25">
      <c r="A1312" t="str">
        <f>IFERROR(tbl_geral[[#This Row],[Máquina]],"")</f>
        <v>TOCCHIO</v>
      </c>
      <c r="B1312" t="str">
        <f>IFERROR(tbl_geral[[#This Row],[Status]],"")</f>
        <v>PARADA</v>
      </c>
      <c r="C1312" t="str">
        <f>IF(Tabela2[[#This Row],[Status]]="","",CONCATENATE(Tabela2[[#This Row],[Máquina]],"_",Tabela2[[#This Row],[Status]]))</f>
        <v>TOCCHIO_PARADA</v>
      </c>
      <c r="E1312" s="5">
        <f t="shared" si="41"/>
        <v>177</v>
      </c>
      <c r="F1312" s="6" t="str">
        <f>IF(C1312&lt;&gt;"",IF(COUNTIFS($C$2:C1312,C1312)=1,C1312,""),"")</f>
        <v>TOCCHIO_PARADA</v>
      </c>
      <c r="H1312" s="5">
        <v>1311</v>
      </c>
      <c r="I1312" s="6" t="str">
        <f t="shared" si="40"/>
        <v/>
      </c>
      <c r="J1312" s="6" t="str">
        <f>IFERROR(MID(Tabela3[[#This Row],[Ordenado]], 1, SEARCH("_", Tabela3[[#This Row],[Ordenado]]) - 1),"")</f>
        <v/>
      </c>
      <c r="K1312" s="6" t="str">
        <f>IFERROR(MID(Tabela3[[#This Row],[Ordenado]], SEARCH("_",Tabela3[[#This Row],[Ordenado]]) + 1, LEN(Tabela3[[#This Row],[Ordenado]])),"")</f>
        <v/>
      </c>
    </row>
    <row r="1313" spans="1:11" x14ac:dyDescent="0.25">
      <c r="A1313" t="str">
        <f>IFERROR(tbl_geral[[#This Row],[Máquina]],"")</f>
        <v>TOCCHIO</v>
      </c>
      <c r="B1313" t="str">
        <f>IFERROR(tbl_geral[[#This Row],[Status]],"")</f>
        <v>PARADA</v>
      </c>
      <c r="C1313" t="str">
        <f>IF(Tabela2[[#This Row],[Status]]="","",CONCATENATE(Tabela2[[#This Row],[Máquina]],"_",Tabela2[[#This Row],[Status]]))</f>
        <v>TOCCHIO_PARADA</v>
      </c>
      <c r="E1313" s="5">
        <f t="shared" si="41"/>
        <v>177</v>
      </c>
      <c r="F1313" s="6" t="str">
        <f>IF(C1313&lt;&gt;"",IF(COUNTIFS($C$2:C1313,C1313)=1,C1313,""),"")</f>
        <v/>
      </c>
      <c r="H1313" s="5">
        <v>1312</v>
      </c>
      <c r="I1313" s="6" t="str">
        <f t="shared" si="40"/>
        <v/>
      </c>
      <c r="J1313" s="6" t="str">
        <f>IFERROR(MID(Tabela3[[#This Row],[Ordenado]], 1, SEARCH("_", Tabela3[[#This Row],[Ordenado]]) - 1),"")</f>
        <v/>
      </c>
      <c r="K1313" s="6" t="str">
        <f>IFERROR(MID(Tabela3[[#This Row],[Ordenado]], SEARCH("_",Tabela3[[#This Row],[Ordenado]]) + 1, LEN(Tabela3[[#This Row],[Ordenado]])),"")</f>
        <v/>
      </c>
    </row>
    <row r="1314" spans="1:11" x14ac:dyDescent="0.25">
      <c r="A1314" t="str">
        <f>IFERROR(tbl_geral[[#This Row],[Máquina]],"")</f>
        <v>TOCCHIO</v>
      </c>
      <c r="B1314" t="str">
        <f>IFERROR(tbl_geral[[#This Row],[Status]],"")</f>
        <v>DESBOBINADEIRA</v>
      </c>
      <c r="C1314" t="str">
        <f>IF(Tabela2[[#This Row],[Status]]="","",CONCATENATE(Tabela2[[#This Row],[Máquina]],"_",Tabela2[[#This Row],[Status]]))</f>
        <v>TOCCHIO_DESBOBINADEIRA</v>
      </c>
      <c r="E1314" s="5">
        <f t="shared" si="41"/>
        <v>178</v>
      </c>
      <c r="F1314" s="6" t="str">
        <f>IF(C1314&lt;&gt;"",IF(COUNTIFS($C$2:C1314,C1314)=1,C1314,""),"")</f>
        <v>TOCCHIO_DESBOBINADEIRA</v>
      </c>
      <c r="H1314" s="5">
        <v>1313</v>
      </c>
      <c r="I1314" s="6" t="str">
        <f t="shared" si="40"/>
        <v/>
      </c>
      <c r="J1314" s="6" t="str">
        <f>IFERROR(MID(Tabela3[[#This Row],[Ordenado]], 1, SEARCH("_", Tabela3[[#This Row],[Ordenado]]) - 1),"")</f>
        <v/>
      </c>
      <c r="K1314" s="6" t="str">
        <f>IFERROR(MID(Tabela3[[#This Row],[Ordenado]], SEARCH("_",Tabela3[[#This Row],[Ordenado]]) + 1, LEN(Tabela3[[#This Row],[Ordenado]])),"")</f>
        <v/>
      </c>
    </row>
    <row r="1315" spans="1:11" x14ac:dyDescent="0.25">
      <c r="A1315" t="str">
        <f>IFERROR(tbl_geral[[#This Row],[Máquina]],"")</f>
        <v>TOCCHIO</v>
      </c>
      <c r="B1315" t="str">
        <f>IFERROR(tbl_geral[[#This Row],[Status]],"")</f>
        <v>DESBOBINADEIRA</v>
      </c>
      <c r="C1315" t="str">
        <f>IF(Tabela2[[#This Row],[Status]]="","",CONCATENATE(Tabela2[[#This Row],[Máquina]],"_",Tabela2[[#This Row],[Status]]))</f>
        <v>TOCCHIO_DESBOBINADEIRA</v>
      </c>
      <c r="E1315" s="5">
        <f t="shared" si="41"/>
        <v>178</v>
      </c>
      <c r="F1315" s="6" t="str">
        <f>IF(C1315&lt;&gt;"",IF(COUNTIFS($C$2:C1315,C1315)=1,C1315,""),"")</f>
        <v/>
      </c>
      <c r="H1315" s="5">
        <v>1314</v>
      </c>
      <c r="I1315" s="6" t="str">
        <f t="shared" si="40"/>
        <v/>
      </c>
      <c r="J1315" s="6" t="str">
        <f>IFERROR(MID(Tabela3[[#This Row],[Ordenado]], 1, SEARCH("_", Tabela3[[#This Row],[Ordenado]]) - 1),"")</f>
        <v/>
      </c>
      <c r="K1315" s="6" t="str">
        <f>IFERROR(MID(Tabela3[[#This Row],[Ordenado]], SEARCH("_",Tabela3[[#This Row],[Ordenado]]) + 1, LEN(Tabela3[[#This Row],[Ordenado]])),"")</f>
        <v/>
      </c>
    </row>
    <row r="1316" spans="1:11" x14ac:dyDescent="0.25">
      <c r="A1316" t="str">
        <f>IFERROR(tbl_geral[[#This Row],[Máquina]],"")</f>
        <v>TOCCHIO</v>
      </c>
      <c r="B1316" t="str">
        <f>IFERROR(tbl_geral[[#This Row],[Status]],"")</f>
        <v>DESBOBINADEIRA</v>
      </c>
      <c r="C1316" t="str">
        <f>IF(Tabela2[[#This Row],[Status]]="","",CONCATENATE(Tabela2[[#This Row],[Máquina]],"_",Tabela2[[#This Row],[Status]]))</f>
        <v>TOCCHIO_DESBOBINADEIRA</v>
      </c>
      <c r="E1316" s="5">
        <f t="shared" si="41"/>
        <v>178</v>
      </c>
      <c r="F1316" s="6" t="str">
        <f>IF(C1316&lt;&gt;"",IF(COUNTIFS($C$2:C1316,C1316)=1,C1316,""),"")</f>
        <v/>
      </c>
      <c r="H1316" s="5">
        <v>1315</v>
      </c>
      <c r="I1316" s="6" t="str">
        <f t="shared" si="40"/>
        <v/>
      </c>
      <c r="J1316" s="6" t="str">
        <f>IFERROR(MID(Tabela3[[#This Row],[Ordenado]], 1, SEARCH("_", Tabela3[[#This Row],[Ordenado]]) - 1),"")</f>
        <v/>
      </c>
      <c r="K1316" s="6" t="str">
        <f>IFERROR(MID(Tabela3[[#This Row],[Ordenado]], SEARCH("_",Tabela3[[#This Row],[Ordenado]]) + 1, LEN(Tabela3[[#This Row],[Ordenado]])),"")</f>
        <v/>
      </c>
    </row>
    <row r="1317" spans="1:11" x14ac:dyDescent="0.25">
      <c r="A1317" t="str">
        <f>IFERROR(tbl_geral[[#This Row],[Máquina]],"")</f>
        <v>TOCCHIO</v>
      </c>
      <c r="B1317" t="str">
        <f>IFERROR(tbl_geral[[#This Row],[Status]],"")</f>
        <v>DESBOBINADEIRA</v>
      </c>
      <c r="C1317" t="str">
        <f>IF(Tabela2[[#This Row],[Status]]="","",CONCATENATE(Tabela2[[#This Row],[Máquina]],"_",Tabela2[[#This Row],[Status]]))</f>
        <v>TOCCHIO_DESBOBINADEIRA</v>
      </c>
      <c r="E1317" s="5">
        <f t="shared" si="41"/>
        <v>178</v>
      </c>
      <c r="F1317" s="6" t="str">
        <f>IF(C1317&lt;&gt;"",IF(COUNTIFS($C$2:C1317,C1317)=1,C1317,""),"")</f>
        <v/>
      </c>
      <c r="H1317" s="5">
        <v>1316</v>
      </c>
      <c r="I1317" s="6" t="str">
        <f t="shared" si="40"/>
        <v/>
      </c>
      <c r="J1317" s="6" t="str">
        <f>IFERROR(MID(Tabela3[[#This Row],[Ordenado]], 1, SEARCH("_", Tabela3[[#This Row],[Ordenado]]) - 1),"")</f>
        <v/>
      </c>
      <c r="K1317" s="6" t="str">
        <f>IFERROR(MID(Tabela3[[#This Row],[Ordenado]], SEARCH("_",Tabela3[[#This Row],[Ordenado]]) + 1, LEN(Tabela3[[#This Row],[Ordenado]])),"")</f>
        <v/>
      </c>
    </row>
    <row r="1318" spans="1:11" x14ac:dyDescent="0.25">
      <c r="A1318" t="str">
        <f>IFERROR(tbl_geral[[#This Row],[Máquina]],"")</f>
        <v>TOCCHIO</v>
      </c>
      <c r="B1318" t="str">
        <f>IFERROR(tbl_geral[[#This Row],[Status]],"")</f>
        <v>DESBOBINADEIRA</v>
      </c>
      <c r="C1318" t="str">
        <f>IF(Tabela2[[#This Row],[Status]]="","",CONCATENATE(Tabela2[[#This Row],[Máquina]],"_",Tabela2[[#This Row],[Status]]))</f>
        <v>TOCCHIO_DESBOBINADEIRA</v>
      </c>
      <c r="E1318" s="5">
        <f t="shared" si="41"/>
        <v>178</v>
      </c>
      <c r="F1318" s="6" t="str">
        <f>IF(C1318&lt;&gt;"",IF(COUNTIFS($C$2:C1318,C1318)=1,C1318,""),"")</f>
        <v/>
      </c>
      <c r="H1318" s="5">
        <v>1317</v>
      </c>
      <c r="I1318" s="6" t="str">
        <f t="shared" si="40"/>
        <v/>
      </c>
      <c r="J1318" s="6" t="str">
        <f>IFERROR(MID(Tabela3[[#This Row],[Ordenado]], 1, SEARCH("_", Tabela3[[#This Row],[Ordenado]]) - 1),"")</f>
        <v/>
      </c>
      <c r="K1318" s="6" t="str">
        <f>IFERROR(MID(Tabela3[[#This Row],[Ordenado]], SEARCH("_",Tabela3[[#This Row],[Ordenado]]) + 1, LEN(Tabela3[[#This Row],[Ordenado]])),"")</f>
        <v/>
      </c>
    </row>
    <row r="1319" spans="1:11" x14ac:dyDescent="0.25">
      <c r="A1319" t="str">
        <f>IFERROR(tbl_geral[[#This Row],[Máquina]],"")</f>
        <v>TOCCHIO</v>
      </c>
      <c r="B1319" t="str">
        <f>IFERROR(tbl_geral[[#This Row],[Status]],"")</f>
        <v>DESBOBINADEIRA</v>
      </c>
      <c r="C1319" t="str">
        <f>IF(Tabela2[[#This Row],[Status]]="","",CONCATENATE(Tabela2[[#This Row],[Máquina]],"_",Tabela2[[#This Row],[Status]]))</f>
        <v>TOCCHIO_DESBOBINADEIRA</v>
      </c>
      <c r="E1319" s="5">
        <f t="shared" si="41"/>
        <v>178</v>
      </c>
      <c r="F1319" s="6" t="str">
        <f>IF(C1319&lt;&gt;"",IF(COUNTIFS($C$2:C1319,C1319)=1,C1319,""),"")</f>
        <v/>
      </c>
      <c r="H1319" s="5">
        <v>1318</v>
      </c>
      <c r="I1319" s="6" t="str">
        <f t="shared" si="40"/>
        <v/>
      </c>
      <c r="J1319" s="6" t="str">
        <f>IFERROR(MID(Tabela3[[#This Row],[Ordenado]], 1, SEARCH("_", Tabela3[[#This Row],[Ordenado]]) - 1),"")</f>
        <v/>
      </c>
      <c r="K1319" s="6" t="str">
        <f>IFERROR(MID(Tabela3[[#This Row],[Ordenado]], SEARCH("_",Tabela3[[#This Row],[Ordenado]]) + 1, LEN(Tabela3[[#This Row],[Ordenado]])),"")</f>
        <v/>
      </c>
    </row>
    <row r="1320" spans="1:11" x14ac:dyDescent="0.25">
      <c r="A1320" t="str">
        <f>IFERROR(tbl_geral[[#This Row],[Máquina]],"")</f>
        <v>TOCCHIO</v>
      </c>
      <c r="B1320" t="str">
        <f>IFERROR(tbl_geral[[#This Row],[Status]],"")</f>
        <v>DESBOBINADEIRA</v>
      </c>
      <c r="C1320" t="str">
        <f>IF(Tabela2[[#This Row],[Status]]="","",CONCATENATE(Tabela2[[#This Row],[Máquina]],"_",Tabela2[[#This Row],[Status]]))</f>
        <v>TOCCHIO_DESBOBINADEIRA</v>
      </c>
      <c r="E1320" s="5">
        <f t="shared" si="41"/>
        <v>178</v>
      </c>
      <c r="F1320" s="6" t="str">
        <f>IF(C1320&lt;&gt;"",IF(COUNTIFS($C$2:C1320,C1320)=1,C1320,""),"")</f>
        <v/>
      </c>
      <c r="H1320" s="5">
        <v>1319</v>
      </c>
      <c r="I1320" s="6" t="str">
        <f t="shared" si="40"/>
        <v/>
      </c>
      <c r="J1320" s="6" t="str">
        <f>IFERROR(MID(Tabela3[[#This Row],[Ordenado]], 1, SEARCH("_", Tabela3[[#This Row],[Ordenado]]) - 1),"")</f>
        <v/>
      </c>
      <c r="K1320" s="6" t="str">
        <f>IFERROR(MID(Tabela3[[#This Row],[Ordenado]], SEARCH("_",Tabela3[[#This Row],[Ordenado]]) + 1, LEN(Tabela3[[#This Row],[Ordenado]])),"")</f>
        <v/>
      </c>
    </row>
    <row r="1321" spans="1:11" x14ac:dyDescent="0.25">
      <c r="A1321" t="str">
        <f>IFERROR(tbl_geral[[#This Row],[Máquina]],"")</f>
        <v>TOCCHIO</v>
      </c>
      <c r="B1321" t="str">
        <f>IFERROR(tbl_geral[[#This Row],[Status]],"")</f>
        <v>DESBOBINADEIRA</v>
      </c>
      <c r="C1321" t="str">
        <f>IF(Tabela2[[#This Row],[Status]]="","",CONCATENATE(Tabela2[[#This Row],[Máquina]],"_",Tabela2[[#This Row],[Status]]))</f>
        <v>TOCCHIO_DESBOBINADEIRA</v>
      </c>
      <c r="E1321" s="5">
        <f t="shared" si="41"/>
        <v>178</v>
      </c>
      <c r="F1321" s="6" t="str">
        <f>IF(C1321&lt;&gt;"",IF(COUNTIFS($C$2:C1321,C1321)=1,C1321,""),"")</f>
        <v/>
      </c>
      <c r="H1321" s="5">
        <v>1320</v>
      </c>
      <c r="I1321" s="6" t="str">
        <f t="shared" si="40"/>
        <v/>
      </c>
      <c r="J1321" s="6" t="str">
        <f>IFERROR(MID(Tabela3[[#This Row],[Ordenado]], 1, SEARCH("_", Tabela3[[#This Row],[Ordenado]]) - 1),"")</f>
        <v/>
      </c>
      <c r="K1321" s="6" t="str">
        <f>IFERROR(MID(Tabela3[[#This Row],[Ordenado]], SEARCH("_",Tabela3[[#This Row],[Ordenado]]) + 1, LEN(Tabela3[[#This Row],[Ordenado]])),"")</f>
        <v/>
      </c>
    </row>
    <row r="1322" spans="1:11" x14ac:dyDescent="0.25">
      <c r="A1322" t="str">
        <f>IFERROR(tbl_geral[[#This Row],[Máquina]],"")</f>
        <v>TOCCHIO</v>
      </c>
      <c r="B1322" t="str">
        <f>IFERROR(tbl_geral[[#This Row],[Status]],"")</f>
        <v>DESBOBINADEIRA</v>
      </c>
      <c r="C1322" t="str">
        <f>IF(Tabela2[[#This Row],[Status]]="","",CONCATENATE(Tabela2[[#This Row],[Máquina]],"_",Tabela2[[#This Row],[Status]]))</f>
        <v>TOCCHIO_DESBOBINADEIRA</v>
      </c>
      <c r="E1322" s="5">
        <f t="shared" si="41"/>
        <v>178</v>
      </c>
      <c r="F1322" s="6" t="str">
        <f>IF(C1322&lt;&gt;"",IF(COUNTIFS($C$2:C1322,C1322)=1,C1322,""),"")</f>
        <v/>
      </c>
      <c r="H1322" s="5">
        <v>1321</v>
      </c>
      <c r="I1322" s="6" t="str">
        <f t="shared" si="40"/>
        <v/>
      </c>
      <c r="J1322" s="6" t="str">
        <f>IFERROR(MID(Tabela3[[#This Row],[Ordenado]], 1, SEARCH("_", Tabela3[[#This Row],[Ordenado]]) - 1),"")</f>
        <v/>
      </c>
      <c r="K1322" s="6" t="str">
        <f>IFERROR(MID(Tabela3[[#This Row],[Ordenado]], SEARCH("_",Tabela3[[#This Row],[Ordenado]]) + 1, LEN(Tabela3[[#This Row],[Ordenado]])),"")</f>
        <v/>
      </c>
    </row>
    <row r="1323" spans="1:11" x14ac:dyDescent="0.25">
      <c r="A1323" t="str">
        <f>IFERROR(tbl_geral[[#This Row],[Máquina]],"")</f>
        <v>TOCCHIO</v>
      </c>
      <c r="B1323" t="str">
        <f>IFERROR(tbl_geral[[#This Row],[Status]],"")</f>
        <v>DESBOBINADEIRA</v>
      </c>
      <c r="C1323" t="str">
        <f>IF(Tabela2[[#This Row],[Status]]="","",CONCATENATE(Tabela2[[#This Row],[Máquina]],"_",Tabela2[[#This Row],[Status]]))</f>
        <v>TOCCHIO_DESBOBINADEIRA</v>
      </c>
      <c r="E1323" s="5">
        <f t="shared" si="41"/>
        <v>178</v>
      </c>
      <c r="F1323" s="6" t="str">
        <f>IF(C1323&lt;&gt;"",IF(COUNTIFS($C$2:C1323,C1323)=1,C1323,""),"")</f>
        <v/>
      </c>
      <c r="H1323" s="5">
        <v>1322</v>
      </c>
      <c r="I1323" s="6" t="str">
        <f t="shared" si="40"/>
        <v/>
      </c>
      <c r="J1323" s="6" t="str">
        <f>IFERROR(MID(Tabela3[[#This Row],[Ordenado]], 1, SEARCH("_", Tabela3[[#This Row],[Ordenado]]) - 1),"")</f>
        <v/>
      </c>
      <c r="K1323" s="6" t="str">
        <f>IFERROR(MID(Tabela3[[#This Row],[Ordenado]], SEARCH("_",Tabela3[[#This Row],[Ordenado]]) + 1, LEN(Tabela3[[#This Row],[Ordenado]])),"")</f>
        <v/>
      </c>
    </row>
    <row r="1324" spans="1:11" x14ac:dyDescent="0.25">
      <c r="A1324" t="str">
        <f>IFERROR(tbl_geral[[#This Row],[Máquina]],"")</f>
        <v>TOCCHIO</v>
      </c>
      <c r="B1324" t="str">
        <f>IFERROR(tbl_geral[[#This Row],[Status]],"")</f>
        <v>DESBOBINADEIRA</v>
      </c>
      <c r="C1324" t="str">
        <f>IF(Tabela2[[#This Row],[Status]]="","",CONCATENATE(Tabela2[[#This Row],[Máquina]],"_",Tabela2[[#This Row],[Status]]))</f>
        <v>TOCCHIO_DESBOBINADEIRA</v>
      </c>
      <c r="E1324" s="5">
        <f t="shared" si="41"/>
        <v>178</v>
      </c>
      <c r="F1324" s="6" t="str">
        <f>IF(C1324&lt;&gt;"",IF(COUNTIFS($C$2:C1324,C1324)=1,C1324,""),"")</f>
        <v/>
      </c>
      <c r="H1324" s="5">
        <v>1323</v>
      </c>
      <c r="I1324" s="6" t="str">
        <f t="shared" si="40"/>
        <v/>
      </c>
      <c r="J1324" s="6" t="str">
        <f>IFERROR(MID(Tabela3[[#This Row],[Ordenado]], 1, SEARCH("_", Tabela3[[#This Row],[Ordenado]]) - 1),"")</f>
        <v/>
      </c>
      <c r="K1324" s="6" t="str">
        <f>IFERROR(MID(Tabela3[[#This Row],[Ordenado]], SEARCH("_",Tabela3[[#This Row],[Ordenado]]) + 1, LEN(Tabela3[[#This Row],[Ordenado]])),"")</f>
        <v/>
      </c>
    </row>
    <row r="1325" spans="1:11" x14ac:dyDescent="0.25">
      <c r="A1325" t="str">
        <f>IFERROR(tbl_geral[[#This Row],[Máquina]],"")</f>
        <v>TOCCHIO</v>
      </c>
      <c r="B1325" t="str">
        <f>IFERROR(tbl_geral[[#This Row],[Status]],"")</f>
        <v>DESBOBINADEIRA</v>
      </c>
      <c r="C1325" t="str">
        <f>IF(Tabela2[[#This Row],[Status]]="","",CONCATENATE(Tabela2[[#This Row],[Máquina]],"_",Tabela2[[#This Row],[Status]]))</f>
        <v>TOCCHIO_DESBOBINADEIRA</v>
      </c>
      <c r="E1325" s="5">
        <f t="shared" si="41"/>
        <v>178</v>
      </c>
      <c r="F1325" s="6" t="str">
        <f>IF(C1325&lt;&gt;"",IF(COUNTIFS($C$2:C1325,C1325)=1,C1325,""),"")</f>
        <v/>
      </c>
      <c r="H1325" s="5">
        <v>1324</v>
      </c>
      <c r="I1325" s="6" t="str">
        <f t="shared" si="40"/>
        <v/>
      </c>
      <c r="J1325" s="6" t="str">
        <f>IFERROR(MID(Tabela3[[#This Row],[Ordenado]], 1, SEARCH("_", Tabela3[[#This Row],[Ordenado]]) - 1),"")</f>
        <v/>
      </c>
      <c r="K1325" s="6" t="str">
        <f>IFERROR(MID(Tabela3[[#This Row],[Ordenado]], SEARCH("_",Tabela3[[#This Row],[Ordenado]]) + 1, LEN(Tabela3[[#This Row],[Ordenado]])),"")</f>
        <v/>
      </c>
    </row>
    <row r="1326" spans="1:11" x14ac:dyDescent="0.25">
      <c r="A1326" t="str">
        <f>IFERROR(tbl_geral[[#This Row],[Máquina]],"")</f>
        <v>TOCCHIO</v>
      </c>
      <c r="B1326" t="str">
        <f>IFERROR(tbl_geral[[#This Row],[Status]],"")</f>
        <v>DESBOBINADEIRA</v>
      </c>
      <c r="C1326" t="str">
        <f>IF(Tabela2[[#This Row],[Status]]="","",CONCATENATE(Tabela2[[#This Row],[Máquina]],"_",Tabela2[[#This Row],[Status]]))</f>
        <v>TOCCHIO_DESBOBINADEIRA</v>
      </c>
      <c r="E1326" s="5">
        <f t="shared" si="41"/>
        <v>178</v>
      </c>
      <c r="F1326" s="6" t="str">
        <f>IF(C1326&lt;&gt;"",IF(COUNTIFS($C$2:C1326,C1326)=1,C1326,""),"")</f>
        <v/>
      </c>
      <c r="H1326" s="5">
        <v>1325</v>
      </c>
      <c r="I1326" s="6" t="str">
        <f t="shared" si="40"/>
        <v/>
      </c>
      <c r="J1326" s="6" t="str">
        <f>IFERROR(MID(Tabela3[[#This Row],[Ordenado]], 1, SEARCH("_", Tabela3[[#This Row],[Ordenado]]) - 1),"")</f>
        <v/>
      </c>
      <c r="K1326" s="6" t="str">
        <f>IFERROR(MID(Tabela3[[#This Row],[Ordenado]], SEARCH("_",Tabela3[[#This Row],[Ordenado]]) + 1, LEN(Tabela3[[#This Row],[Ordenado]])),"")</f>
        <v/>
      </c>
    </row>
    <row r="1327" spans="1:11" x14ac:dyDescent="0.25">
      <c r="A1327" t="str">
        <f>IFERROR(tbl_geral[[#This Row],[Máquina]],"")</f>
        <v>TOCCHIO</v>
      </c>
      <c r="B1327" t="str">
        <f>IFERROR(tbl_geral[[#This Row],[Status]],"")</f>
        <v>DESBOBINADEIRA</v>
      </c>
      <c r="C1327" t="str">
        <f>IF(Tabela2[[#This Row],[Status]]="","",CONCATENATE(Tabela2[[#This Row],[Máquina]],"_",Tabela2[[#This Row],[Status]]))</f>
        <v>TOCCHIO_DESBOBINADEIRA</v>
      </c>
      <c r="E1327" s="5">
        <f t="shared" si="41"/>
        <v>178</v>
      </c>
      <c r="F1327" s="6" t="str">
        <f>IF(C1327&lt;&gt;"",IF(COUNTIFS($C$2:C1327,C1327)=1,C1327,""),"")</f>
        <v/>
      </c>
      <c r="H1327" s="5">
        <v>1326</v>
      </c>
      <c r="I1327" s="6" t="str">
        <f t="shared" si="40"/>
        <v/>
      </c>
      <c r="J1327" s="6" t="str">
        <f>IFERROR(MID(Tabela3[[#This Row],[Ordenado]], 1, SEARCH("_", Tabela3[[#This Row],[Ordenado]]) - 1),"")</f>
        <v/>
      </c>
      <c r="K1327" s="6" t="str">
        <f>IFERROR(MID(Tabela3[[#This Row],[Ordenado]], SEARCH("_",Tabela3[[#This Row],[Ordenado]]) + 1, LEN(Tabela3[[#This Row],[Ordenado]])),"")</f>
        <v/>
      </c>
    </row>
    <row r="1328" spans="1:11" x14ac:dyDescent="0.25">
      <c r="A1328" t="str">
        <f>IFERROR(tbl_geral[[#This Row],[Máquina]],"")</f>
        <v>TOCCHIO</v>
      </c>
      <c r="B1328" t="str">
        <f>IFERROR(tbl_geral[[#This Row],[Status]],"")</f>
        <v>DESBOBINADEIRA</v>
      </c>
      <c r="C1328" t="str">
        <f>IF(Tabela2[[#This Row],[Status]]="","",CONCATENATE(Tabela2[[#This Row],[Máquina]],"_",Tabela2[[#This Row],[Status]]))</f>
        <v>TOCCHIO_DESBOBINADEIRA</v>
      </c>
      <c r="E1328" s="5">
        <f t="shared" si="41"/>
        <v>178</v>
      </c>
      <c r="F1328" s="6" t="str">
        <f>IF(C1328&lt;&gt;"",IF(COUNTIFS($C$2:C1328,C1328)=1,C1328,""),"")</f>
        <v/>
      </c>
      <c r="H1328" s="5">
        <v>1327</v>
      </c>
      <c r="I1328" s="6" t="str">
        <f t="shared" si="40"/>
        <v/>
      </c>
      <c r="J1328" s="6" t="str">
        <f>IFERROR(MID(Tabela3[[#This Row],[Ordenado]], 1, SEARCH("_", Tabela3[[#This Row],[Ordenado]]) - 1),"")</f>
        <v/>
      </c>
      <c r="K1328" s="6" t="str">
        <f>IFERROR(MID(Tabela3[[#This Row],[Ordenado]], SEARCH("_",Tabela3[[#This Row],[Ordenado]]) + 1, LEN(Tabela3[[#This Row],[Ordenado]])),"")</f>
        <v/>
      </c>
    </row>
    <row r="1329" spans="1:11" x14ac:dyDescent="0.25">
      <c r="A1329" t="str">
        <f>IFERROR(tbl_geral[[#This Row],[Máquina]],"")</f>
        <v>TOCCHIO</v>
      </c>
      <c r="B1329" t="str">
        <f>IFERROR(tbl_geral[[#This Row],[Status]],"")</f>
        <v>DESBOBINADEIRA</v>
      </c>
      <c r="C1329" t="str">
        <f>IF(Tabela2[[#This Row],[Status]]="","",CONCATENATE(Tabela2[[#This Row],[Máquina]],"_",Tabela2[[#This Row],[Status]]))</f>
        <v>TOCCHIO_DESBOBINADEIRA</v>
      </c>
      <c r="E1329" s="5">
        <f t="shared" si="41"/>
        <v>178</v>
      </c>
      <c r="F1329" s="6" t="str">
        <f>IF(C1329&lt;&gt;"",IF(COUNTIFS($C$2:C1329,C1329)=1,C1329,""),"")</f>
        <v/>
      </c>
      <c r="H1329" s="5">
        <v>1328</v>
      </c>
      <c r="I1329" s="6" t="str">
        <f t="shared" si="40"/>
        <v/>
      </c>
      <c r="J1329" s="6" t="str">
        <f>IFERROR(MID(Tabela3[[#This Row],[Ordenado]], 1, SEARCH("_", Tabela3[[#This Row],[Ordenado]]) - 1),"")</f>
        <v/>
      </c>
      <c r="K1329" s="6" t="str">
        <f>IFERROR(MID(Tabela3[[#This Row],[Ordenado]], SEARCH("_",Tabela3[[#This Row],[Ordenado]]) + 1, LEN(Tabela3[[#This Row],[Ordenado]])),"")</f>
        <v/>
      </c>
    </row>
    <row r="1330" spans="1:11" x14ac:dyDescent="0.25">
      <c r="A1330" t="str">
        <f>IFERROR(tbl_geral[[#This Row],[Máquina]],"")</f>
        <v>TOCCHIO</v>
      </c>
      <c r="B1330" t="str">
        <f>IFERROR(tbl_geral[[#This Row],[Status]],"")</f>
        <v>PRIMEIRO BANHO</v>
      </c>
      <c r="C1330" t="str">
        <f>IF(Tabela2[[#This Row],[Status]]="","",CONCATENATE(Tabela2[[#This Row],[Máquina]],"_",Tabela2[[#This Row],[Status]]))</f>
        <v>TOCCHIO_PRIMEIRO BANHO</v>
      </c>
      <c r="E1330" s="5">
        <f t="shared" si="41"/>
        <v>179</v>
      </c>
      <c r="F1330" s="6" t="str">
        <f>IF(C1330&lt;&gt;"",IF(COUNTIFS($C$2:C1330,C1330)=1,C1330,""),"")</f>
        <v>TOCCHIO_PRIMEIRO BANHO</v>
      </c>
      <c r="H1330" s="5">
        <v>1329</v>
      </c>
      <c r="I1330" s="6" t="str">
        <f t="shared" si="40"/>
        <v/>
      </c>
      <c r="J1330" s="6" t="str">
        <f>IFERROR(MID(Tabela3[[#This Row],[Ordenado]], 1, SEARCH("_", Tabela3[[#This Row],[Ordenado]]) - 1),"")</f>
        <v/>
      </c>
      <c r="K1330" s="6" t="str">
        <f>IFERROR(MID(Tabela3[[#This Row],[Ordenado]], SEARCH("_",Tabela3[[#This Row],[Ordenado]]) + 1, LEN(Tabela3[[#This Row],[Ordenado]])),"")</f>
        <v/>
      </c>
    </row>
    <row r="1331" spans="1:11" x14ac:dyDescent="0.25">
      <c r="A1331" t="str">
        <f>IFERROR(tbl_geral[[#This Row],[Máquina]],"")</f>
        <v>TOCCHIO</v>
      </c>
      <c r="B1331" t="str">
        <f>IFERROR(tbl_geral[[#This Row],[Status]],"")</f>
        <v>PRIMEIRO BANHO</v>
      </c>
      <c r="C1331" t="str">
        <f>IF(Tabela2[[#This Row],[Status]]="","",CONCATENATE(Tabela2[[#This Row],[Máquina]],"_",Tabela2[[#This Row],[Status]]))</f>
        <v>TOCCHIO_PRIMEIRO BANHO</v>
      </c>
      <c r="E1331" s="5">
        <f t="shared" si="41"/>
        <v>179</v>
      </c>
      <c r="F1331" s="6" t="str">
        <f>IF(C1331&lt;&gt;"",IF(COUNTIFS($C$2:C1331,C1331)=1,C1331,""),"")</f>
        <v/>
      </c>
      <c r="H1331" s="5">
        <v>1330</v>
      </c>
      <c r="I1331" s="6" t="str">
        <f t="shared" si="40"/>
        <v/>
      </c>
      <c r="J1331" s="6" t="str">
        <f>IFERROR(MID(Tabela3[[#This Row],[Ordenado]], 1, SEARCH("_", Tabela3[[#This Row],[Ordenado]]) - 1),"")</f>
        <v/>
      </c>
      <c r="K1331" s="6" t="str">
        <f>IFERROR(MID(Tabela3[[#This Row],[Ordenado]], SEARCH("_",Tabela3[[#This Row],[Ordenado]]) + 1, LEN(Tabela3[[#This Row],[Ordenado]])),"")</f>
        <v/>
      </c>
    </row>
    <row r="1332" spans="1:11" x14ac:dyDescent="0.25">
      <c r="A1332" t="str">
        <f>IFERROR(tbl_geral[[#This Row],[Máquina]],"")</f>
        <v>TOCCHIO</v>
      </c>
      <c r="B1332" t="str">
        <f>IFERROR(tbl_geral[[#This Row],[Status]],"")</f>
        <v>PRIMEIRO BANHO</v>
      </c>
      <c r="C1332" t="str">
        <f>IF(Tabela2[[#This Row],[Status]]="","",CONCATENATE(Tabela2[[#This Row],[Máquina]],"_",Tabela2[[#This Row],[Status]]))</f>
        <v>TOCCHIO_PRIMEIRO BANHO</v>
      </c>
      <c r="E1332" s="5">
        <f t="shared" si="41"/>
        <v>179</v>
      </c>
      <c r="F1332" s="6" t="str">
        <f>IF(C1332&lt;&gt;"",IF(COUNTIFS($C$2:C1332,C1332)=1,C1332,""),"")</f>
        <v/>
      </c>
      <c r="H1332" s="5">
        <v>1331</v>
      </c>
      <c r="I1332" s="6" t="str">
        <f t="shared" si="40"/>
        <v/>
      </c>
      <c r="J1332" s="6" t="str">
        <f>IFERROR(MID(Tabela3[[#This Row],[Ordenado]], 1, SEARCH("_", Tabela3[[#This Row],[Ordenado]]) - 1),"")</f>
        <v/>
      </c>
      <c r="K1332" s="6" t="str">
        <f>IFERROR(MID(Tabela3[[#This Row],[Ordenado]], SEARCH("_",Tabela3[[#This Row],[Ordenado]]) + 1, LEN(Tabela3[[#This Row],[Ordenado]])),"")</f>
        <v/>
      </c>
    </row>
    <row r="1333" spans="1:11" x14ac:dyDescent="0.25">
      <c r="A1333" t="str">
        <f>IFERROR(tbl_geral[[#This Row],[Máquina]],"")</f>
        <v>TOCCHIO</v>
      </c>
      <c r="B1333" t="str">
        <f>IFERROR(tbl_geral[[#This Row],[Status]],"")</f>
        <v>PRIMEIRO BANHO</v>
      </c>
      <c r="C1333" t="str">
        <f>IF(Tabela2[[#This Row],[Status]]="","",CONCATENATE(Tabela2[[#This Row],[Máquina]],"_",Tabela2[[#This Row],[Status]]))</f>
        <v>TOCCHIO_PRIMEIRO BANHO</v>
      </c>
      <c r="E1333" s="5">
        <f t="shared" si="41"/>
        <v>179</v>
      </c>
      <c r="F1333" s="6" t="str">
        <f>IF(C1333&lt;&gt;"",IF(COUNTIFS($C$2:C1333,C1333)=1,C1333,""),"")</f>
        <v/>
      </c>
      <c r="H1333" s="5">
        <v>1332</v>
      </c>
      <c r="I1333" s="6" t="str">
        <f t="shared" si="40"/>
        <v/>
      </c>
      <c r="J1333" s="6" t="str">
        <f>IFERROR(MID(Tabela3[[#This Row],[Ordenado]], 1, SEARCH("_", Tabela3[[#This Row],[Ordenado]]) - 1),"")</f>
        <v/>
      </c>
      <c r="K1333" s="6" t="str">
        <f>IFERROR(MID(Tabela3[[#This Row],[Ordenado]], SEARCH("_",Tabela3[[#This Row],[Ordenado]]) + 1, LEN(Tabela3[[#This Row],[Ordenado]])),"")</f>
        <v/>
      </c>
    </row>
    <row r="1334" spans="1:11" x14ac:dyDescent="0.25">
      <c r="A1334" t="str">
        <f>IFERROR(tbl_geral[[#This Row],[Máquina]],"")</f>
        <v>TOCCHIO</v>
      </c>
      <c r="B1334" t="str">
        <f>IFERROR(tbl_geral[[#This Row],[Status]],"")</f>
        <v>PRIMEIRO BANHO</v>
      </c>
      <c r="C1334" t="str">
        <f>IF(Tabela2[[#This Row],[Status]]="","",CONCATENATE(Tabela2[[#This Row],[Máquina]],"_",Tabela2[[#This Row],[Status]]))</f>
        <v>TOCCHIO_PRIMEIRO BANHO</v>
      </c>
      <c r="E1334" s="5">
        <f t="shared" si="41"/>
        <v>179</v>
      </c>
      <c r="F1334" s="6" t="str">
        <f>IF(C1334&lt;&gt;"",IF(COUNTIFS($C$2:C1334,C1334)=1,C1334,""),"")</f>
        <v/>
      </c>
      <c r="H1334" s="5">
        <v>1333</v>
      </c>
      <c r="I1334" s="6" t="str">
        <f t="shared" si="40"/>
        <v/>
      </c>
      <c r="J1334" s="6" t="str">
        <f>IFERROR(MID(Tabela3[[#This Row],[Ordenado]], 1, SEARCH("_", Tabela3[[#This Row],[Ordenado]]) - 1),"")</f>
        <v/>
      </c>
      <c r="K1334" s="6" t="str">
        <f>IFERROR(MID(Tabela3[[#This Row],[Ordenado]], SEARCH("_",Tabela3[[#This Row],[Ordenado]]) + 1, LEN(Tabela3[[#This Row],[Ordenado]])),"")</f>
        <v/>
      </c>
    </row>
    <row r="1335" spans="1:11" x14ac:dyDescent="0.25">
      <c r="A1335" t="str">
        <f>IFERROR(tbl_geral[[#This Row],[Máquina]],"")</f>
        <v>TOCCHIO</v>
      </c>
      <c r="B1335" t="str">
        <f>IFERROR(tbl_geral[[#This Row],[Status]],"")</f>
        <v>PRIMEIRO BANHO</v>
      </c>
      <c r="C1335" t="str">
        <f>IF(Tabela2[[#This Row],[Status]]="","",CONCATENATE(Tabela2[[#This Row],[Máquina]],"_",Tabela2[[#This Row],[Status]]))</f>
        <v>TOCCHIO_PRIMEIRO BANHO</v>
      </c>
      <c r="E1335" s="5">
        <f t="shared" si="41"/>
        <v>179</v>
      </c>
      <c r="F1335" s="6" t="str">
        <f>IF(C1335&lt;&gt;"",IF(COUNTIFS($C$2:C1335,C1335)=1,C1335,""),"")</f>
        <v/>
      </c>
      <c r="H1335" s="5">
        <v>1334</v>
      </c>
      <c r="I1335" s="6" t="str">
        <f t="shared" si="40"/>
        <v/>
      </c>
      <c r="J1335" s="6" t="str">
        <f>IFERROR(MID(Tabela3[[#This Row],[Ordenado]], 1, SEARCH("_", Tabela3[[#This Row],[Ordenado]]) - 1),"")</f>
        <v/>
      </c>
      <c r="K1335" s="6" t="str">
        <f>IFERROR(MID(Tabela3[[#This Row],[Ordenado]], SEARCH("_",Tabela3[[#This Row],[Ordenado]]) + 1, LEN(Tabela3[[#This Row],[Ordenado]])),"")</f>
        <v/>
      </c>
    </row>
    <row r="1336" spans="1:11" x14ac:dyDescent="0.25">
      <c r="A1336" t="str">
        <f>IFERROR(tbl_geral[[#This Row],[Máquina]],"")</f>
        <v>TOCCHIO</v>
      </c>
      <c r="B1336" t="str">
        <f>IFERROR(tbl_geral[[#This Row],[Status]],"")</f>
        <v>PRIMEIRO BANHO</v>
      </c>
      <c r="C1336" t="str">
        <f>IF(Tabela2[[#This Row],[Status]]="","",CONCATENATE(Tabela2[[#This Row],[Máquina]],"_",Tabela2[[#This Row],[Status]]))</f>
        <v>TOCCHIO_PRIMEIRO BANHO</v>
      </c>
      <c r="E1336" s="5">
        <f t="shared" si="41"/>
        <v>179</v>
      </c>
      <c r="F1336" s="6" t="str">
        <f>IF(C1336&lt;&gt;"",IF(COUNTIFS($C$2:C1336,C1336)=1,C1336,""),"")</f>
        <v/>
      </c>
      <c r="H1336" s="5">
        <v>1335</v>
      </c>
      <c r="I1336" s="6" t="str">
        <f t="shared" si="40"/>
        <v/>
      </c>
      <c r="J1336" s="6" t="str">
        <f>IFERROR(MID(Tabela3[[#This Row],[Ordenado]], 1, SEARCH("_", Tabela3[[#This Row],[Ordenado]]) - 1),"")</f>
        <v/>
      </c>
      <c r="K1336" s="6" t="str">
        <f>IFERROR(MID(Tabela3[[#This Row],[Ordenado]], SEARCH("_",Tabela3[[#This Row],[Ordenado]]) + 1, LEN(Tabela3[[#This Row],[Ordenado]])),"")</f>
        <v/>
      </c>
    </row>
    <row r="1337" spans="1:11" x14ac:dyDescent="0.25">
      <c r="A1337" t="str">
        <f>IFERROR(tbl_geral[[#This Row],[Máquina]],"")</f>
        <v>TOCCHIO</v>
      </c>
      <c r="B1337" t="str">
        <f>IFERROR(tbl_geral[[#This Row],[Status]],"")</f>
        <v>PRIMEIRO BANHO</v>
      </c>
      <c r="C1337" t="str">
        <f>IF(Tabela2[[#This Row],[Status]]="","",CONCATENATE(Tabela2[[#This Row],[Máquina]],"_",Tabela2[[#This Row],[Status]]))</f>
        <v>TOCCHIO_PRIMEIRO BANHO</v>
      </c>
      <c r="E1337" s="5">
        <f t="shared" si="41"/>
        <v>179</v>
      </c>
      <c r="F1337" s="6" t="str">
        <f>IF(C1337&lt;&gt;"",IF(COUNTIFS($C$2:C1337,C1337)=1,C1337,""),"")</f>
        <v/>
      </c>
      <c r="H1337" s="5">
        <v>1336</v>
      </c>
      <c r="I1337" s="6" t="str">
        <f t="shared" si="40"/>
        <v/>
      </c>
      <c r="J1337" s="6" t="str">
        <f>IFERROR(MID(Tabela3[[#This Row],[Ordenado]], 1, SEARCH("_", Tabela3[[#This Row],[Ordenado]]) - 1),"")</f>
        <v/>
      </c>
      <c r="K1337" s="6" t="str">
        <f>IFERROR(MID(Tabela3[[#This Row],[Ordenado]], SEARCH("_",Tabela3[[#This Row],[Ordenado]]) + 1, LEN(Tabela3[[#This Row],[Ordenado]])),"")</f>
        <v/>
      </c>
    </row>
    <row r="1338" spans="1:11" x14ac:dyDescent="0.25">
      <c r="A1338" t="str">
        <f>IFERROR(tbl_geral[[#This Row],[Máquina]],"")</f>
        <v>TOCCHIO</v>
      </c>
      <c r="B1338" t="str">
        <f>IFERROR(tbl_geral[[#This Row],[Status]],"")</f>
        <v>PRIMEIRO BANHO</v>
      </c>
      <c r="C1338" t="str">
        <f>IF(Tabela2[[#This Row],[Status]]="","",CONCATENATE(Tabela2[[#This Row],[Máquina]],"_",Tabela2[[#This Row],[Status]]))</f>
        <v>TOCCHIO_PRIMEIRO BANHO</v>
      </c>
      <c r="E1338" s="5">
        <f t="shared" si="41"/>
        <v>179</v>
      </c>
      <c r="F1338" s="6" t="str">
        <f>IF(C1338&lt;&gt;"",IF(COUNTIFS($C$2:C1338,C1338)=1,C1338,""),"")</f>
        <v/>
      </c>
      <c r="H1338" s="5">
        <v>1337</v>
      </c>
      <c r="I1338" s="6" t="str">
        <f t="shared" si="40"/>
        <v/>
      </c>
      <c r="J1338" s="6" t="str">
        <f>IFERROR(MID(Tabela3[[#This Row],[Ordenado]], 1, SEARCH("_", Tabela3[[#This Row],[Ordenado]]) - 1),"")</f>
        <v/>
      </c>
      <c r="K1338" s="6" t="str">
        <f>IFERROR(MID(Tabela3[[#This Row],[Ordenado]], SEARCH("_",Tabela3[[#This Row],[Ordenado]]) + 1, LEN(Tabela3[[#This Row],[Ordenado]])),"")</f>
        <v/>
      </c>
    </row>
    <row r="1339" spans="1:11" x14ac:dyDescent="0.25">
      <c r="A1339" t="str">
        <f>IFERROR(tbl_geral[[#This Row],[Máquina]],"")</f>
        <v>TOCCHIO</v>
      </c>
      <c r="B1339" t="str">
        <f>IFERROR(tbl_geral[[#This Row],[Status]],"")</f>
        <v>PRIMEIRO BANHO</v>
      </c>
      <c r="C1339" t="str">
        <f>IF(Tabela2[[#This Row],[Status]]="","",CONCATENATE(Tabela2[[#This Row],[Máquina]],"_",Tabela2[[#This Row],[Status]]))</f>
        <v>TOCCHIO_PRIMEIRO BANHO</v>
      </c>
      <c r="E1339" s="5">
        <f t="shared" si="41"/>
        <v>179</v>
      </c>
      <c r="F1339" s="6" t="str">
        <f>IF(C1339&lt;&gt;"",IF(COUNTIFS($C$2:C1339,C1339)=1,C1339,""),"")</f>
        <v/>
      </c>
      <c r="H1339" s="5">
        <v>1338</v>
      </c>
      <c r="I1339" s="6" t="str">
        <f t="shared" si="40"/>
        <v/>
      </c>
      <c r="J1339" s="6" t="str">
        <f>IFERROR(MID(Tabela3[[#This Row],[Ordenado]], 1, SEARCH("_", Tabela3[[#This Row],[Ordenado]]) - 1),"")</f>
        <v/>
      </c>
      <c r="K1339" s="6" t="str">
        <f>IFERROR(MID(Tabela3[[#This Row],[Ordenado]], SEARCH("_",Tabela3[[#This Row],[Ordenado]]) + 1, LEN(Tabela3[[#This Row],[Ordenado]])),"")</f>
        <v/>
      </c>
    </row>
    <row r="1340" spans="1:11" x14ac:dyDescent="0.25">
      <c r="A1340" t="str">
        <f>IFERROR(tbl_geral[[#This Row],[Máquina]],"")</f>
        <v>TOCCHIO</v>
      </c>
      <c r="B1340" t="str">
        <f>IFERROR(tbl_geral[[#This Row],[Status]],"")</f>
        <v>PRIMEIRO BANHO</v>
      </c>
      <c r="C1340" t="str">
        <f>IF(Tabela2[[#This Row],[Status]]="","",CONCATENATE(Tabela2[[#This Row],[Máquina]],"_",Tabela2[[#This Row],[Status]]))</f>
        <v>TOCCHIO_PRIMEIRO BANHO</v>
      </c>
      <c r="E1340" s="5">
        <f t="shared" si="41"/>
        <v>179</v>
      </c>
      <c r="F1340" s="6" t="str">
        <f>IF(C1340&lt;&gt;"",IF(COUNTIFS($C$2:C1340,C1340)=1,C1340,""),"")</f>
        <v/>
      </c>
      <c r="H1340" s="5">
        <v>1339</v>
      </c>
      <c r="I1340" s="6" t="str">
        <f t="shared" si="40"/>
        <v/>
      </c>
      <c r="J1340" s="6" t="str">
        <f>IFERROR(MID(Tabela3[[#This Row],[Ordenado]], 1, SEARCH("_", Tabela3[[#This Row],[Ordenado]]) - 1),"")</f>
        <v/>
      </c>
      <c r="K1340" s="6" t="str">
        <f>IFERROR(MID(Tabela3[[#This Row],[Ordenado]], SEARCH("_",Tabela3[[#This Row],[Ordenado]]) + 1, LEN(Tabela3[[#This Row],[Ordenado]])),"")</f>
        <v/>
      </c>
    </row>
    <row r="1341" spans="1:11" x14ac:dyDescent="0.25">
      <c r="A1341" t="str">
        <f>IFERROR(tbl_geral[[#This Row],[Máquina]],"")</f>
        <v>TOCCHIO</v>
      </c>
      <c r="B1341" t="str">
        <f>IFERROR(tbl_geral[[#This Row],[Status]],"")</f>
        <v>PRIMEIRO BANHO</v>
      </c>
      <c r="C1341" t="str">
        <f>IF(Tabela2[[#This Row],[Status]]="","",CONCATENATE(Tabela2[[#This Row],[Máquina]],"_",Tabela2[[#This Row],[Status]]))</f>
        <v>TOCCHIO_PRIMEIRO BANHO</v>
      </c>
      <c r="E1341" s="5">
        <f t="shared" si="41"/>
        <v>179</v>
      </c>
      <c r="F1341" s="6" t="str">
        <f>IF(C1341&lt;&gt;"",IF(COUNTIFS($C$2:C1341,C1341)=1,C1341,""),"")</f>
        <v/>
      </c>
      <c r="H1341" s="5">
        <v>1340</v>
      </c>
      <c r="I1341" s="6" t="str">
        <f t="shared" si="40"/>
        <v/>
      </c>
      <c r="J1341" s="6" t="str">
        <f>IFERROR(MID(Tabela3[[#This Row],[Ordenado]], 1, SEARCH("_", Tabela3[[#This Row],[Ordenado]]) - 1),"")</f>
        <v/>
      </c>
      <c r="K1341" s="6" t="str">
        <f>IFERROR(MID(Tabela3[[#This Row],[Ordenado]], SEARCH("_",Tabela3[[#This Row],[Ordenado]]) + 1, LEN(Tabela3[[#This Row],[Ordenado]])),"")</f>
        <v/>
      </c>
    </row>
    <row r="1342" spans="1:11" x14ac:dyDescent="0.25">
      <c r="A1342" t="str">
        <f>IFERROR(tbl_geral[[#This Row],[Máquina]],"")</f>
        <v>TOCCHIO</v>
      </c>
      <c r="B1342" t="str">
        <f>IFERROR(tbl_geral[[#This Row],[Status]],"")</f>
        <v>PRIMEIRO BANHO</v>
      </c>
      <c r="C1342" t="str">
        <f>IF(Tabela2[[#This Row],[Status]]="","",CONCATENATE(Tabela2[[#This Row],[Máquina]],"_",Tabela2[[#This Row],[Status]]))</f>
        <v>TOCCHIO_PRIMEIRO BANHO</v>
      </c>
      <c r="E1342" s="5">
        <f t="shared" si="41"/>
        <v>179</v>
      </c>
      <c r="F1342" s="6" t="str">
        <f>IF(C1342&lt;&gt;"",IF(COUNTIFS($C$2:C1342,C1342)=1,C1342,""),"")</f>
        <v/>
      </c>
      <c r="H1342" s="5">
        <v>1341</v>
      </c>
      <c r="I1342" s="6" t="str">
        <f t="shared" si="40"/>
        <v/>
      </c>
      <c r="J1342" s="6" t="str">
        <f>IFERROR(MID(Tabela3[[#This Row],[Ordenado]], 1, SEARCH("_", Tabela3[[#This Row],[Ordenado]]) - 1),"")</f>
        <v/>
      </c>
      <c r="K1342" s="6" t="str">
        <f>IFERROR(MID(Tabela3[[#This Row],[Ordenado]], SEARCH("_",Tabela3[[#This Row],[Ordenado]]) + 1, LEN(Tabela3[[#This Row],[Ordenado]])),"")</f>
        <v/>
      </c>
    </row>
    <row r="1343" spans="1:11" x14ac:dyDescent="0.25">
      <c r="A1343" t="str">
        <f>IFERROR(tbl_geral[[#This Row],[Máquina]],"")</f>
        <v>TOCCHIO</v>
      </c>
      <c r="B1343" t="str">
        <f>IFERROR(tbl_geral[[#This Row],[Status]],"")</f>
        <v>PRIMEIRO BANHO</v>
      </c>
      <c r="C1343" t="str">
        <f>IF(Tabela2[[#This Row],[Status]]="","",CONCATENATE(Tabela2[[#This Row],[Máquina]],"_",Tabela2[[#This Row],[Status]]))</f>
        <v>TOCCHIO_PRIMEIRO BANHO</v>
      </c>
      <c r="E1343" s="5">
        <f t="shared" si="41"/>
        <v>179</v>
      </c>
      <c r="F1343" s="6" t="str">
        <f>IF(C1343&lt;&gt;"",IF(COUNTIFS($C$2:C1343,C1343)=1,C1343,""),"")</f>
        <v/>
      </c>
      <c r="H1343" s="5">
        <v>1342</v>
      </c>
      <c r="I1343" s="6" t="str">
        <f t="shared" si="40"/>
        <v/>
      </c>
      <c r="J1343" s="6" t="str">
        <f>IFERROR(MID(Tabela3[[#This Row],[Ordenado]], 1, SEARCH("_", Tabela3[[#This Row],[Ordenado]]) - 1),"")</f>
        <v/>
      </c>
      <c r="K1343" s="6" t="str">
        <f>IFERROR(MID(Tabela3[[#This Row],[Ordenado]], SEARCH("_",Tabela3[[#This Row],[Ordenado]]) + 1, LEN(Tabela3[[#This Row],[Ordenado]])),"")</f>
        <v/>
      </c>
    </row>
    <row r="1344" spans="1:11" x14ac:dyDescent="0.25">
      <c r="A1344" t="str">
        <f>IFERROR(tbl_geral[[#This Row],[Máquina]],"")</f>
        <v>TOCCHIO</v>
      </c>
      <c r="B1344" t="str">
        <f>IFERROR(tbl_geral[[#This Row],[Status]],"")</f>
        <v>PRIMEIRO BANHO</v>
      </c>
      <c r="C1344" t="str">
        <f>IF(Tabela2[[#This Row],[Status]]="","",CONCATENATE(Tabela2[[#This Row],[Máquina]],"_",Tabela2[[#This Row],[Status]]))</f>
        <v>TOCCHIO_PRIMEIRO BANHO</v>
      </c>
      <c r="E1344" s="5">
        <f t="shared" si="41"/>
        <v>179</v>
      </c>
      <c r="F1344" s="6" t="str">
        <f>IF(C1344&lt;&gt;"",IF(COUNTIFS($C$2:C1344,C1344)=1,C1344,""),"")</f>
        <v/>
      </c>
      <c r="H1344" s="5">
        <v>1343</v>
      </c>
      <c r="I1344" s="6" t="str">
        <f t="shared" si="40"/>
        <v/>
      </c>
      <c r="J1344" s="6" t="str">
        <f>IFERROR(MID(Tabela3[[#This Row],[Ordenado]], 1, SEARCH("_", Tabela3[[#This Row],[Ordenado]]) - 1),"")</f>
        <v/>
      </c>
      <c r="K1344" s="6" t="str">
        <f>IFERROR(MID(Tabela3[[#This Row],[Ordenado]], SEARCH("_",Tabela3[[#This Row],[Ordenado]]) + 1, LEN(Tabela3[[#This Row],[Ordenado]])),"")</f>
        <v/>
      </c>
    </row>
    <row r="1345" spans="1:11" x14ac:dyDescent="0.25">
      <c r="A1345" t="str">
        <f>IFERROR(tbl_geral[[#This Row],[Máquina]],"")</f>
        <v>TOCCHIO</v>
      </c>
      <c r="B1345" t="str">
        <f>IFERROR(tbl_geral[[#This Row],[Status]],"")</f>
        <v>PRIMEIRO BANHO</v>
      </c>
      <c r="C1345" t="str">
        <f>IF(Tabela2[[#This Row],[Status]]="","",CONCATENATE(Tabela2[[#This Row],[Máquina]],"_",Tabela2[[#This Row],[Status]]))</f>
        <v>TOCCHIO_PRIMEIRO BANHO</v>
      </c>
      <c r="E1345" s="5">
        <f t="shared" si="41"/>
        <v>179</v>
      </c>
      <c r="F1345" s="6" t="str">
        <f>IF(C1345&lt;&gt;"",IF(COUNTIFS($C$2:C1345,C1345)=1,C1345,""),"")</f>
        <v/>
      </c>
      <c r="H1345" s="5">
        <v>1344</v>
      </c>
      <c r="I1345" s="6" t="str">
        <f t="shared" si="40"/>
        <v/>
      </c>
      <c r="J1345" s="6" t="str">
        <f>IFERROR(MID(Tabela3[[#This Row],[Ordenado]], 1, SEARCH("_", Tabela3[[#This Row],[Ordenado]]) - 1),"")</f>
        <v/>
      </c>
      <c r="K1345" s="6" t="str">
        <f>IFERROR(MID(Tabela3[[#This Row],[Ordenado]], SEARCH("_",Tabela3[[#This Row],[Ordenado]]) + 1, LEN(Tabela3[[#This Row],[Ordenado]])),"")</f>
        <v/>
      </c>
    </row>
    <row r="1346" spans="1:11" x14ac:dyDescent="0.25">
      <c r="A1346" t="str">
        <f>IFERROR(tbl_geral[[#This Row],[Máquina]],"")</f>
        <v>TOCCHIO</v>
      </c>
      <c r="B1346" t="str">
        <f>IFERROR(tbl_geral[[#This Row],[Status]],"")</f>
        <v>SEGUNDO BANHO</v>
      </c>
      <c r="C1346" t="str">
        <f>IF(Tabela2[[#This Row],[Status]]="","",CONCATENATE(Tabela2[[#This Row],[Máquina]],"_",Tabela2[[#This Row],[Status]]))</f>
        <v>TOCCHIO_SEGUNDO BANHO</v>
      </c>
      <c r="E1346" s="5">
        <f t="shared" si="41"/>
        <v>180</v>
      </c>
      <c r="F1346" s="6" t="str">
        <f>IF(C1346&lt;&gt;"",IF(COUNTIFS($C$2:C1346,C1346)=1,C1346,""),"")</f>
        <v>TOCCHIO_SEGUNDO BANHO</v>
      </c>
      <c r="H1346" s="5">
        <v>1345</v>
      </c>
      <c r="I1346" s="6" t="str">
        <f t="shared" si="40"/>
        <v/>
      </c>
      <c r="J1346" s="6" t="str">
        <f>IFERROR(MID(Tabela3[[#This Row],[Ordenado]], 1, SEARCH("_", Tabela3[[#This Row],[Ordenado]]) - 1),"")</f>
        <v/>
      </c>
      <c r="K1346" s="6" t="str">
        <f>IFERROR(MID(Tabela3[[#This Row],[Ordenado]], SEARCH("_",Tabela3[[#This Row],[Ordenado]]) + 1, LEN(Tabela3[[#This Row],[Ordenado]])),"")</f>
        <v/>
      </c>
    </row>
    <row r="1347" spans="1:11" x14ac:dyDescent="0.25">
      <c r="A1347" t="str">
        <f>IFERROR(tbl_geral[[#This Row],[Máquina]],"")</f>
        <v>TOCCHIO</v>
      </c>
      <c r="B1347" t="str">
        <f>IFERROR(tbl_geral[[#This Row],[Status]],"")</f>
        <v>SEGUNDO BANHO</v>
      </c>
      <c r="C1347" t="str">
        <f>IF(Tabela2[[#This Row],[Status]]="","",CONCATENATE(Tabela2[[#This Row],[Máquina]],"_",Tabela2[[#This Row],[Status]]))</f>
        <v>TOCCHIO_SEGUNDO BANHO</v>
      </c>
      <c r="E1347" s="5">
        <f t="shared" si="41"/>
        <v>180</v>
      </c>
      <c r="F1347" s="6" t="str">
        <f>IF(C1347&lt;&gt;"",IF(COUNTIFS($C$2:C1347,C1347)=1,C1347,""),"")</f>
        <v/>
      </c>
      <c r="H1347" s="5">
        <v>1346</v>
      </c>
      <c r="I1347" s="6" t="str">
        <f t="shared" ref="I1347:I1410" si="42">IFERROR(INDEX($F$2:$F$2000,MATCH(H1347,$E$2:$E$2000,0)),"")</f>
        <v/>
      </c>
      <c r="J1347" s="6" t="str">
        <f>IFERROR(MID(Tabela3[[#This Row],[Ordenado]], 1, SEARCH("_", Tabela3[[#This Row],[Ordenado]]) - 1),"")</f>
        <v/>
      </c>
      <c r="K1347" s="6" t="str">
        <f>IFERROR(MID(Tabela3[[#This Row],[Ordenado]], SEARCH("_",Tabela3[[#This Row],[Ordenado]]) + 1, LEN(Tabela3[[#This Row],[Ordenado]])),"")</f>
        <v/>
      </c>
    </row>
    <row r="1348" spans="1:11" x14ac:dyDescent="0.25">
      <c r="A1348" t="str">
        <f>IFERROR(tbl_geral[[#This Row],[Máquina]],"")</f>
        <v>TOCCHIO</v>
      </c>
      <c r="B1348" t="str">
        <f>IFERROR(tbl_geral[[#This Row],[Status]],"")</f>
        <v>SEGUNDO BANHO</v>
      </c>
      <c r="C1348" t="str">
        <f>IF(Tabela2[[#This Row],[Status]]="","",CONCATENATE(Tabela2[[#This Row],[Máquina]],"_",Tabela2[[#This Row],[Status]]))</f>
        <v>TOCCHIO_SEGUNDO BANHO</v>
      </c>
      <c r="E1348" s="5">
        <f t="shared" ref="E1348:E1411" si="43">IF(F1348&lt;&gt;"",E1347+1,E1347)</f>
        <v>180</v>
      </c>
      <c r="F1348" s="6" t="str">
        <f>IF(C1348&lt;&gt;"",IF(COUNTIFS($C$2:C1348,C1348)=1,C1348,""),"")</f>
        <v/>
      </c>
      <c r="H1348" s="5">
        <v>1347</v>
      </c>
      <c r="I1348" s="6" t="str">
        <f t="shared" si="42"/>
        <v/>
      </c>
      <c r="J1348" s="6" t="str">
        <f>IFERROR(MID(Tabela3[[#This Row],[Ordenado]], 1, SEARCH("_", Tabela3[[#This Row],[Ordenado]]) - 1),"")</f>
        <v/>
      </c>
      <c r="K1348" s="6" t="str">
        <f>IFERROR(MID(Tabela3[[#This Row],[Ordenado]], SEARCH("_",Tabela3[[#This Row],[Ordenado]]) + 1, LEN(Tabela3[[#This Row],[Ordenado]])),"")</f>
        <v/>
      </c>
    </row>
    <row r="1349" spans="1:11" x14ac:dyDescent="0.25">
      <c r="A1349" t="str">
        <f>IFERROR(tbl_geral[[#This Row],[Máquina]],"")</f>
        <v>TOCCHIO</v>
      </c>
      <c r="B1349" t="str">
        <f>IFERROR(tbl_geral[[#This Row],[Status]],"")</f>
        <v>SEGUNDO BANHO</v>
      </c>
      <c r="C1349" t="str">
        <f>IF(Tabela2[[#This Row],[Status]]="","",CONCATENATE(Tabela2[[#This Row],[Máquina]],"_",Tabela2[[#This Row],[Status]]))</f>
        <v>TOCCHIO_SEGUNDO BANHO</v>
      </c>
      <c r="E1349" s="5">
        <f t="shared" si="43"/>
        <v>180</v>
      </c>
      <c r="F1349" s="6" t="str">
        <f>IF(C1349&lt;&gt;"",IF(COUNTIFS($C$2:C1349,C1349)=1,C1349,""),"")</f>
        <v/>
      </c>
      <c r="H1349" s="5">
        <v>1348</v>
      </c>
      <c r="I1349" s="6" t="str">
        <f t="shared" si="42"/>
        <v/>
      </c>
      <c r="J1349" s="6" t="str">
        <f>IFERROR(MID(Tabela3[[#This Row],[Ordenado]], 1, SEARCH("_", Tabela3[[#This Row],[Ordenado]]) - 1),"")</f>
        <v/>
      </c>
      <c r="K1349" s="6" t="str">
        <f>IFERROR(MID(Tabela3[[#This Row],[Ordenado]], SEARCH("_",Tabela3[[#This Row],[Ordenado]]) + 1, LEN(Tabela3[[#This Row],[Ordenado]])),"")</f>
        <v/>
      </c>
    </row>
    <row r="1350" spans="1:11" x14ac:dyDescent="0.25">
      <c r="A1350" t="str">
        <f>IFERROR(tbl_geral[[#This Row],[Máquina]],"")</f>
        <v>TOCCHIO</v>
      </c>
      <c r="B1350" t="str">
        <f>IFERROR(tbl_geral[[#This Row],[Status]],"")</f>
        <v>SEGUNDO BANHO</v>
      </c>
      <c r="C1350" t="str">
        <f>IF(Tabela2[[#This Row],[Status]]="","",CONCATENATE(Tabela2[[#This Row],[Máquina]],"_",Tabela2[[#This Row],[Status]]))</f>
        <v>TOCCHIO_SEGUNDO BANHO</v>
      </c>
      <c r="E1350" s="5">
        <f t="shared" si="43"/>
        <v>180</v>
      </c>
      <c r="F1350" s="6" t="str">
        <f>IF(C1350&lt;&gt;"",IF(COUNTIFS($C$2:C1350,C1350)=1,C1350,""),"")</f>
        <v/>
      </c>
      <c r="H1350" s="5">
        <v>1349</v>
      </c>
      <c r="I1350" s="6" t="str">
        <f t="shared" si="42"/>
        <v/>
      </c>
      <c r="J1350" s="6" t="str">
        <f>IFERROR(MID(Tabela3[[#This Row],[Ordenado]], 1, SEARCH("_", Tabela3[[#This Row],[Ordenado]]) - 1),"")</f>
        <v/>
      </c>
      <c r="K1350" s="6" t="str">
        <f>IFERROR(MID(Tabela3[[#This Row],[Ordenado]], SEARCH("_",Tabela3[[#This Row],[Ordenado]]) + 1, LEN(Tabela3[[#This Row],[Ordenado]])),"")</f>
        <v/>
      </c>
    </row>
    <row r="1351" spans="1:11" x14ac:dyDescent="0.25">
      <c r="A1351" t="str">
        <f>IFERROR(tbl_geral[[#This Row],[Máquina]],"")</f>
        <v>TOCCHIO</v>
      </c>
      <c r="B1351" t="str">
        <f>IFERROR(tbl_geral[[#This Row],[Status]],"")</f>
        <v>SEGUNDO BANHO</v>
      </c>
      <c r="C1351" t="str">
        <f>IF(Tabela2[[#This Row],[Status]]="","",CONCATENATE(Tabela2[[#This Row],[Máquina]],"_",Tabela2[[#This Row],[Status]]))</f>
        <v>TOCCHIO_SEGUNDO BANHO</v>
      </c>
      <c r="E1351" s="5">
        <f t="shared" si="43"/>
        <v>180</v>
      </c>
      <c r="F1351" s="6" t="str">
        <f>IF(C1351&lt;&gt;"",IF(COUNTIFS($C$2:C1351,C1351)=1,C1351,""),"")</f>
        <v/>
      </c>
      <c r="H1351" s="5">
        <v>1350</v>
      </c>
      <c r="I1351" s="6" t="str">
        <f t="shared" si="42"/>
        <v/>
      </c>
      <c r="J1351" s="6" t="str">
        <f>IFERROR(MID(Tabela3[[#This Row],[Ordenado]], 1, SEARCH("_", Tabela3[[#This Row],[Ordenado]]) - 1),"")</f>
        <v/>
      </c>
      <c r="K1351" s="6" t="str">
        <f>IFERROR(MID(Tabela3[[#This Row],[Ordenado]], SEARCH("_",Tabela3[[#This Row],[Ordenado]]) + 1, LEN(Tabela3[[#This Row],[Ordenado]])),"")</f>
        <v/>
      </c>
    </row>
    <row r="1352" spans="1:11" x14ac:dyDescent="0.25">
      <c r="A1352" t="str">
        <f>IFERROR(tbl_geral[[#This Row],[Máquina]],"")</f>
        <v>TOCCHIO</v>
      </c>
      <c r="B1352" t="str">
        <f>IFERROR(tbl_geral[[#This Row],[Status]],"")</f>
        <v>SEGUNDO BANHO</v>
      </c>
      <c r="C1352" t="str">
        <f>IF(Tabela2[[#This Row],[Status]]="","",CONCATENATE(Tabela2[[#This Row],[Máquina]],"_",Tabela2[[#This Row],[Status]]))</f>
        <v>TOCCHIO_SEGUNDO BANHO</v>
      </c>
      <c r="E1352" s="5">
        <f t="shared" si="43"/>
        <v>180</v>
      </c>
      <c r="F1352" s="6" t="str">
        <f>IF(C1352&lt;&gt;"",IF(COUNTIFS($C$2:C1352,C1352)=1,C1352,""),"")</f>
        <v/>
      </c>
      <c r="H1352" s="5">
        <v>1351</v>
      </c>
      <c r="I1352" s="6" t="str">
        <f t="shared" si="42"/>
        <v/>
      </c>
      <c r="J1352" s="6" t="str">
        <f>IFERROR(MID(Tabela3[[#This Row],[Ordenado]], 1, SEARCH("_", Tabela3[[#This Row],[Ordenado]]) - 1),"")</f>
        <v/>
      </c>
      <c r="K1352" s="6" t="str">
        <f>IFERROR(MID(Tabela3[[#This Row],[Ordenado]], SEARCH("_",Tabela3[[#This Row],[Ordenado]]) + 1, LEN(Tabela3[[#This Row],[Ordenado]])),"")</f>
        <v/>
      </c>
    </row>
    <row r="1353" spans="1:11" x14ac:dyDescent="0.25">
      <c r="A1353" t="str">
        <f>IFERROR(tbl_geral[[#This Row],[Máquina]],"")</f>
        <v>TOCCHIO</v>
      </c>
      <c r="B1353" t="str">
        <f>IFERROR(tbl_geral[[#This Row],[Status]],"")</f>
        <v>SEGUNDO BANHO</v>
      </c>
      <c r="C1353" t="str">
        <f>IF(Tabela2[[#This Row],[Status]]="","",CONCATENATE(Tabela2[[#This Row],[Máquina]],"_",Tabela2[[#This Row],[Status]]))</f>
        <v>TOCCHIO_SEGUNDO BANHO</v>
      </c>
      <c r="E1353" s="5">
        <f t="shared" si="43"/>
        <v>180</v>
      </c>
      <c r="F1353" s="6" t="str">
        <f>IF(C1353&lt;&gt;"",IF(COUNTIFS($C$2:C1353,C1353)=1,C1353,""),"")</f>
        <v/>
      </c>
      <c r="H1353" s="5">
        <v>1352</v>
      </c>
      <c r="I1353" s="6" t="str">
        <f t="shared" si="42"/>
        <v/>
      </c>
      <c r="J1353" s="6" t="str">
        <f>IFERROR(MID(Tabela3[[#This Row],[Ordenado]], 1, SEARCH("_", Tabela3[[#This Row],[Ordenado]]) - 1),"")</f>
        <v/>
      </c>
      <c r="K1353" s="6" t="str">
        <f>IFERROR(MID(Tabela3[[#This Row],[Ordenado]], SEARCH("_",Tabela3[[#This Row],[Ordenado]]) + 1, LEN(Tabela3[[#This Row],[Ordenado]])),"")</f>
        <v/>
      </c>
    </row>
    <row r="1354" spans="1:11" x14ac:dyDescent="0.25">
      <c r="A1354" t="str">
        <f>IFERROR(tbl_geral[[#This Row],[Máquina]],"")</f>
        <v>TOCCHIO</v>
      </c>
      <c r="B1354" t="str">
        <f>IFERROR(tbl_geral[[#This Row],[Status]],"")</f>
        <v>SEGUNDO BANHO</v>
      </c>
      <c r="C1354" t="str">
        <f>IF(Tabela2[[#This Row],[Status]]="","",CONCATENATE(Tabela2[[#This Row],[Máquina]],"_",Tabela2[[#This Row],[Status]]))</f>
        <v>TOCCHIO_SEGUNDO BANHO</v>
      </c>
      <c r="E1354" s="5">
        <f t="shared" si="43"/>
        <v>180</v>
      </c>
      <c r="F1354" s="6" t="str">
        <f>IF(C1354&lt;&gt;"",IF(COUNTIFS($C$2:C1354,C1354)=1,C1354,""),"")</f>
        <v/>
      </c>
      <c r="H1354" s="5">
        <v>1353</v>
      </c>
      <c r="I1354" s="6" t="str">
        <f t="shared" si="42"/>
        <v/>
      </c>
      <c r="J1354" s="6" t="str">
        <f>IFERROR(MID(Tabela3[[#This Row],[Ordenado]], 1, SEARCH("_", Tabela3[[#This Row],[Ordenado]]) - 1),"")</f>
        <v/>
      </c>
      <c r="K1354" s="6" t="str">
        <f>IFERROR(MID(Tabela3[[#This Row],[Ordenado]], SEARCH("_",Tabela3[[#This Row],[Ordenado]]) + 1, LEN(Tabela3[[#This Row],[Ordenado]])),"")</f>
        <v/>
      </c>
    </row>
    <row r="1355" spans="1:11" x14ac:dyDescent="0.25">
      <c r="A1355" t="str">
        <f>IFERROR(tbl_geral[[#This Row],[Máquina]],"")</f>
        <v>TOCCHIO</v>
      </c>
      <c r="B1355" t="str">
        <f>IFERROR(tbl_geral[[#This Row],[Status]],"")</f>
        <v>SEGUNDO BANHO</v>
      </c>
      <c r="C1355" t="str">
        <f>IF(Tabela2[[#This Row],[Status]]="","",CONCATENATE(Tabela2[[#This Row],[Máquina]],"_",Tabela2[[#This Row],[Status]]))</f>
        <v>TOCCHIO_SEGUNDO BANHO</v>
      </c>
      <c r="E1355" s="5">
        <f t="shared" si="43"/>
        <v>180</v>
      </c>
      <c r="F1355" s="6" t="str">
        <f>IF(C1355&lt;&gt;"",IF(COUNTIFS($C$2:C1355,C1355)=1,C1355,""),"")</f>
        <v/>
      </c>
      <c r="H1355" s="5">
        <v>1354</v>
      </c>
      <c r="I1355" s="6" t="str">
        <f t="shared" si="42"/>
        <v/>
      </c>
      <c r="J1355" s="6" t="str">
        <f>IFERROR(MID(Tabela3[[#This Row],[Ordenado]], 1, SEARCH("_", Tabela3[[#This Row],[Ordenado]]) - 1),"")</f>
        <v/>
      </c>
      <c r="K1355" s="6" t="str">
        <f>IFERROR(MID(Tabela3[[#This Row],[Ordenado]], SEARCH("_",Tabela3[[#This Row],[Ordenado]]) + 1, LEN(Tabela3[[#This Row],[Ordenado]])),"")</f>
        <v/>
      </c>
    </row>
    <row r="1356" spans="1:11" x14ac:dyDescent="0.25">
      <c r="A1356" t="str">
        <f>IFERROR(tbl_geral[[#This Row],[Máquina]],"")</f>
        <v>TOCCHIO</v>
      </c>
      <c r="B1356" t="str">
        <f>IFERROR(tbl_geral[[#This Row],[Status]],"")</f>
        <v>SEGUNDO BANHO</v>
      </c>
      <c r="C1356" t="str">
        <f>IF(Tabela2[[#This Row],[Status]]="","",CONCATENATE(Tabela2[[#This Row],[Máquina]],"_",Tabela2[[#This Row],[Status]]))</f>
        <v>TOCCHIO_SEGUNDO BANHO</v>
      </c>
      <c r="E1356" s="5">
        <f t="shared" si="43"/>
        <v>180</v>
      </c>
      <c r="F1356" s="6" t="str">
        <f>IF(C1356&lt;&gt;"",IF(COUNTIFS($C$2:C1356,C1356)=1,C1356,""),"")</f>
        <v/>
      </c>
      <c r="H1356" s="5">
        <v>1355</v>
      </c>
      <c r="I1356" s="6" t="str">
        <f t="shared" si="42"/>
        <v/>
      </c>
      <c r="J1356" s="6" t="str">
        <f>IFERROR(MID(Tabela3[[#This Row],[Ordenado]], 1, SEARCH("_", Tabela3[[#This Row],[Ordenado]]) - 1),"")</f>
        <v/>
      </c>
      <c r="K1356" s="6" t="str">
        <f>IFERROR(MID(Tabela3[[#This Row],[Ordenado]], SEARCH("_",Tabela3[[#This Row],[Ordenado]]) + 1, LEN(Tabela3[[#This Row],[Ordenado]])),"")</f>
        <v/>
      </c>
    </row>
    <row r="1357" spans="1:11" x14ac:dyDescent="0.25">
      <c r="A1357" t="str">
        <f>IFERROR(tbl_geral[[#This Row],[Máquina]],"")</f>
        <v>TOCCHIO</v>
      </c>
      <c r="B1357" t="str">
        <f>IFERROR(tbl_geral[[#This Row],[Status]],"")</f>
        <v>SEGUNDO BANHO</v>
      </c>
      <c r="C1357" t="str">
        <f>IF(Tabela2[[#This Row],[Status]]="","",CONCATENATE(Tabela2[[#This Row],[Máquina]],"_",Tabela2[[#This Row],[Status]]))</f>
        <v>TOCCHIO_SEGUNDO BANHO</v>
      </c>
      <c r="E1357" s="5">
        <f t="shared" si="43"/>
        <v>180</v>
      </c>
      <c r="F1357" s="6" t="str">
        <f>IF(C1357&lt;&gt;"",IF(COUNTIFS($C$2:C1357,C1357)=1,C1357,""),"")</f>
        <v/>
      </c>
      <c r="H1357" s="5">
        <v>1356</v>
      </c>
      <c r="I1357" s="6" t="str">
        <f t="shared" si="42"/>
        <v/>
      </c>
      <c r="J1357" s="6" t="str">
        <f>IFERROR(MID(Tabela3[[#This Row],[Ordenado]], 1, SEARCH("_", Tabela3[[#This Row],[Ordenado]]) - 1),"")</f>
        <v/>
      </c>
      <c r="K1357" s="6" t="str">
        <f>IFERROR(MID(Tabela3[[#This Row],[Ordenado]], SEARCH("_",Tabela3[[#This Row],[Ordenado]]) + 1, LEN(Tabela3[[#This Row],[Ordenado]])),"")</f>
        <v/>
      </c>
    </row>
    <row r="1358" spans="1:11" x14ac:dyDescent="0.25">
      <c r="A1358" t="str">
        <f>IFERROR(tbl_geral[[#This Row],[Máquina]],"")</f>
        <v>TOCCHIO</v>
      </c>
      <c r="B1358" t="str">
        <f>IFERROR(tbl_geral[[#This Row],[Status]],"")</f>
        <v>SEGUNDO BANHO</v>
      </c>
      <c r="C1358" t="str">
        <f>IF(Tabela2[[#This Row],[Status]]="","",CONCATENATE(Tabela2[[#This Row],[Máquina]],"_",Tabela2[[#This Row],[Status]]))</f>
        <v>TOCCHIO_SEGUNDO BANHO</v>
      </c>
      <c r="E1358" s="5">
        <f t="shared" si="43"/>
        <v>180</v>
      </c>
      <c r="F1358" s="6" t="str">
        <f>IF(C1358&lt;&gt;"",IF(COUNTIFS($C$2:C1358,C1358)=1,C1358,""),"")</f>
        <v/>
      </c>
      <c r="H1358" s="5">
        <v>1357</v>
      </c>
      <c r="I1358" s="6" t="str">
        <f t="shared" si="42"/>
        <v/>
      </c>
      <c r="J1358" s="6" t="str">
        <f>IFERROR(MID(Tabela3[[#This Row],[Ordenado]], 1, SEARCH("_", Tabela3[[#This Row],[Ordenado]]) - 1),"")</f>
        <v/>
      </c>
      <c r="K1358" s="6" t="str">
        <f>IFERROR(MID(Tabela3[[#This Row],[Ordenado]], SEARCH("_",Tabela3[[#This Row],[Ordenado]]) + 1, LEN(Tabela3[[#This Row],[Ordenado]])),"")</f>
        <v/>
      </c>
    </row>
    <row r="1359" spans="1:11" x14ac:dyDescent="0.25">
      <c r="A1359" t="str">
        <f>IFERROR(tbl_geral[[#This Row],[Máquina]],"")</f>
        <v>TOCCHIO</v>
      </c>
      <c r="B1359" t="str">
        <f>IFERROR(tbl_geral[[#This Row],[Status]],"")</f>
        <v>SEGUNDO BANHO</v>
      </c>
      <c r="C1359" t="str">
        <f>IF(Tabela2[[#This Row],[Status]]="","",CONCATENATE(Tabela2[[#This Row],[Máquina]],"_",Tabela2[[#This Row],[Status]]))</f>
        <v>TOCCHIO_SEGUNDO BANHO</v>
      </c>
      <c r="E1359" s="5">
        <f t="shared" si="43"/>
        <v>180</v>
      </c>
      <c r="F1359" s="6" t="str">
        <f>IF(C1359&lt;&gt;"",IF(COUNTIFS($C$2:C1359,C1359)=1,C1359,""),"")</f>
        <v/>
      </c>
      <c r="H1359" s="5">
        <v>1358</v>
      </c>
      <c r="I1359" s="6" t="str">
        <f t="shared" si="42"/>
        <v/>
      </c>
      <c r="J1359" s="6" t="str">
        <f>IFERROR(MID(Tabela3[[#This Row],[Ordenado]], 1, SEARCH("_", Tabela3[[#This Row],[Ordenado]]) - 1),"")</f>
        <v/>
      </c>
      <c r="K1359" s="6" t="str">
        <f>IFERROR(MID(Tabela3[[#This Row],[Ordenado]], SEARCH("_",Tabela3[[#This Row],[Ordenado]]) + 1, LEN(Tabela3[[#This Row],[Ordenado]])),"")</f>
        <v/>
      </c>
    </row>
    <row r="1360" spans="1:11" x14ac:dyDescent="0.25">
      <c r="A1360" t="str">
        <f>IFERROR(tbl_geral[[#This Row],[Máquina]],"")</f>
        <v>TOCCHIO</v>
      </c>
      <c r="B1360" t="str">
        <f>IFERROR(tbl_geral[[#This Row],[Status]],"")</f>
        <v>ESTAÇÃO DE SECAGEM</v>
      </c>
      <c r="C1360" t="str">
        <f>IF(Tabela2[[#This Row],[Status]]="","",CONCATENATE(Tabela2[[#This Row],[Máquina]],"_",Tabela2[[#This Row],[Status]]))</f>
        <v>TOCCHIO_ESTAÇÃO DE SECAGEM</v>
      </c>
      <c r="E1360" s="5">
        <f t="shared" si="43"/>
        <v>181</v>
      </c>
      <c r="F1360" s="6" t="str">
        <f>IF(C1360&lt;&gt;"",IF(COUNTIFS($C$2:C1360,C1360)=1,C1360,""),"")</f>
        <v>TOCCHIO_ESTAÇÃO DE SECAGEM</v>
      </c>
      <c r="H1360" s="5">
        <v>1359</v>
      </c>
      <c r="I1360" s="6" t="str">
        <f t="shared" si="42"/>
        <v/>
      </c>
      <c r="J1360" s="6" t="str">
        <f>IFERROR(MID(Tabela3[[#This Row],[Ordenado]], 1, SEARCH("_", Tabela3[[#This Row],[Ordenado]]) - 1),"")</f>
        <v/>
      </c>
      <c r="K1360" s="6" t="str">
        <f>IFERROR(MID(Tabela3[[#This Row],[Ordenado]], SEARCH("_",Tabela3[[#This Row],[Ordenado]]) + 1, LEN(Tabela3[[#This Row],[Ordenado]])),"")</f>
        <v/>
      </c>
    </row>
    <row r="1361" spans="1:11" x14ac:dyDescent="0.25">
      <c r="A1361" t="str">
        <f>IFERROR(tbl_geral[[#This Row],[Máquina]],"")</f>
        <v>TOCCHIO</v>
      </c>
      <c r="B1361" t="str">
        <f>IFERROR(tbl_geral[[#This Row],[Status]],"")</f>
        <v>ESTAÇÃO DE SECAGEM</v>
      </c>
      <c r="C1361" t="str">
        <f>IF(Tabela2[[#This Row],[Status]]="","",CONCATENATE(Tabela2[[#This Row],[Máquina]],"_",Tabela2[[#This Row],[Status]]))</f>
        <v>TOCCHIO_ESTAÇÃO DE SECAGEM</v>
      </c>
      <c r="E1361" s="5">
        <f t="shared" si="43"/>
        <v>181</v>
      </c>
      <c r="F1361" s="6" t="str">
        <f>IF(C1361&lt;&gt;"",IF(COUNTIFS($C$2:C1361,C1361)=1,C1361,""),"")</f>
        <v/>
      </c>
      <c r="H1361" s="5">
        <v>1360</v>
      </c>
      <c r="I1361" s="6" t="str">
        <f t="shared" si="42"/>
        <v/>
      </c>
      <c r="J1361" s="6" t="str">
        <f>IFERROR(MID(Tabela3[[#This Row],[Ordenado]], 1, SEARCH("_", Tabela3[[#This Row],[Ordenado]]) - 1),"")</f>
        <v/>
      </c>
      <c r="K1361" s="6" t="str">
        <f>IFERROR(MID(Tabela3[[#This Row],[Ordenado]], SEARCH("_",Tabela3[[#This Row],[Ordenado]]) + 1, LEN(Tabela3[[#This Row],[Ordenado]])),"")</f>
        <v/>
      </c>
    </row>
    <row r="1362" spans="1:11" x14ac:dyDescent="0.25">
      <c r="A1362" t="str">
        <f>IFERROR(tbl_geral[[#This Row],[Máquina]],"")</f>
        <v>TOCCHIO</v>
      </c>
      <c r="B1362" t="str">
        <f>IFERROR(tbl_geral[[#This Row],[Status]],"")</f>
        <v>ESTAÇÃO DE SECAGEM</v>
      </c>
      <c r="C1362" t="str">
        <f>IF(Tabela2[[#This Row],[Status]]="","",CONCATENATE(Tabela2[[#This Row],[Máquina]],"_",Tabela2[[#This Row],[Status]]))</f>
        <v>TOCCHIO_ESTAÇÃO DE SECAGEM</v>
      </c>
      <c r="E1362" s="5">
        <f t="shared" si="43"/>
        <v>181</v>
      </c>
      <c r="F1362" s="6" t="str">
        <f>IF(C1362&lt;&gt;"",IF(COUNTIFS($C$2:C1362,C1362)=1,C1362,""),"")</f>
        <v/>
      </c>
      <c r="H1362" s="5">
        <v>1361</v>
      </c>
      <c r="I1362" s="6" t="str">
        <f t="shared" si="42"/>
        <v/>
      </c>
      <c r="J1362" s="6" t="str">
        <f>IFERROR(MID(Tabela3[[#This Row],[Ordenado]], 1, SEARCH("_", Tabela3[[#This Row],[Ordenado]]) - 1),"")</f>
        <v/>
      </c>
      <c r="K1362" s="6" t="str">
        <f>IFERROR(MID(Tabela3[[#This Row],[Ordenado]], SEARCH("_",Tabela3[[#This Row],[Ordenado]]) + 1, LEN(Tabela3[[#This Row],[Ordenado]])),"")</f>
        <v/>
      </c>
    </row>
    <row r="1363" spans="1:11" x14ac:dyDescent="0.25">
      <c r="A1363" t="str">
        <f>IFERROR(tbl_geral[[#This Row],[Máquina]],"")</f>
        <v>TOCCHIO</v>
      </c>
      <c r="B1363" t="str">
        <f>IFERROR(tbl_geral[[#This Row],[Status]],"")</f>
        <v>ESTAÇÃO DE SECAGEM</v>
      </c>
      <c r="C1363" t="str">
        <f>IF(Tabela2[[#This Row],[Status]]="","",CONCATENATE(Tabela2[[#This Row],[Máquina]],"_",Tabela2[[#This Row],[Status]]))</f>
        <v>TOCCHIO_ESTAÇÃO DE SECAGEM</v>
      </c>
      <c r="E1363" s="5">
        <f t="shared" si="43"/>
        <v>181</v>
      </c>
      <c r="F1363" s="6" t="str">
        <f>IF(C1363&lt;&gt;"",IF(COUNTIFS($C$2:C1363,C1363)=1,C1363,""),"")</f>
        <v/>
      </c>
      <c r="H1363" s="5">
        <v>1362</v>
      </c>
      <c r="I1363" s="6" t="str">
        <f t="shared" si="42"/>
        <v/>
      </c>
      <c r="J1363" s="6" t="str">
        <f>IFERROR(MID(Tabela3[[#This Row],[Ordenado]], 1, SEARCH("_", Tabela3[[#This Row],[Ordenado]]) - 1),"")</f>
        <v/>
      </c>
      <c r="K1363" s="6" t="str">
        <f>IFERROR(MID(Tabela3[[#This Row],[Ordenado]], SEARCH("_",Tabela3[[#This Row],[Ordenado]]) + 1, LEN(Tabela3[[#This Row],[Ordenado]])),"")</f>
        <v/>
      </c>
    </row>
    <row r="1364" spans="1:11" x14ac:dyDescent="0.25">
      <c r="A1364" t="str">
        <f>IFERROR(tbl_geral[[#This Row],[Máquina]],"")</f>
        <v>TOCCHIO</v>
      </c>
      <c r="B1364" t="str">
        <f>IFERROR(tbl_geral[[#This Row],[Status]],"")</f>
        <v>ESTAÇÃO DE SECAGEM</v>
      </c>
      <c r="C1364" t="str">
        <f>IF(Tabela2[[#This Row],[Status]]="","",CONCATENATE(Tabela2[[#This Row],[Máquina]],"_",Tabela2[[#This Row],[Status]]))</f>
        <v>TOCCHIO_ESTAÇÃO DE SECAGEM</v>
      </c>
      <c r="E1364" s="5">
        <f t="shared" si="43"/>
        <v>181</v>
      </c>
      <c r="F1364" s="6" t="str">
        <f>IF(C1364&lt;&gt;"",IF(COUNTIFS($C$2:C1364,C1364)=1,C1364,""),"")</f>
        <v/>
      </c>
      <c r="H1364" s="5">
        <v>1363</v>
      </c>
      <c r="I1364" s="6" t="str">
        <f t="shared" si="42"/>
        <v/>
      </c>
      <c r="J1364" s="6" t="str">
        <f>IFERROR(MID(Tabela3[[#This Row],[Ordenado]], 1, SEARCH("_", Tabela3[[#This Row],[Ordenado]]) - 1),"")</f>
        <v/>
      </c>
      <c r="K1364" s="6" t="str">
        <f>IFERROR(MID(Tabela3[[#This Row],[Ordenado]], SEARCH("_",Tabela3[[#This Row],[Ordenado]]) + 1, LEN(Tabela3[[#This Row],[Ordenado]])),"")</f>
        <v/>
      </c>
    </row>
    <row r="1365" spans="1:11" x14ac:dyDescent="0.25">
      <c r="A1365" t="str">
        <f>IFERROR(tbl_geral[[#This Row],[Máquina]],"")</f>
        <v>TOCCHIO</v>
      </c>
      <c r="B1365" t="str">
        <f>IFERROR(tbl_geral[[#This Row],[Status]],"")</f>
        <v>ESTAÇÃO DE SECAGEM</v>
      </c>
      <c r="C1365" t="str">
        <f>IF(Tabela2[[#This Row],[Status]]="","",CONCATENATE(Tabela2[[#This Row],[Máquina]],"_",Tabela2[[#This Row],[Status]]))</f>
        <v>TOCCHIO_ESTAÇÃO DE SECAGEM</v>
      </c>
      <c r="E1365" s="5">
        <f t="shared" si="43"/>
        <v>181</v>
      </c>
      <c r="F1365" s="6" t="str">
        <f>IF(C1365&lt;&gt;"",IF(COUNTIFS($C$2:C1365,C1365)=1,C1365,""),"")</f>
        <v/>
      </c>
      <c r="H1365" s="5">
        <v>1364</v>
      </c>
      <c r="I1365" s="6" t="str">
        <f t="shared" si="42"/>
        <v/>
      </c>
      <c r="J1365" s="6" t="str">
        <f>IFERROR(MID(Tabela3[[#This Row],[Ordenado]], 1, SEARCH("_", Tabela3[[#This Row],[Ordenado]]) - 1),"")</f>
        <v/>
      </c>
      <c r="K1365" s="6" t="str">
        <f>IFERROR(MID(Tabela3[[#This Row],[Ordenado]], SEARCH("_",Tabela3[[#This Row],[Ordenado]]) + 1, LEN(Tabela3[[#This Row],[Ordenado]])),"")</f>
        <v/>
      </c>
    </row>
    <row r="1366" spans="1:11" x14ac:dyDescent="0.25">
      <c r="A1366" t="str">
        <f>IFERROR(tbl_geral[[#This Row],[Máquina]],"")</f>
        <v>TOCCHIO</v>
      </c>
      <c r="B1366" t="str">
        <f>IFERROR(tbl_geral[[#This Row],[Status]],"")</f>
        <v>ESTAÇÃO DE SECAGEM</v>
      </c>
      <c r="C1366" t="str">
        <f>IF(Tabela2[[#This Row],[Status]]="","",CONCATENATE(Tabela2[[#This Row],[Máquina]],"_",Tabela2[[#This Row],[Status]]))</f>
        <v>TOCCHIO_ESTAÇÃO DE SECAGEM</v>
      </c>
      <c r="E1366" s="5">
        <f t="shared" si="43"/>
        <v>181</v>
      </c>
      <c r="F1366" s="6" t="str">
        <f>IF(C1366&lt;&gt;"",IF(COUNTIFS($C$2:C1366,C1366)=1,C1366,""),"")</f>
        <v/>
      </c>
      <c r="H1366" s="5">
        <v>1365</v>
      </c>
      <c r="I1366" s="6" t="str">
        <f t="shared" si="42"/>
        <v/>
      </c>
      <c r="J1366" s="6" t="str">
        <f>IFERROR(MID(Tabela3[[#This Row],[Ordenado]], 1, SEARCH("_", Tabela3[[#This Row],[Ordenado]]) - 1),"")</f>
        <v/>
      </c>
      <c r="K1366" s="6" t="str">
        <f>IFERROR(MID(Tabela3[[#This Row],[Ordenado]], SEARCH("_",Tabela3[[#This Row],[Ordenado]]) + 1, LEN(Tabela3[[#This Row],[Ordenado]])),"")</f>
        <v/>
      </c>
    </row>
    <row r="1367" spans="1:11" x14ac:dyDescent="0.25">
      <c r="A1367" t="str">
        <f>IFERROR(tbl_geral[[#This Row],[Máquina]],"")</f>
        <v>TOCCHIO</v>
      </c>
      <c r="B1367" t="str">
        <f>IFERROR(tbl_geral[[#This Row],[Status]],"")</f>
        <v>ESTAÇÃO DE SECAGEM</v>
      </c>
      <c r="C1367" t="str">
        <f>IF(Tabela2[[#This Row],[Status]]="","",CONCATENATE(Tabela2[[#This Row],[Máquina]],"_",Tabela2[[#This Row],[Status]]))</f>
        <v>TOCCHIO_ESTAÇÃO DE SECAGEM</v>
      </c>
      <c r="E1367" s="5">
        <f t="shared" si="43"/>
        <v>181</v>
      </c>
      <c r="F1367" s="6" t="str">
        <f>IF(C1367&lt;&gt;"",IF(COUNTIFS($C$2:C1367,C1367)=1,C1367,""),"")</f>
        <v/>
      </c>
      <c r="H1367" s="5">
        <v>1366</v>
      </c>
      <c r="I1367" s="6" t="str">
        <f t="shared" si="42"/>
        <v/>
      </c>
      <c r="J1367" s="6" t="str">
        <f>IFERROR(MID(Tabela3[[#This Row],[Ordenado]], 1, SEARCH("_", Tabela3[[#This Row],[Ordenado]]) - 1),"")</f>
        <v/>
      </c>
      <c r="K1367" s="6" t="str">
        <f>IFERROR(MID(Tabela3[[#This Row],[Ordenado]], SEARCH("_",Tabela3[[#This Row],[Ordenado]]) + 1, LEN(Tabela3[[#This Row],[Ordenado]])),"")</f>
        <v/>
      </c>
    </row>
    <row r="1368" spans="1:11" x14ac:dyDescent="0.25">
      <c r="A1368" t="str">
        <f>IFERROR(tbl_geral[[#This Row],[Máquina]],"")</f>
        <v>TOCCHIO</v>
      </c>
      <c r="B1368" t="str">
        <f>IFERROR(tbl_geral[[#This Row],[Status]],"")</f>
        <v>ESTAÇÃO DE SECAGEM</v>
      </c>
      <c r="C1368" t="str">
        <f>IF(Tabela2[[#This Row],[Status]]="","",CONCATENATE(Tabela2[[#This Row],[Máquina]],"_",Tabela2[[#This Row],[Status]]))</f>
        <v>TOCCHIO_ESTAÇÃO DE SECAGEM</v>
      </c>
      <c r="E1368" s="5">
        <f t="shared" si="43"/>
        <v>181</v>
      </c>
      <c r="F1368" s="6" t="str">
        <f>IF(C1368&lt;&gt;"",IF(COUNTIFS($C$2:C1368,C1368)=1,C1368,""),"")</f>
        <v/>
      </c>
      <c r="H1368" s="5">
        <v>1367</v>
      </c>
      <c r="I1368" s="6" t="str">
        <f t="shared" si="42"/>
        <v/>
      </c>
      <c r="J1368" s="6" t="str">
        <f>IFERROR(MID(Tabela3[[#This Row],[Ordenado]], 1, SEARCH("_", Tabela3[[#This Row],[Ordenado]]) - 1),"")</f>
        <v/>
      </c>
      <c r="K1368" s="6" t="str">
        <f>IFERROR(MID(Tabela3[[#This Row],[Ordenado]], SEARCH("_",Tabela3[[#This Row],[Ordenado]]) + 1, LEN(Tabela3[[#This Row],[Ordenado]])),"")</f>
        <v/>
      </c>
    </row>
    <row r="1369" spans="1:11" x14ac:dyDescent="0.25">
      <c r="A1369" t="str">
        <f>IFERROR(tbl_geral[[#This Row],[Máquina]],"")</f>
        <v>TOCCHIO</v>
      </c>
      <c r="B1369" t="str">
        <f>IFERROR(tbl_geral[[#This Row],[Status]],"")</f>
        <v>ESTAÇÃO DE SECAGEM</v>
      </c>
      <c r="C1369" t="str">
        <f>IF(Tabela2[[#This Row],[Status]]="","",CONCATENATE(Tabela2[[#This Row],[Máquina]],"_",Tabela2[[#This Row],[Status]]))</f>
        <v>TOCCHIO_ESTAÇÃO DE SECAGEM</v>
      </c>
      <c r="E1369" s="5">
        <f t="shared" si="43"/>
        <v>181</v>
      </c>
      <c r="F1369" s="6" t="str">
        <f>IF(C1369&lt;&gt;"",IF(COUNTIFS($C$2:C1369,C1369)=1,C1369,""),"")</f>
        <v/>
      </c>
      <c r="H1369" s="5">
        <v>1368</v>
      </c>
      <c r="I1369" s="6" t="str">
        <f t="shared" si="42"/>
        <v/>
      </c>
      <c r="J1369" s="6" t="str">
        <f>IFERROR(MID(Tabela3[[#This Row],[Ordenado]], 1, SEARCH("_", Tabela3[[#This Row],[Ordenado]]) - 1),"")</f>
        <v/>
      </c>
      <c r="K1369" s="6" t="str">
        <f>IFERROR(MID(Tabela3[[#This Row],[Ordenado]], SEARCH("_",Tabela3[[#This Row],[Ordenado]]) + 1, LEN(Tabela3[[#This Row],[Ordenado]])),"")</f>
        <v/>
      </c>
    </row>
    <row r="1370" spans="1:11" x14ac:dyDescent="0.25">
      <c r="A1370" t="str">
        <f>IFERROR(tbl_geral[[#This Row],[Máquina]],"")</f>
        <v>TOCCHIO</v>
      </c>
      <c r="B1370" t="str">
        <f>IFERROR(tbl_geral[[#This Row],[Status]],"")</f>
        <v>SAÍDA DO PAPEL</v>
      </c>
      <c r="C1370" t="str">
        <f>IF(Tabela2[[#This Row],[Status]]="","",CONCATENATE(Tabela2[[#This Row],[Máquina]],"_",Tabela2[[#This Row],[Status]]))</f>
        <v>TOCCHIO_SAÍDA DO PAPEL</v>
      </c>
      <c r="E1370" s="5">
        <f t="shared" si="43"/>
        <v>182</v>
      </c>
      <c r="F1370" s="6" t="str">
        <f>IF(C1370&lt;&gt;"",IF(COUNTIFS($C$2:C1370,C1370)=1,C1370,""),"")</f>
        <v>TOCCHIO_SAÍDA DO PAPEL</v>
      </c>
      <c r="H1370" s="5">
        <v>1369</v>
      </c>
      <c r="I1370" s="6" t="str">
        <f t="shared" si="42"/>
        <v/>
      </c>
      <c r="J1370" s="6" t="str">
        <f>IFERROR(MID(Tabela3[[#This Row],[Ordenado]], 1, SEARCH("_", Tabela3[[#This Row],[Ordenado]]) - 1),"")</f>
        <v/>
      </c>
      <c r="K1370" s="6" t="str">
        <f>IFERROR(MID(Tabela3[[#This Row],[Ordenado]], SEARCH("_",Tabela3[[#This Row],[Ordenado]]) + 1, LEN(Tabela3[[#This Row],[Ordenado]])),"")</f>
        <v/>
      </c>
    </row>
    <row r="1371" spans="1:11" x14ac:dyDescent="0.25">
      <c r="A1371" t="str">
        <f>IFERROR(tbl_geral[[#This Row],[Máquina]],"")</f>
        <v>TOCCHIO</v>
      </c>
      <c r="B1371" t="str">
        <f>IFERROR(tbl_geral[[#This Row],[Status]],"")</f>
        <v>SAÍDA DO PAPEL</v>
      </c>
      <c r="C1371" t="str">
        <f>IF(Tabela2[[#This Row],[Status]]="","",CONCATENATE(Tabela2[[#This Row],[Máquina]],"_",Tabela2[[#This Row],[Status]]))</f>
        <v>TOCCHIO_SAÍDA DO PAPEL</v>
      </c>
      <c r="E1371" s="5">
        <f t="shared" si="43"/>
        <v>182</v>
      </c>
      <c r="F1371" s="6" t="str">
        <f>IF(C1371&lt;&gt;"",IF(COUNTIFS($C$2:C1371,C1371)=1,C1371,""),"")</f>
        <v/>
      </c>
      <c r="H1371" s="5">
        <v>1370</v>
      </c>
      <c r="I1371" s="6" t="str">
        <f t="shared" si="42"/>
        <v/>
      </c>
      <c r="J1371" s="6" t="str">
        <f>IFERROR(MID(Tabela3[[#This Row],[Ordenado]], 1, SEARCH("_", Tabela3[[#This Row],[Ordenado]]) - 1),"")</f>
        <v/>
      </c>
      <c r="K1371" s="6" t="str">
        <f>IFERROR(MID(Tabela3[[#This Row],[Ordenado]], SEARCH("_",Tabela3[[#This Row],[Ordenado]]) + 1, LEN(Tabela3[[#This Row],[Ordenado]])),"")</f>
        <v/>
      </c>
    </row>
    <row r="1372" spans="1:11" x14ac:dyDescent="0.25">
      <c r="A1372" t="str">
        <f>IFERROR(tbl_geral[[#This Row],[Máquina]],"")</f>
        <v>TOCCHIO</v>
      </c>
      <c r="B1372" t="str">
        <f>IFERROR(tbl_geral[[#This Row],[Status]],"")</f>
        <v>SAÍDA DO PAPEL</v>
      </c>
      <c r="C1372" t="str">
        <f>IF(Tabela2[[#This Row],[Status]]="","",CONCATENATE(Tabela2[[#This Row],[Máquina]],"_",Tabela2[[#This Row],[Status]]))</f>
        <v>TOCCHIO_SAÍDA DO PAPEL</v>
      </c>
      <c r="E1372" s="5">
        <f t="shared" si="43"/>
        <v>182</v>
      </c>
      <c r="F1372" s="6" t="str">
        <f>IF(C1372&lt;&gt;"",IF(COUNTIFS($C$2:C1372,C1372)=1,C1372,""),"")</f>
        <v/>
      </c>
      <c r="H1372" s="5">
        <v>1371</v>
      </c>
      <c r="I1372" s="6" t="str">
        <f t="shared" si="42"/>
        <v/>
      </c>
      <c r="J1372" s="6" t="str">
        <f>IFERROR(MID(Tabela3[[#This Row],[Ordenado]], 1, SEARCH("_", Tabela3[[#This Row],[Ordenado]]) - 1),"")</f>
        <v/>
      </c>
      <c r="K1372" s="6" t="str">
        <f>IFERROR(MID(Tabela3[[#This Row],[Ordenado]], SEARCH("_",Tabela3[[#This Row],[Ordenado]]) + 1, LEN(Tabela3[[#This Row],[Ordenado]])),"")</f>
        <v/>
      </c>
    </row>
    <row r="1373" spans="1:11" x14ac:dyDescent="0.25">
      <c r="A1373" t="str">
        <f>IFERROR(tbl_geral[[#This Row],[Máquina]],"")</f>
        <v>TOCCHIO</v>
      </c>
      <c r="B1373" t="str">
        <f>IFERROR(tbl_geral[[#This Row],[Status]],"")</f>
        <v>SAÍDA DO PAPEL</v>
      </c>
      <c r="C1373" t="str">
        <f>IF(Tabela2[[#This Row],[Status]]="","",CONCATENATE(Tabela2[[#This Row],[Máquina]],"_",Tabela2[[#This Row],[Status]]))</f>
        <v>TOCCHIO_SAÍDA DO PAPEL</v>
      </c>
      <c r="E1373" s="5">
        <f t="shared" si="43"/>
        <v>182</v>
      </c>
      <c r="F1373" s="6" t="str">
        <f>IF(C1373&lt;&gt;"",IF(COUNTIFS($C$2:C1373,C1373)=1,C1373,""),"")</f>
        <v/>
      </c>
      <c r="H1373" s="5">
        <v>1372</v>
      </c>
      <c r="I1373" s="6" t="str">
        <f t="shared" si="42"/>
        <v/>
      </c>
      <c r="J1373" s="6" t="str">
        <f>IFERROR(MID(Tabela3[[#This Row],[Ordenado]], 1, SEARCH("_", Tabela3[[#This Row],[Ordenado]]) - 1),"")</f>
        <v/>
      </c>
      <c r="K1373" s="6" t="str">
        <f>IFERROR(MID(Tabela3[[#This Row],[Ordenado]], SEARCH("_",Tabela3[[#This Row],[Ordenado]]) + 1, LEN(Tabela3[[#This Row],[Ordenado]])),"")</f>
        <v/>
      </c>
    </row>
    <row r="1374" spans="1:11" x14ac:dyDescent="0.25">
      <c r="A1374" t="str">
        <f>IFERROR(tbl_geral[[#This Row],[Máquina]],"")</f>
        <v>TOCCHIO</v>
      </c>
      <c r="B1374" t="str">
        <f>IFERROR(tbl_geral[[#This Row],[Status]],"")</f>
        <v>SAÍDA DO PAPEL</v>
      </c>
      <c r="C1374" t="str">
        <f>IF(Tabela2[[#This Row],[Status]]="","",CONCATENATE(Tabela2[[#This Row],[Máquina]],"_",Tabela2[[#This Row],[Status]]))</f>
        <v>TOCCHIO_SAÍDA DO PAPEL</v>
      </c>
      <c r="E1374" s="5">
        <f t="shared" si="43"/>
        <v>182</v>
      </c>
      <c r="F1374" s="6" t="str">
        <f>IF(C1374&lt;&gt;"",IF(COUNTIFS($C$2:C1374,C1374)=1,C1374,""),"")</f>
        <v/>
      </c>
      <c r="H1374" s="5">
        <v>1373</v>
      </c>
      <c r="I1374" s="6" t="str">
        <f t="shared" si="42"/>
        <v/>
      </c>
      <c r="J1374" s="6" t="str">
        <f>IFERROR(MID(Tabela3[[#This Row],[Ordenado]], 1, SEARCH("_", Tabela3[[#This Row],[Ordenado]]) - 1),"")</f>
        <v/>
      </c>
      <c r="K1374" s="6" t="str">
        <f>IFERROR(MID(Tabela3[[#This Row],[Ordenado]], SEARCH("_",Tabela3[[#This Row],[Ordenado]]) + 1, LEN(Tabela3[[#This Row],[Ordenado]])),"")</f>
        <v/>
      </c>
    </row>
    <row r="1375" spans="1:11" x14ac:dyDescent="0.25">
      <c r="A1375" t="str">
        <f>IFERROR(tbl_geral[[#This Row],[Máquina]],"")</f>
        <v>TOCCHIO</v>
      </c>
      <c r="B1375" t="str">
        <f>IFERROR(tbl_geral[[#This Row],[Status]],"")</f>
        <v>SAÍDA DO PAPEL</v>
      </c>
      <c r="C1375" t="str">
        <f>IF(Tabela2[[#This Row],[Status]]="","",CONCATENATE(Tabela2[[#This Row],[Máquina]],"_",Tabela2[[#This Row],[Status]]))</f>
        <v>TOCCHIO_SAÍDA DO PAPEL</v>
      </c>
      <c r="E1375" s="5">
        <f t="shared" si="43"/>
        <v>182</v>
      </c>
      <c r="F1375" s="6" t="str">
        <f>IF(C1375&lt;&gt;"",IF(COUNTIFS($C$2:C1375,C1375)=1,C1375,""),"")</f>
        <v/>
      </c>
      <c r="H1375" s="5">
        <v>1374</v>
      </c>
      <c r="I1375" s="6" t="str">
        <f t="shared" si="42"/>
        <v/>
      </c>
      <c r="J1375" s="6" t="str">
        <f>IFERROR(MID(Tabela3[[#This Row],[Ordenado]], 1, SEARCH("_", Tabela3[[#This Row],[Ordenado]]) - 1),"")</f>
        <v/>
      </c>
      <c r="K1375" s="6" t="str">
        <f>IFERROR(MID(Tabela3[[#This Row],[Ordenado]], SEARCH("_",Tabela3[[#This Row],[Ordenado]]) + 1, LEN(Tabela3[[#This Row],[Ordenado]])),"")</f>
        <v/>
      </c>
    </row>
    <row r="1376" spans="1:11" x14ac:dyDescent="0.25">
      <c r="A1376" t="str">
        <f>IFERROR(tbl_geral[[#This Row],[Máquina]],"")</f>
        <v>TOCCHIO</v>
      </c>
      <c r="B1376" t="str">
        <f>IFERROR(tbl_geral[[#This Row],[Status]],"")</f>
        <v>SAÍDA DO PAPEL</v>
      </c>
      <c r="C1376" t="str">
        <f>IF(Tabela2[[#This Row],[Status]]="","",CONCATENATE(Tabela2[[#This Row],[Máquina]],"_",Tabela2[[#This Row],[Status]]))</f>
        <v>TOCCHIO_SAÍDA DO PAPEL</v>
      </c>
      <c r="E1376" s="5">
        <f t="shared" si="43"/>
        <v>182</v>
      </c>
      <c r="F1376" s="6" t="str">
        <f>IF(C1376&lt;&gt;"",IF(COUNTIFS($C$2:C1376,C1376)=1,C1376,""),"")</f>
        <v/>
      </c>
      <c r="H1376" s="5">
        <v>1375</v>
      </c>
      <c r="I1376" s="6" t="str">
        <f t="shared" si="42"/>
        <v/>
      </c>
      <c r="J1376" s="6" t="str">
        <f>IFERROR(MID(Tabela3[[#This Row],[Ordenado]], 1, SEARCH("_", Tabela3[[#This Row],[Ordenado]]) - 1),"")</f>
        <v/>
      </c>
      <c r="K1376" s="6" t="str">
        <f>IFERROR(MID(Tabela3[[#This Row],[Ordenado]], SEARCH("_",Tabela3[[#This Row],[Ordenado]]) + 1, LEN(Tabela3[[#This Row],[Ordenado]])),"")</f>
        <v/>
      </c>
    </row>
    <row r="1377" spans="1:11" x14ac:dyDescent="0.25">
      <c r="A1377" t="str">
        <f>IFERROR(tbl_geral[[#This Row],[Máquina]],"")</f>
        <v>TOCCHIO</v>
      </c>
      <c r="B1377" t="str">
        <f>IFERROR(tbl_geral[[#This Row],[Status]],"")</f>
        <v>SAÍDA DO PAPEL</v>
      </c>
      <c r="C1377" t="str">
        <f>IF(Tabela2[[#This Row],[Status]]="","",CONCATENATE(Tabela2[[#This Row],[Máquina]],"_",Tabela2[[#This Row],[Status]]))</f>
        <v>TOCCHIO_SAÍDA DO PAPEL</v>
      </c>
      <c r="E1377" s="5">
        <f t="shared" si="43"/>
        <v>182</v>
      </c>
      <c r="F1377" s="6" t="str">
        <f>IF(C1377&lt;&gt;"",IF(COUNTIFS($C$2:C1377,C1377)=1,C1377,""),"")</f>
        <v/>
      </c>
      <c r="H1377" s="5">
        <v>1376</v>
      </c>
      <c r="I1377" s="6" t="str">
        <f t="shared" si="42"/>
        <v/>
      </c>
      <c r="J1377" s="6" t="str">
        <f>IFERROR(MID(Tabela3[[#This Row],[Ordenado]], 1, SEARCH("_", Tabela3[[#This Row],[Ordenado]]) - 1),"")</f>
        <v/>
      </c>
      <c r="K1377" s="6" t="str">
        <f>IFERROR(MID(Tabela3[[#This Row],[Ordenado]], SEARCH("_",Tabela3[[#This Row],[Ordenado]]) + 1, LEN(Tabela3[[#This Row],[Ordenado]])),"")</f>
        <v/>
      </c>
    </row>
    <row r="1378" spans="1:11" x14ac:dyDescent="0.25">
      <c r="A1378" t="str">
        <f>IFERROR(tbl_geral[[#This Row],[Máquina]],"")</f>
        <v>TOCCHIO</v>
      </c>
      <c r="B1378" t="str">
        <f>IFERROR(tbl_geral[[#This Row],[Status]],"")</f>
        <v>SAÍDA DO PAPEL</v>
      </c>
      <c r="C1378" t="str">
        <f>IF(Tabela2[[#This Row],[Status]]="","",CONCATENATE(Tabela2[[#This Row],[Máquina]],"_",Tabela2[[#This Row],[Status]]))</f>
        <v>TOCCHIO_SAÍDA DO PAPEL</v>
      </c>
      <c r="E1378" s="5">
        <f t="shared" si="43"/>
        <v>182</v>
      </c>
      <c r="F1378" s="6" t="str">
        <f>IF(C1378&lt;&gt;"",IF(COUNTIFS($C$2:C1378,C1378)=1,C1378,""),"")</f>
        <v/>
      </c>
      <c r="H1378" s="5">
        <v>1377</v>
      </c>
      <c r="I1378" s="6" t="str">
        <f t="shared" si="42"/>
        <v/>
      </c>
      <c r="J1378" s="6" t="str">
        <f>IFERROR(MID(Tabela3[[#This Row],[Ordenado]], 1, SEARCH("_", Tabela3[[#This Row],[Ordenado]]) - 1),"")</f>
        <v/>
      </c>
      <c r="K1378" s="6" t="str">
        <f>IFERROR(MID(Tabela3[[#This Row],[Ordenado]], SEARCH("_",Tabela3[[#This Row],[Ordenado]]) + 1, LEN(Tabela3[[#This Row],[Ordenado]])),"")</f>
        <v/>
      </c>
    </row>
    <row r="1379" spans="1:11" x14ac:dyDescent="0.25">
      <c r="A1379" t="str">
        <f>IFERROR(tbl_geral[[#This Row],[Máquina]],"")</f>
        <v>TOCCHIO</v>
      </c>
      <c r="B1379" t="str">
        <f>IFERROR(tbl_geral[[#This Row],[Status]],"")</f>
        <v>SAÍDA DO PAPEL</v>
      </c>
      <c r="C1379" t="str">
        <f>IF(Tabela2[[#This Row],[Status]]="","",CONCATENATE(Tabela2[[#This Row],[Máquina]],"_",Tabela2[[#This Row],[Status]]))</f>
        <v>TOCCHIO_SAÍDA DO PAPEL</v>
      </c>
      <c r="E1379" s="5">
        <f t="shared" si="43"/>
        <v>182</v>
      </c>
      <c r="F1379" s="6" t="str">
        <f>IF(C1379&lt;&gt;"",IF(COUNTIFS($C$2:C1379,C1379)=1,C1379,""),"")</f>
        <v/>
      </c>
      <c r="H1379" s="5">
        <v>1378</v>
      </c>
      <c r="I1379" s="6" t="str">
        <f t="shared" si="42"/>
        <v/>
      </c>
      <c r="J1379" s="6" t="str">
        <f>IFERROR(MID(Tabela3[[#This Row],[Ordenado]], 1, SEARCH("_", Tabela3[[#This Row],[Ordenado]]) - 1),"")</f>
        <v/>
      </c>
      <c r="K1379" s="6" t="str">
        <f>IFERROR(MID(Tabela3[[#This Row],[Ordenado]], SEARCH("_",Tabela3[[#This Row],[Ordenado]]) + 1, LEN(Tabela3[[#This Row],[Ordenado]])),"")</f>
        <v/>
      </c>
    </row>
    <row r="1380" spans="1:11" x14ac:dyDescent="0.25">
      <c r="A1380" t="str">
        <f>IFERROR(tbl_geral[[#This Row],[Máquina]],"")</f>
        <v>TOCCHIO</v>
      </c>
      <c r="B1380" t="str">
        <f>IFERROR(tbl_geral[[#This Row],[Status]],"")</f>
        <v>SAÍDA DO PAPEL</v>
      </c>
      <c r="C1380" t="str">
        <f>IF(Tabela2[[#This Row],[Status]]="","",CONCATENATE(Tabela2[[#This Row],[Máquina]],"_",Tabela2[[#This Row],[Status]]))</f>
        <v>TOCCHIO_SAÍDA DO PAPEL</v>
      </c>
      <c r="E1380" s="5">
        <f t="shared" si="43"/>
        <v>182</v>
      </c>
      <c r="F1380" s="6" t="str">
        <f>IF(C1380&lt;&gt;"",IF(COUNTIFS($C$2:C1380,C1380)=1,C1380,""),"")</f>
        <v/>
      </c>
      <c r="H1380" s="5">
        <v>1379</v>
      </c>
      <c r="I1380" s="6" t="str">
        <f t="shared" si="42"/>
        <v/>
      </c>
      <c r="J1380" s="6" t="str">
        <f>IFERROR(MID(Tabela3[[#This Row],[Ordenado]], 1, SEARCH("_", Tabela3[[#This Row],[Ordenado]]) - 1),"")</f>
        <v/>
      </c>
      <c r="K1380" s="6" t="str">
        <f>IFERROR(MID(Tabela3[[#This Row],[Ordenado]], SEARCH("_",Tabela3[[#This Row],[Ordenado]]) + 1, LEN(Tabela3[[#This Row],[Ordenado]])),"")</f>
        <v/>
      </c>
    </row>
    <row r="1381" spans="1:11" x14ac:dyDescent="0.25">
      <c r="A1381" t="str">
        <f>IFERROR(tbl_geral[[#This Row],[Máquina]],"")</f>
        <v>TOCCHIO</v>
      </c>
      <c r="B1381" t="str">
        <f>IFERROR(tbl_geral[[#This Row],[Status]],"")</f>
        <v>SAÍDA DO PAPEL</v>
      </c>
      <c r="C1381" t="str">
        <f>IF(Tabela2[[#This Row],[Status]]="","",CONCATENATE(Tabela2[[#This Row],[Máquina]],"_",Tabela2[[#This Row],[Status]]))</f>
        <v>TOCCHIO_SAÍDA DO PAPEL</v>
      </c>
      <c r="E1381" s="5">
        <f t="shared" si="43"/>
        <v>182</v>
      </c>
      <c r="F1381" s="6" t="str">
        <f>IF(C1381&lt;&gt;"",IF(COUNTIFS($C$2:C1381,C1381)=1,C1381,""),"")</f>
        <v/>
      </c>
      <c r="H1381" s="5">
        <v>1380</v>
      </c>
      <c r="I1381" s="6" t="str">
        <f t="shared" si="42"/>
        <v/>
      </c>
      <c r="J1381" s="6" t="str">
        <f>IFERROR(MID(Tabela3[[#This Row],[Ordenado]], 1, SEARCH("_", Tabela3[[#This Row],[Ordenado]]) - 1),"")</f>
        <v/>
      </c>
      <c r="K1381" s="6" t="str">
        <f>IFERROR(MID(Tabela3[[#This Row],[Ordenado]], SEARCH("_",Tabela3[[#This Row],[Ordenado]]) + 1, LEN(Tabela3[[#This Row],[Ordenado]])),"")</f>
        <v/>
      </c>
    </row>
    <row r="1382" spans="1:11" x14ac:dyDescent="0.25">
      <c r="A1382" t="str">
        <f>IFERROR(tbl_geral[[#This Row],[Máquina]],"")</f>
        <v>TOCCHIO</v>
      </c>
      <c r="B1382" t="str">
        <f>IFERROR(tbl_geral[[#This Row],[Status]],"")</f>
        <v>BOBINAMENTO</v>
      </c>
      <c r="C1382" t="str">
        <f>IF(Tabela2[[#This Row],[Status]]="","",CONCATENATE(Tabela2[[#This Row],[Máquina]],"_",Tabela2[[#This Row],[Status]]))</f>
        <v>TOCCHIO_BOBINAMENTO</v>
      </c>
      <c r="E1382" s="5">
        <f t="shared" si="43"/>
        <v>183</v>
      </c>
      <c r="F1382" s="6" t="str">
        <f>IF(C1382&lt;&gt;"",IF(COUNTIFS($C$2:C1382,C1382)=1,C1382,""),"")</f>
        <v>TOCCHIO_BOBINAMENTO</v>
      </c>
      <c r="H1382" s="5">
        <v>1381</v>
      </c>
      <c r="I1382" s="6" t="str">
        <f t="shared" si="42"/>
        <v/>
      </c>
      <c r="J1382" s="6" t="str">
        <f>IFERROR(MID(Tabela3[[#This Row],[Ordenado]], 1, SEARCH("_", Tabela3[[#This Row],[Ordenado]]) - 1),"")</f>
        <v/>
      </c>
      <c r="K1382" s="6" t="str">
        <f>IFERROR(MID(Tabela3[[#This Row],[Ordenado]], SEARCH("_",Tabela3[[#This Row],[Ordenado]]) + 1, LEN(Tabela3[[#This Row],[Ordenado]])),"")</f>
        <v/>
      </c>
    </row>
    <row r="1383" spans="1:11" x14ac:dyDescent="0.25">
      <c r="A1383" t="str">
        <f>IFERROR(tbl_geral[[#This Row],[Máquina]],"")</f>
        <v>TOCCHIO</v>
      </c>
      <c r="B1383" t="str">
        <f>IFERROR(tbl_geral[[#This Row],[Status]],"")</f>
        <v>BOBINAMENTO</v>
      </c>
      <c r="C1383" t="str">
        <f>IF(Tabela2[[#This Row],[Status]]="","",CONCATENATE(Tabela2[[#This Row],[Máquina]],"_",Tabela2[[#This Row],[Status]]))</f>
        <v>TOCCHIO_BOBINAMENTO</v>
      </c>
      <c r="E1383" s="5">
        <f t="shared" si="43"/>
        <v>183</v>
      </c>
      <c r="F1383" s="6" t="str">
        <f>IF(C1383&lt;&gt;"",IF(COUNTIFS($C$2:C1383,C1383)=1,C1383,""),"")</f>
        <v/>
      </c>
      <c r="H1383" s="5">
        <v>1382</v>
      </c>
      <c r="I1383" s="6" t="str">
        <f t="shared" si="42"/>
        <v/>
      </c>
      <c r="J1383" s="6" t="str">
        <f>IFERROR(MID(Tabela3[[#This Row],[Ordenado]], 1, SEARCH("_", Tabela3[[#This Row],[Ordenado]]) - 1),"")</f>
        <v/>
      </c>
      <c r="K1383" s="6" t="str">
        <f>IFERROR(MID(Tabela3[[#This Row],[Ordenado]], SEARCH("_",Tabela3[[#This Row],[Ordenado]]) + 1, LEN(Tabela3[[#This Row],[Ordenado]])),"")</f>
        <v/>
      </c>
    </row>
    <row r="1384" spans="1:11" x14ac:dyDescent="0.25">
      <c r="A1384" t="str">
        <f>IFERROR(tbl_geral[[#This Row],[Máquina]],"")</f>
        <v>TOCCHIO</v>
      </c>
      <c r="B1384" t="str">
        <f>IFERROR(tbl_geral[[#This Row],[Status]],"")</f>
        <v>BOBINAMENTO</v>
      </c>
      <c r="C1384" t="str">
        <f>IF(Tabela2[[#This Row],[Status]]="","",CONCATENATE(Tabela2[[#This Row],[Máquina]],"_",Tabela2[[#This Row],[Status]]))</f>
        <v>TOCCHIO_BOBINAMENTO</v>
      </c>
      <c r="E1384" s="5">
        <f t="shared" si="43"/>
        <v>183</v>
      </c>
      <c r="F1384" s="6" t="str">
        <f>IF(C1384&lt;&gt;"",IF(COUNTIFS($C$2:C1384,C1384)=1,C1384,""),"")</f>
        <v/>
      </c>
      <c r="H1384" s="5">
        <v>1383</v>
      </c>
      <c r="I1384" s="6" t="str">
        <f t="shared" si="42"/>
        <v/>
      </c>
      <c r="J1384" s="6" t="str">
        <f>IFERROR(MID(Tabela3[[#This Row],[Ordenado]], 1, SEARCH("_", Tabela3[[#This Row],[Ordenado]]) - 1),"")</f>
        <v/>
      </c>
      <c r="K1384" s="6" t="str">
        <f>IFERROR(MID(Tabela3[[#This Row],[Ordenado]], SEARCH("_",Tabela3[[#This Row],[Ordenado]]) + 1, LEN(Tabela3[[#This Row],[Ordenado]])),"")</f>
        <v/>
      </c>
    </row>
    <row r="1385" spans="1:11" x14ac:dyDescent="0.25">
      <c r="A1385" t="str">
        <f>IFERROR(tbl_geral[[#This Row],[Máquina]],"")</f>
        <v>TOCCHIO</v>
      </c>
      <c r="B1385" t="str">
        <f>IFERROR(tbl_geral[[#This Row],[Status]],"")</f>
        <v>BOBINAMENTO</v>
      </c>
      <c r="C1385" t="str">
        <f>IF(Tabela2[[#This Row],[Status]]="","",CONCATENATE(Tabela2[[#This Row],[Máquina]],"_",Tabela2[[#This Row],[Status]]))</f>
        <v>TOCCHIO_BOBINAMENTO</v>
      </c>
      <c r="E1385" s="5">
        <f t="shared" si="43"/>
        <v>183</v>
      </c>
      <c r="F1385" s="6" t="str">
        <f>IF(C1385&lt;&gt;"",IF(COUNTIFS($C$2:C1385,C1385)=1,C1385,""),"")</f>
        <v/>
      </c>
      <c r="H1385" s="5">
        <v>1384</v>
      </c>
      <c r="I1385" s="6" t="str">
        <f t="shared" si="42"/>
        <v/>
      </c>
      <c r="J1385" s="6" t="str">
        <f>IFERROR(MID(Tabela3[[#This Row],[Ordenado]], 1, SEARCH("_", Tabela3[[#This Row],[Ordenado]]) - 1),"")</f>
        <v/>
      </c>
      <c r="K1385" s="6" t="str">
        <f>IFERROR(MID(Tabela3[[#This Row],[Ordenado]], SEARCH("_",Tabela3[[#This Row],[Ordenado]]) + 1, LEN(Tabela3[[#This Row],[Ordenado]])),"")</f>
        <v/>
      </c>
    </row>
    <row r="1386" spans="1:11" x14ac:dyDescent="0.25">
      <c r="A1386" t="str">
        <f>IFERROR(tbl_geral[[#This Row],[Máquina]],"")</f>
        <v>TOCCHIO</v>
      </c>
      <c r="B1386" t="str">
        <f>IFERROR(tbl_geral[[#This Row],[Status]],"")</f>
        <v>BOBINAMENTO</v>
      </c>
      <c r="C1386" t="str">
        <f>IF(Tabela2[[#This Row],[Status]]="","",CONCATENATE(Tabela2[[#This Row],[Máquina]],"_",Tabela2[[#This Row],[Status]]))</f>
        <v>TOCCHIO_BOBINAMENTO</v>
      </c>
      <c r="E1386" s="5">
        <f t="shared" si="43"/>
        <v>183</v>
      </c>
      <c r="F1386" s="6" t="str">
        <f>IF(C1386&lt;&gt;"",IF(COUNTIFS($C$2:C1386,C1386)=1,C1386,""),"")</f>
        <v/>
      </c>
      <c r="H1386" s="5">
        <v>1385</v>
      </c>
      <c r="I1386" s="6" t="str">
        <f t="shared" si="42"/>
        <v/>
      </c>
      <c r="J1386" s="6" t="str">
        <f>IFERROR(MID(Tabela3[[#This Row],[Ordenado]], 1, SEARCH("_", Tabela3[[#This Row],[Ordenado]]) - 1),"")</f>
        <v/>
      </c>
      <c r="K1386" s="6" t="str">
        <f>IFERROR(MID(Tabela3[[#This Row],[Ordenado]], SEARCH("_",Tabela3[[#This Row],[Ordenado]]) + 1, LEN(Tabela3[[#This Row],[Ordenado]])),"")</f>
        <v/>
      </c>
    </row>
    <row r="1387" spans="1:11" x14ac:dyDescent="0.25">
      <c r="A1387" t="str">
        <f>IFERROR(tbl_geral[[#This Row],[Máquina]],"")</f>
        <v>TOCCHIO</v>
      </c>
      <c r="B1387" t="str">
        <f>IFERROR(tbl_geral[[#This Row],[Status]],"")</f>
        <v>BOBINAMENTO</v>
      </c>
      <c r="C1387" t="str">
        <f>IF(Tabela2[[#This Row],[Status]]="","",CONCATENATE(Tabela2[[#This Row],[Máquina]],"_",Tabela2[[#This Row],[Status]]))</f>
        <v>TOCCHIO_BOBINAMENTO</v>
      </c>
      <c r="E1387" s="5">
        <f t="shared" si="43"/>
        <v>183</v>
      </c>
      <c r="F1387" s="6" t="str">
        <f>IF(C1387&lt;&gt;"",IF(COUNTIFS($C$2:C1387,C1387)=1,C1387,""),"")</f>
        <v/>
      </c>
      <c r="H1387" s="5">
        <v>1386</v>
      </c>
      <c r="I1387" s="6" t="str">
        <f t="shared" si="42"/>
        <v/>
      </c>
      <c r="J1387" s="6" t="str">
        <f>IFERROR(MID(Tabela3[[#This Row],[Ordenado]], 1, SEARCH("_", Tabela3[[#This Row],[Ordenado]]) - 1),"")</f>
        <v/>
      </c>
      <c r="K1387" s="6" t="str">
        <f>IFERROR(MID(Tabela3[[#This Row],[Ordenado]], SEARCH("_",Tabela3[[#This Row],[Ordenado]]) + 1, LEN(Tabela3[[#This Row],[Ordenado]])),"")</f>
        <v/>
      </c>
    </row>
    <row r="1388" spans="1:11" x14ac:dyDescent="0.25">
      <c r="A1388" t="str">
        <f>IFERROR(tbl_geral[[#This Row],[Máquina]],"")</f>
        <v>TOCCHIO</v>
      </c>
      <c r="B1388" t="str">
        <f>IFERROR(tbl_geral[[#This Row],[Status]],"")</f>
        <v>BOBINAMENTO</v>
      </c>
      <c r="C1388" t="str">
        <f>IF(Tabela2[[#This Row],[Status]]="","",CONCATENATE(Tabela2[[#This Row],[Máquina]],"_",Tabela2[[#This Row],[Status]]))</f>
        <v>TOCCHIO_BOBINAMENTO</v>
      </c>
      <c r="E1388" s="5">
        <f t="shared" si="43"/>
        <v>183</v>
      </c>
      <c r="F1388" s="6" t="str">
        <f>IF(C1388&lt;&gt;"",IF(COUNTIFS($C$2:C1388,C1388)=1,C1388,""),"")</f>
        <v/>
      </c>
      <c r="H1388" s="5">
        <v>1387</v>
      </c>
      <c r="I1388" s="6" t="str">
        <f t="shared" si="42"/>
        <v/>
      </c>
      <c r="J1388" s="6" t="str">
        <f>IFERROR(MID(Tabela3[[#This Row],[Ordenado]], 1, SEARCH("_", Tabela3[[#This Row],[Ordenado]]) - 1),"")</f>
        <v/>
      </c>
      <c r="K1388" s="6" t="str">
        <f>IFERROR(MID(Tabela3[[#This Row],[Ordenado]], SEARCH("_",Tabela3[[#This Row],[Ordenado]]) + 1, LEN(Tabela3[[#This Row],[Ordenado]])),"")</f>
        <v/>
      </c>
    </row>
    <row r="1389" spans="1:11" x14ac:dyDescent="0.25">
      <c r="A1389" t="str">
        <f>IFERROR(tbl_geral[[#This Row],[Máquina]],"")</f>
        <v>TOCCHIO</v>
      </c>
      <c r="B1389" t="str">
        <f>IFERROR(tbl_geral[[#This Row],[Status]],"")</f>
        <v>BOBINAMENTO</v>
      </c>
      <c r="C1389" t="str">
        <f>IF(Tabela2[[#This Row],[Status]]="","",CONCATENATE(Tabela2[[#This Row],[Máquina]],"_",Tabela2[[#This Row],[Status]]))</f>
        <v>TOCCHIO_BOBINAMENTO</v>
      </c>
      <c r="E1389" s="5">
        <f t="shared" si="43"/>
        <v>183</v>
      </c>
      <c r="F1389" s="6" t="str">
        <f>IF(C1389&lt;&gt;"",IF(COUNTIFS($C$2:C1389,C1389)=1,C1389,""),"")</f>
        <v/>
      </c>
      <c r="H1389" s="5">
        <v>1388</v>
      </c>
      <c r="I1389" s="6" t="str">
        <f t="shared" si="42"/>
        <v/>
      </c>
      <c r="J1389" s="6" t="str">
        <f>IFERROR(MID(Tabela3[[#This Row],[Ordenado]], 1, SEARCH("_", Tabela3[[#This Row],[Ordenado]]) - 1),"")</f>
        <v/>
      </c>
      <c r="K1389" s="6" t="str">
        <f>IFERROR(MID(Tabela3[[#This Row],[Ordenado]], SEARCH("_",Tabela3[[#This Row],[Ordenado]]) + 1, LEN(Tabela3[[#This Row],[Ordenado]])),"")</f>
        <v/>
      </c>
    </row>
    <row r="1390" spans="1:11" x14ac:dyDescent="0.25">
      <c r="A1390" t="str">
        <f>IFERROR(tbl_geral[[#This Row],[Máquina]],"")</f>
        <v>TOCCHIO</v>
      </c>
      <c r="B1390" t="str">
        <f>IFERROR(tbl_geral[[#This Row],[Status]],"")</f>
        <v>BOBINAMENTO</v>
      </c>
      <c r="C1390" t="str">
        <f>IF(Tabela2[[#This Row],[Status]]="","",CONCATENATE(Tabela2[[#This Row],[Máquina]],"_",Tabela2[[#This Row],[Status]]))</f>
        <v>TOCCHIO_BOBINAMENTO</v>
      </c>
      <c r="E1390" s="5">
        <f t="shared" si="43"/>
        <v>183</v>
      </c>
      <c r="F1390" s="6" t="str">
        <f>IF(C1390&lt;&gt;"",IF(COUNTIFS($C$2:C1390,C1390)=1,C1390,""),"")</f>
        <v/>
      </c>
      <c r="H1390" s="5">
        <v>1389</v>
      </c>
      <c r="I1390" s="6" t="str">
        <f t="shared" si="42"/>
        <v/>
      </c>
      <c r="J1390" s="6" t="str">
        <f>IFERROR(MID(Tabela3[[#This Row],[Ordenado]], 1, SEARCH("_", Tabela3[[#This Row],[Ordenado]]) - 1),"")</f>
        <v/>
      </c>
      <c r="K1390" s="6" t="str">
        <f>IFERROR(MID(Tabela3[[#This Row],[Ordenado]], SEARCH("_",Tabela3[[#This Row],[Ordenado]]) + 1, LEN(Tabela3[[#This Row],[Ordenado]])),"")</f>
        <v/>
      </c>
    </row>
    <row r="1391" spans="1:11" x14ac:dyDescent="0.25">
      <c r="A1391" t="str">
        <f>IFERROR(tbl_geral[[#This Row],[Máquina]],"")</f>
        <v>TOCCHIO</v>
      </c>
      <c r="B1391" t="str">
        <f>IFERROR(tbl_geral[[#This Row],[Status]],"")</f>
        <v>BOBINAMENTO</v>
      </c>
      <c r="C1391" t="str">
        <f>IF(Tabela2[[#This Row],[Status]]="","",CONCATENATE(Tabela2[[#This Row],[Máquina]],"_",Tabela2[[#This Row],[Status]]))</f>
        <v>TOCCHIO_BOBINAMENTO</v>
      </c>
      <c r="E1391" s="5">
        <f t="shared" si="43"/>
        <v>183</v>
      </c>
      <c r="F1391" s="6" t="str">
        <f>IF(C1391&lt;&gt;"",IF(COUNTIFS($C$2:C1391,C1391)=1,C1391,""),"")</f>
        <v/>
      </c>
      <c r="H1391" s="5">
        <v>1390</v>
      </c>
      <c r="I1391" s="6" t="str">
        <f t="shared" si="42"/>
        <v/>
      </c>
      <c r="J1391" s="6" t="str">
        <f>IFERROR(MID(Tabela3[[#This Row],[Ordenado]], 1, SEARCH("_", Tabela3[[#This Row],[Ordenado]]) - 1),"")</f>
        <v/>
      </c>
      <c r="K1391" s="6" t="str">
        <f>IFERROR(MID(Tabela3[[#This Row],[Ordenado]], SEARCH("_",Tabela3[[#This Row],[Ordenado]]) + 1, LEN(Tabela3[[#This Row],[Ordenado]])),"")</f>
        <v/>
      </c>
    </row>
    <row r="1392" spans="1:11" x14ac:dyDescent="0.25">
      <c r="A1392" t="str">
        <f>IFERROR(tbl_geral[[#This Row],[Máquina]],"")</f>
        <v>TOCCHIO</v>
      </c>
      <c r="B1392" t="str">
        <f>IFERROR(tbl_geral[[#This Row],[Status]],"")</f>
        <v>CORTADEIRA</v>
      </c>
      <c r="C1392" t="str">
        <f>IF(Tabela2[[#This Row],[Status]]="","",CONCATENATE(Tabela2[[#This Row],[Máquina]],"_",Tabela2[[#This Row],[Status]]))</f>
        <v>TOCCHIO_CORTADEIRA</v>
      </c>
      <c r="E1392" s="5">
        <f t="shared" si="43"/>
        <v>184</v>
      </c>
      <c r="F1392" s="6" t="str">
        <f>IF(C1392&lt;&gt;"",IF(COUNTIFS($C$2:C1392,C1392)=1,C1392,""),"")</f>
        <v>TOCCHIO_CORTADEIRA</v>
      </c>
      <c r="H1392" s="5">
        <v>1391</v>
      </c>
      <c r="I1392" s="6" t="str">
        <f t="shared" si="42"/>
        <v/>
      </c>
      <c r="J1392" s="6" t="str">
        <f>IFERROR(MID(Tabela3[[#This Row],[Ordenado]], 1, SEARCH("_", Tabela3[[#This Row],[Ordenado]]) - 1),"")</f>
        <v/>
      </c>
      <c r="K1392" s="6" t="str">
        <f>IFERROR(MID(Tabela3[[#This Row],[Ordenado]], SEARCH("_",Tabela3[[#This Row],[Ordenado]]) + 1, LEN(Tabela3[[#This Row],[Ordenado]])),"")</f>
        <v/>
      </c>
    </row>
    <row r="1393" spans="1:11" x14ac:dyDescent="0.25">
      <c r="A1393" t="str">
        <f>IFERROR(tbl_geral[[#This Row],[Máquina]],"")</f>
        <v>TOCCHIO</v>
      </c>
      <c r="B1393" t="str">
        <f>IFERROR(tbl_geral[[#This Row],[Status]],"")</f>
        <v>CORTADEIRA</v>
      </c>
      <c r="C1393" t="str">
        <f>IF(Tabela2[[#This Row],[Status]]="","",CONCATENATE(Tabela2[[#This Row],[Máquina]],"_",Tabela2[[#This Row],[Status]]))</f>
        <v>TOCCHIO_CORTADEIRA</v>
      </c>
      <c r="E1393" s="5">
        <f t="shared" si="43"/>
        <v>184</v>
      </c>
      <c r="F1393" s="6" t="str">
        <f>IF(C1393&lt;&gt;"",IF(COUNTIFS($C$2:C1393,C1393)=1,C1393,""),"")</f>
        <v/>
      </c>
      <c r="H1393" s="5">
        <v>1392</v>
      </c>
      <c r="I1393" s="6" t="str">
        <f t="shared" si="42"/>
        <v/>
      </c>
      <c r="J1393" s="6" t="str">
        <f>IFERROR(MID(Tabela3[[#This Row],[Ordenado]], 1, SEARCH("_", Tabela3[[#This Row],[Ordenado]]) - 1),"")</f>
        <v/>
      </c>
      <c r="K1393" s="6" t="str">
        <f>IFERROR(MID(Tabela3[[#This Row],[Ordenado]], SEARCH("_",Tabela3[[#This Row],[Ordenado]]) + 1, LEN(Tabela3[[#This Row],[Ordenado]])),"")</f>
        <v/>
      </c>
    </row>
    <row r="1394" spans="1:11" x14ac:dyDescent="0.25">
      <c r="A1394" t="str">
        <f>IFERROR(tbl_geral[[#This Row],[Máquina]],"")</f>
        <v>TOCCHIO</v>
      </c>
      <c r="B1394" t="str">
        <f>IFERROR(tbl_geral[[#This Row],[Status]],"")</f>
        <v>CORTADEIRA</v>
      </c>
      <c r="C1394" t="str">
        <f>IF(Tabela2[[#This Row],[Status]]="","",CONCATENATE(Tabela2[[#This Row],[Máquina]],"_",Tabela2[[#This Row],[Status]]))</f>
        <v>TOCCHIO_CORTADEIRA</v>
      </c>
      <c r="E1394" s="5">
        <f t="shared" si="43"/>
        <v>184</v>
      </c>
      <c r="F1394" s="6" t="str">
        <f>IF(C1394&lt;&gt;"",IF(COUNTIFS($C$2:C1394,C1394)=1,C1394,""),"")</f>
        <v/>
      </c>
      <c r="H1394" s="5">
        <v>1393</v>
      </c>
      <c r="I1394" s="6" t="str">
        <f t="shared" si="42"/>
        <v/>
      </c>
      <c r="J1394" s="6" t="str">
        <f>IFERROR(MID(Tabela3[[#This Row],[Ordenado]], 1, SEARCH("_", Tabela3[[#This Row],[Ordenado]]) - 1),"")</f>
        <v/>
      </c>
      <c r="K1394" s="6" t="str">
        <f>IFERROR(MID(Tabela3[[#This Row],[Ordenado]], SEARCH("_",Tabela3[[#This Row],[Ordenado]]) + 1, LEN(Tabela3[[#This Row],[Ordenado]])),"")</f>
        <v/>
      </c>
    </row>
    <row r="1395" spans="1:11" x14ac:dyDescent="0.25">
      <c r="A1395" t="str">
        <f>IFERROR(tbl_geral[[#This Row],[Máquina]],"")</f>
        <v>TOCCHIO</v>
      </c>
      <c r="B1395" t="str">
        <f>IFERROR(tbl_geral[[#This Row],[Status]],"")</f>
        <v>CORTADEIRA</v>
      </c>
      <c r="C1395" t="str">
        <f>IF(Tabela2[[#This Row],[Status]]="","",CONCATENATE(Tabela2[[#This Row],[Máquina]],"_",Tabela2[[#This Row],[Status]]))</f>
        <v>TOCCHIO_CORTADEIRA</v>
      </c>
      <c r="E1395" s="5">
        <f t="shared" si="43"/>
        <v>184</v>
      </c>
      <c r="F1395" s="6" t="str">
        <f>IF(C1395&lt;&gt;"",IF(COUNTIFS($C$2:C1395,C1395)=1,C1395,""),"")</f>
        <v/>
      </c>
      <c r="H1395" s="5">
        <v>1394</v>
      </c>
      <c r="I1395" s="6" t="str">
        <f t="shared" si="42"/>
        <v/>
      </c>
      <c r="J1395" s="6" t="str">
        <f>IFERROR(MID(Tabela3[[#This Row],[Ordenado]], 1, SEARCH("_", Tabela3[[#This Row],[Ordenado]]) - 1),"")</f>
        <v/>
      </c>
      <c r="K1395" s="6" t="str">
        <f>IFERROR(MID(Tabela3[[#This Row],[Ordenado]], SEARCH("_",Tabela3[[#This Row],[Ordenado]]) + 1, LEN(Tabela3[[#This Row],[Ordenado]])),"")</f>
        <v/>
      </c>
    </row>
    <row r="1396" spans="1:11" x14ac:dyDescent="0.25">
      <c r="A1396" t="str">
        <f>IFERROR(tbl_geral[[#This Row],[Máquina]],"")</f>
        <v>TOCCHIO</v>
      </c>
      <c r="B1396" t="str">
        <f>IFERROR(tbl_geral[[#This Row],[Status]],"")</f>
        <v>CORTADEIRA</v>
      </c>
      <c r="C1396" t="str">
        <f>IF(Tabela2[[#This Row],[Status]]="","",CONCATENATE(Tabela2[[#This Row],[Máquina]],"_",Tabela2[[#This Row],[Status]]))</f>
        <v>TOCCHIO_CORTADEIRA</v>
      </c>
      <c r="E1396" s="5">
        <f t="shared" si="43"/>
        <v>184</v>
      </c>
      <c r="F1396" s="6" t="str">
        <f>IF(C1396&lt;&gt;"",IF(COUNTIFS($C$2:C1396,C1396)=1,C1396,""),"")</f>
        <v/>
      </c>
      <c r="H1396" s="5">
        <v>1395</v>
      </c>
      <c r="I1396" s="6" t="str">
        <f t="shared" si="42"/>
        <v/>
      </c>
      <c r="J1396" s="6" t="str">
        <f>IFERROR(MID(Tabela3[[#This Row],[Ordenado]], 1, SEARCH("_", Tabela3[[#This Row],[Ordenado]]) - 1),"")</f>
        <v/>
      </c>
      <c r="K1396" s="6" t="str">
        <f>IFERROR(MID(Tabela3[[#This Row],[Ordenado]], SEARCH("_",Tabela3[[#This Row],[Ordenado]]) + 1, LEN(Tabela3[[#This Row],[Ordenado]])),"")</f>
        <v/>
      </c>
    </row>
    <row r="1397" spans="1:11" x14ac:dyDescent="0.25">
      <c r="A1397" t="str">
        <f>IFERROR(tbl_geral[[#This Row],[Máquina]],"")</f>
        <v>TOCCHIO</v>
      </c>
      <c r="B1397" t="str">
        <f>IFERROR(tbl_geral[[#This Row],[Status]],"")</f>
        <v>CORTADEIRA</v>
      </c>
      <c r="C1397" t="str">
        <f>IF(Tabela2[[#This Row],[Status]]="","",CONCATENATE(Tabela2[[#This Row],[Máquina]],"_",Tabela2[[#This Row],[Status]]))</f>
        <v>TOCCHIO_CORTADEIRA</v>
      </c>
      <c r="E1397" s="5">
        <f t="shared" si="43"/>
        <v>184</v>
      </c>
      <c r="F1397" s="6" t="str">
        <f>IF(C1397&lt;&gt;"",IF(COUNTIFS($C$2:C1397,C1397)=1,C1397,""),"")</f>
        <v/>
      </c>
      <c r="H1397" s="5">
        <v>1396</v>
      </c>
      <c r="I1397" s="6" t="str">
        <f t="shared" si="42"/>
        <v/>
      </c>
      <c r="J1397" s="6" t="str">
        <f>IFERROR(MID(Tabela3[[#This Row],[Ordenado]], 1, SEARCH("_", Tabela3[[#This Row],[Ordenado]]) - 1),"")</f>
        <v/>
      </c>
      <c r="K1397" s="6" t="str">
        <f>IFERROR(MID(Tabela3[[#This Row],[Ordenado]], SEARCH("_",Tabela3[[#This Row],[Ordenado]]) + 1, LEN(Tabela3[[#This Row],[Ordenado]])),"")</f>
        <v/>
      </c>
    </row>
    <row r="1398" spans="1:11" x14ac:dyDescent="0.25">
      <c r="A1398" t="str">
        <f>IFERROR(tbl_geral[[#This Row],[Máquina]],"")</f>
        <v>TOCCHIO</v>
      </c>
      <c r="B1398" t="str">
        <f>IFERROR(tbl_geral[[#This Row],[Status]],"")</f>
        <v>CORTADEIRA</v>
      </c>
      <c r="C1398" t="str">
        <f>IF(Tabela2[[#This Row],[Status]]="","",CONCATENATE(Tabela2[[#This Row],[Máquina]],"_",Tabela2[[#This Row],[Status]]))</f>
        <v>TOCCHIO_CORTADEIRA</v>
      </c>
      <c r="E1398" s="5">
        <f t="shared" si="43"/>
        <v>184</v>
      </c>
      <c r="F1398" s="6" t="str">
        <f>IF(C1398&lt;&gt;"",IF(COUNTIFS($C$2:C1398,C1398)=1,C1398,""),"")</f>
        <v/>
      </c>
      <c r="H1398" s="5">
        <v>1397</v>
      </c>
      <c r="I1398" s="6" t="str">
        <f t="shared" si="42"/>
        <v/>
      </c>
      <c r="J1398" s="6" t="str">
        <f>IFERROR(MID(Tabela3[[#This Row],[Ordenado]], 1, SEARCH("_", Tabela3[[#This Row],[Ordenado]]) - 1),"")</f>
        <v/>
      </c>
      <c r="K1398" s="6" t="str">
        <f>IFERROR(MID(Tabela3[[#This Row],[Ordenado]], SEARCH("_",Tabela3[[#This Row],[Ordenado]]) + 1, LEN(Tabela3[[#This Row],[Ordenado]])),"")</f>
        <v/>
      </c>
    </row>
    <row r="1399" spans="1:11" x14ac:dyDescent="0.25">
      <c r="A1399" t="str">
        <f>IFERROR(tbl_geral[[#This Row],[Máquina]],"")</f>
        <v>TOCCHIO</v>
      </c>
      <c r="B1399" t="str">
        <f>IFERROR(tbl_geral[[#This Row],[Status]],"")</f>
        <v>CORTADEIRA</v>
      </c>
      <c r="C1399" t="str">
        <f>IF(Tabela2[[#This Row],[Status]]="","",CONCATENATE(Tabela2[[#This Row],[Máquina]],"_",Tabela2[[#This Row],[Status]]))</f>
        <v>TOCCHIO_CORTADEIRA</v>
      </c>
      <c r="E1399" s="5">
        <f t="shared" si="43"/>
        <v>184</v>
      </c>
      <c r="F1399" s="6" t="str">
        <f>IF(C1399&lt;&gt;"",IF(COUNTIFS($C$2:C1399,C1399)=1,C1399,""),"")</f>
        <v/>
      </c>
      <c r="H1399" s="5">
        <v>1398</v>
      </c>
      <c r="I1399" s="6" t="str">
        <f t="shared" si="42"/>
        <v/>
      </c>
      <c r="J1399" s="6" t="str">
        <f>IFERROR(MID(Tabela3[[#This Row],[Ordenado]], 1, SEARCH("_", Tabela3[[#This Row],[Ordenado]]) - 1),"")</f>
        <v/>
      </c>
      <c r="K1399" s="6" t="str">
        <f>IFERROR(MID(Tabela3[[#This Row],[Ordenado]], SEARCH("_",Tabela3[[#This Row],[Ordenado]]) + 1, LEN(Tabela3[[#This Row],[Ordenado]])),"")</f>
        <v/>
      </c>
    </row>
    <row r="1400" spans="1:11" x14ac:dyDescent="0.25">
      <c r="A1400" t="str">
        <f>IFERROR(tbl_geral[[#This Row],[Máquina]],"")</f>
        <v>TOCCHIO</v>
      </c>
      <c r="B1400" t="str">
        <f>IFERROR(tbl_geral[[#This Row],[Status]],"")</f>
        <v>CLASSIFICAÇÃO</v>
      </c>
      <c r="C1400" t="str">
        <f>IF(Tabela2[[#This Row],[Status]]="","",CONCATENATE(Tabela2[[#This Row],[Máquina]],"_",Tabela2[[#This Row],[Status]]))</f>
        <v>TOCCHIO_CLASSIFICAÇÃO</v>
      </c>
      <c r="E1400" s="5">
        <f t="shared" si="43"/>
        <v>185</v>
      </c>
      <c r="F1400" s="6" t="str">
        <f>IF(C1400&lt;&gt;"",IF(COUNTIFS($C$2:C1400,C1400)=1,C1400,""),"")</f>
        <v>TOCCHIO_CLASSIFICAÇÃO</v>
      </c>
      <c r="H1400" s="5">
        <v>1399</v>
      </c>
      <c r="I1400" s="6" t="str">
        <f t="shared" si="42"/>
        <v/>
      </c>
      <c r="J1400" s="6" t="str">
        <f>IFERROR(MID(Tabela3[[#This Row],[Ordenado]], 1, SEARCH("_", Tabela3[[#This Row],[Ordenado]]) - 1),"")</f>
        <v/>
      </c>
      <c r="K1400" s="6" t="str">
        <f>IFERROR(MID(Tabela3[[#This Row],[Ordenado]], SEARCH("_",Tabela3[[#This Row],[Ordenado]]) + 1, LEN(Tabela3[[#This Row],[Ordenado]])),"")</f>
        <v/>
      </c>
    </row>
    <row r="1401" spans="1:11" x14ac:dyDescent="0.25">
      <c r="A1401" t="str">
        <f>IFERROR(tbl_geral[[#This Row],[Máquina]],"")</f>
        <v>TOCCHIO</v>
      </c>
      <c r="B1401" t="str">
        <f>IFERROR(tbl_geral[[#This Row],[Status]],"")</f>
        <v>CLASSIFICAÇÃO</v>
      </c>
      <c r="C1401" t="str">
        <f>IF(Tabela2[[#This Row],[Status]]="","",CONCATENATE(Tabela2[[#This Row],[Máquina]],"_",Tabela2[[#This Row],[Status]]))</f>
        <v>TOCCHIO_CLASSIFICAÇÃO</v>
      </c>
      <c r="E1401" s="5">
        <f t="shared" si="43"/>
        <v>185</v>
      </c>
      <c r="F1401" s="6" t="str">
        <f>IF(C1401&lt;&gt;"",IF(COUNTIFS($C$2:C1401,C1401)=1,C1401,""),"")</f>
        <v/>
      </c>
      <c r="H1401" s="5">
        <v>1400</v>
      </c>
      <c r="I1401" s="6" t="str">
        <f t="shared" si="42"/>
        <v/>
      </c>
      <c r="J1401" s="6" t="str">
        <f>IFERROR(MID(Tabela3[[#This Row],[Ordenado]], 1, SEARCH("_", Tabela3[[#This Row],[Ordenado]]) - 1),"")</f>
        <v/>
      </c>
      <c r="K1401" s="6" t="str">
        <f>IFERROR(MID(Tabela3[[#This Row],[Ordenado]], SEARCH("_",Tabela3[[#This Row],[Ordenado]]) + 1, LEN(Tabela3[[#This Row],[Ordenado]])),"")</f>
        <v/>
      </c>
    </row>
    <row r="1402" spans="1:11" x14ac:dyDescent="0.25">
      <c r="A1402" t="str">
        <f>IFERROR(tbl_geral[[#This Row],[Máquina]],"")</f>
        <v>TOCCHIO</v>
      </c>
      <c r="B1402" t="str">
        <f>IFERROR(tbl_geral[[#This Row],[Status]],"")</f>
        <v>CLASSIFICAÇÃO</v>
      </c>
      <c r="C1402" t="str">
        <f>IF(Tabela2[[#This Row],[Status]]="","",CONCATENATE(Tabela2[[#This Row],[Máquina]],"_",Tabela2[[#This Row],[Status]]))</f>
        <v>TOCCHIO_CLASSIFICAÇÃO</v>
      </c>
      <c r="E1402" s="5">
        <f t="shared" si="43"/>
        <v>185</v>
      </c>
      <c r="F1402" s="6" t="str">
        <f>IF(C1402&lt;&gt;"",IF(COUNTIFS($C$2:C1402,C1402)=1,C1402,""),"")</f>
        <v/>
      </c>
      <c r="H1402" s="5">
        <v>1401</v>
      </c>
      <c r="I1402" s="6" t="str">
        <f t="shared" si="42"/>
        <v/>
      </c>
      <c r="J1402" s="6" t="str">
        <f>IFERROR(MID(Tabela3[[#This Row],[Ordenado]], 1, SEARCH("_", Tabela3[[#This Row],[Ordenado]]) - 1),"")</f>
        <v/>
      </c>
      <c r="K1402" s="6" t="str">
        <f>IFERROR(MID(Tabela3[[#This Row],[Ordenado]], SEARCH("_",Tabela3[[#This Row],[Ordenado]]) + 1, LEN(Tabela3[[#This Row],[Ordenado]])),"")</f>
        <v/>
      </c>
    </row>
    <row r="1403" spans="1:11" x14ac:dyDescent="0.25">
      <c r="A1403" t="str">
        <f>IFERROR(tbl_geral[[#This Row],[Máquina]],"")</f>
        <v>TOCCHIO</v>
      </c>
      <c r="B1403" t="str">
        <f>IFERROR(tbl_geral[[#This Row],[Status]],"")</f>
        <v>CLASSIFICAÇÃO</v>
      </c>
      <c r="C1403" t="str">
        <f>IF(Tabela2[[#This Row],[Status]]="","",CONCATENATE(Tabela2[[#This Row],[Máquina]],"_",Tabela2[[#This Row],[Status]]))</f>
        <v>TOCCHIO_CLASSIFICAÇÃO</v>
      </c>
      <c r="E1403" s="5">
        <f t="shared" si="43"/>
        <v>185</v>
      </c>
      <c r="F1403" s="6" t="str">
        <f>IF(C1403&lt;&gt;"",IF(COUNTIFS($C$2:C1403,C1403)=1,C1403,""),"")</f>
        <v/>
      </c>
      <c r="H1403" s="5">
        <v>1402</v>
      </c>
      <c r="I1403" s="6" t="str">
        <f t="shared" si="42"/>
        <v/>
      </c>
      <c r="J1403" s="6" t="str">
        <f>IFERROR(MID(Tabela3[[#This Row],[Ordenado]], 1, SEARCH("_", Tabela3[[#This Row],[Ordenado]]) - 1),"")</f>
        <v/>
      </c>
      <c r="K1403" s="6" t="str">
        <f>IFERROR(MID(Tabela3[[#This Row],[Ordenado]], SEARCH("_",Tabela3[[#This Row],[Ordenado]]) + 1, LEN(Tabela3[[#This Row],[Ordenado]])),"")</f>
        <v/>
      </c>
    </row>
    <row r="1404" spans="1:11" x14ac:dyDescent="0.25">
      <c r="A1404" t="str">
        <f>IFERROR(tbl_geral[[#This Row],[Máquina]],"")</f>
        <v>TORW</v>
      </c>
      <c r="B1404" t="str">
        <f>IFERROR(tbl_geral[[#This Row],[Status]],"")</f>
        <v>START/STOP</v>
      </c>
      <c r="C1404" t="str">
        <f>IF(Tabela2[[#This Row],[Status]]="","",CONCATENATE(Tabela2[[#This Row],[Máquina]],"_",Tabela2[[#This Row],[Status]]))</f>
        <v>TORW_START/STOP</v>
      </c>
      <c r="E1404" s="5">
        <f t="shared" si="43"/>
        <v>186</v>
      </c>
      <c r="F1404" s="6" t="str">
        <f>IF(C1404&lt;&gt;"",IF(COUNTIFS($C$2:C1404,C1404)=1,C1404,""),"")</f>
        <v>TORW_START/STOP</v>
      </c>
      <c r="H1404" s="5">
        <v>1403</v>
      </c>
      <c r="I1404" s="6" t="str">
        <f t="shared" si="42"/>
        <v/>
      </c>
      <c r="J1404" s="6" t="str">
        <f>IFERROR(MID(Tabela3[[#This Row],[Ordenado]], 1, SEARCH("_", Tabela3[[#This Row],[Ordenado]]) - 1),"")</f>
        <v/>
      </c>
      <c r="K1404" s="6" t="str">
        <f>IFERROR(MID(Tabela3[[#This Row],[Ordenado]], SEARCH("_",Tabela3[[#This Row],[Ordenado]]) + 1, LEN(Tabela3[[#This Row],[Ordenado]])),"")</f>
        <v/>
      </c>
    </row>
    <row r="1405" spans="1:11" x14ac:dyDescent="0.25">
      <c r="A1405" t="str">
        <f>IFERROR(tbl_geral[[#This Row],[Máquina]],"")</f>
        <v>TORW</v>
      </c>
      <c r="B1405" t="str">
        <f>IFERROR(tbl_geral[[#This Row],[Status]],"")</f>
        <v>START/STOP</v>
      </c>
      <c r="C1405" t="str">
        <f>IF(Tabela2[[#This Row],[Status]]="","",CONCATENATE(Tabela2[[#This Row],[Máquina]],"_",Tabela2[[#This Row],[Status]]))</f>
        <v>TORW_START/STOP</v>
      </c>
      <c r="E1405" s="5">
        <f t="shared" si="43"/>
        <v>186</v>
      </c>
      <c r="F1405" s="6" t="str">
        <f>IF(C1405&lt;&gt;"",IF(COUNTIFS($C$2:C1405,C1405)=1,C1405,""),"")</f>
        <v/>
      </c>
      <c r="H1405" s="5">
        <v>1404</v>
      </c>
      <c r="I1405" s="6" t="str">
        <f t="shared" si="42"/>
        <v/>
      </c>
      <c r="J1405" s="6" t="str">
        <f>IFERROR(MID(Tabela3[[#This Row],[Ordenado]], 1, SEARCH("_", Tabela3[[#This Row],[Ordenado]]) - 1),"")</f>
        <v/>
      </c>
      <c r="K1405" s="6" t="str">
        <f>IFERROR(MID(Tabela3[[#This Row],[Ordenado]], SEARCH("_",Tabela3[[#This Row],[Ordenado]]) + 1, LEN(Tabela3[[#This Row],[Ordenado]])),"")</f>
        <v/>
      </c>
    </row>
    <row r="1406" spans="1:11" x14ac:dyDescent="0.25">
      <c r="A1406" t="str">
        <f>IFERROR(tbl_geral[[#This Row],[Máquina]],"")</f>
        <v>TORW</v>
      </c>
      <c r="B1406" t="str">
        <f>IFERROR(tbl_geral[[#This Row],[Status]],"")</f>
        <v>START/STOP</v>
      </c>
      <c r="C1406" t="str">
        <f>IF(Tabela2[[#This Row],[Status]]="","",CONCATENATE(Tabela2[[#This Row],[Máquina]],"_",Tabela2[[#This Row],[Status]]))</f>
        <v>TORW_START/STOP</v>
      </c>
      <c r="E1406" s="5">
        <f t="shared" si="43"/>
        <v>186</v>
      </c>
      <c r="F1406" s="6" t="str">
        <f>IF(C1406&lt;&gt;"",IF(COUNTIFS($C$2:C1406,C1406)=1,C1406,""),"")</f>
        <v/>
      </c>
      <c r="H1406" s="5">
        <v>1405</v>
      </c>
      <c r="I1406" s="6" t="str">
        <f t="shared" si="42"/>
        <v/>
      </c>
      <c r="J1406" s="6" t="str">
        <f>IFERROR(MID(Tabela3[[#This Row],[Ordenado]], 1, SEARCH("_", Tabela3[[#This Row],[Ordenado]]) - 1),"")</f>
        <v/>
      </c>
      <c r="K1406" s="6" t="str">
        <f>IFERROR(MID(Tabela3[[#This Row],[Ordenado]], SEARCH("_",Tabela3[[#This Row],[Ordenado]]) + 1, LEN(Tabela3[[#This Row],[Ordenado]])),"")</f>
        <v/>
      </c>
    </row>
    <row r="1407" spans="1:11" x14ac:dyDescent="0.25">
      <c r="A1407" t="str">
        <f>IFERROR(tbl_geral[[#This Row],[Máquina]],"")</f>
        <v>TORW</v>
      </c>
      <c r="B1407" t="str">
        <f>IFERROR(tbl_geral[[#This Row],[Status]],"")</f>
        <v>START/STOP</v>
      </c>
      <c r="C1407" t="str">
        <f>IF(Tabela2[[#This Row],[Status]]="","",CONCATENATE(Tabela2[[#This Row],[Máquina]],"_",Tabela2[[#This Row],[Status]]))</f>
        <v>TORW_START/STOP</v>
      </c>
      <c r="E1407" s="5">
        <f t="shared" si="43"/>
        <v>186</v>
      </c>
      <c r="F1407" s="6" t="str">
        <f>IF(C1407&lt;&gt;"",IF(COUNTIFS($C$2:C1407,C1407)=1,C1407,""),"")</f>
        <v/>
      </c>
      <c r="H1407" s="5">
        <v>1406</v>
      </c>
      <c r="I1407" s="6" t="str">
        <f t="shared" si="42"/>
        <v/>
      </c>
      <c r="J1407" s="6" t="str">
        <f>IFERROR(MID(Tabela3[[#This Row],[Ordenado]], 1, SEARCH("_", Tabela3[[#This Row],[Ordenado]]) - 1),"")</f>
        <v/>
      </c>
      <c r="K1407" s="6" t="str">
        <f>IFERROR(MID(Tabela3[[#This Row],[Ordenado]], SEARCH("_",Tabela3[[#This Row],[Ordenado]]) + 1, LEN(Tabela3[[#This Row],[Ordenado]])),"")</f>
        <v/>
      </c>
    </row>
    <row r="1408" spans="1:11" x14ac:dyDescent="0.25">
      <c r="A1408" t="str">
        <f>IFERROR(tbl_geral[[#This Row],[Máquina]],"")</f>
        <v>TORW</v>
      </c>
      <c r="B1408" t="str">
        <f>IFERROR(tbl_geral[[#This Row],[Status]],"")</f>
        <v>SETUP</v>
      </c>
      <c r="C1408" t="str">
        <f>IF(Tabela2[[#This Row],[Status]]="","",CONCATENATE(Tabela2[[#This Row],[Máquina]],"_",Tabela2[[#This Row],[Status]]))</f>
        <v>TORW_SETUP</v>
      </c>
      <c r="E1408" s="5">
        <f t="shared" si="43"/>
        <v>187</v>
      </c>
      <c r="F1408" s="6" t="str">
        <f>IF(C1408&lt;&gt;"",IF(COUNTIFS($C$2:C1408,C1408)=1,C1408,""),"")</f>
        <v>TORW_SETUP</v>
      </c>
      <c r="H1408" s="5">
        <v>1407</v>
      </c>
      <c r="I1408" s="6" t="str">
        <f t="shared" si="42"/>
        <v/>
      </c>
      <c r="J1408" s="6" t="str">
        <f>IFERROR(MID(Tabela3[[#This Row],[Ordenado]], 1, SEARCH("_", Tabela3[[#This Row],[Ordenado]]) - 1),"")</f>
        <v/>
      </c>
      <c r="K1408" s="6" t="str">
        <f>IFERROR(MID(Tabela3[[#This Row],[Ordenado]], SEARCH("_",Tabela3[[#This Row],[Ordenado]]) + 1, LEN(Tabela3[[#This Row],[Ordenado]])),"")</f>
        <v/>
      </c>
    </row>
    <row r="1409" spans="1:11" x14ac:dyDescent="0.25">
      <c r="A1409" t="str">
        <f>IFERROR(tbl_geral[[#This Row],[Máquina]],"")</f>
        <v>TORW</v>
      </c>
      <c r="B1409" t="str">
        <f>IFERROR(tbl_geral[[#This Row],[Status]],"")</f>
        <v>SETUP</v>
      </c>
      <c r="C1409" t="str">
        <f>IF(Tabela2[[#This Row],[Status]]="","",CONCATENATE(Tabela2[[#This Row],[Máquina]],"_",Tabela2[[#This Row],[Status]]))</f>
        <v>TORW_SETUP</v>
      </c>
      <c r="E1409" s="5">
        <f t="shared" si="43"/>
        <v>187</v>
      </c>
      <c r="F1409" s="6" t="str">
        <f>IF(C1409&lt;&gt;"",IF(COUNTIFS($C$2:C1409,C1409)=1,C1409,""),"")</f>
        <v/>
      </c>
      <c r="H1409" s="5">
        <v>1408</v>
      </c>
      <c r="I1409" s="6" t="str">
        <f t="shared" si="42"/>
        <v/>
      </c>
      <c r="J1409" s="6" t="str">
        <f>IFERROR(MID(Tabela3[[#This Row],[Ordenado]], 1, SEARCH("_", Tabela3[[#This Row],[Ordenado]]) - 1),"")</f>
        <v/>
      </c>
      <c r="K1409" s="6" t="str">
        <f>IFERROR(MID(Tabela3[[#This Row],[Ordenado]], SEARCH("_",Tabela3[[#This Row],[Ordenado]]) + 1, LEN(Tabela3[[#This Row],[Ordenado]])),"")</f>
        <v/>
      </c>
    </row>
    <row r="1410" spans="1:11" x14ac:dyDescent="0.25">
      <c r="A1410" t="str">
        <f>IFERROR(tbl_geral[[#This Row],[Máquina]],"")</f>
        <v>TORW</v>
      </c>
      <c r="B1410" t="str">
        <f>IFERROR(tbl_geral[[#This Row],[Status]],"")</f>
        <v>SETUP</v>
      </c>
      <c r="C1410" t="str">
        <f>IF(Tabela2[[#This Row],[Status]]="","",CONCATENATE(Tabela2[[#This Row],[Máquina]],"_",Tabela2[[#This Row],[Status]]))</f>
        <v>TORW_SETUP</v>
      </c>
      <c r="E1410" s="5">
        <f t="shared" si="43"/>
        <v>187</v>
      </c>
      <c r="F1410" s="6" t="str">
        <f>IF(C1410&lt;&gt;"",IF(COUNTIFS($C$2:C1410,C1410)=1,C1410,""),"")</f>
        <v/>
      </c>
      <c r="H1410" s="5">
        <v>1409</v>
      </c>
      <c r="I1410" s="6" t="str">
        <f t="shared" si="42"/>
        <v/>
      </c>
      <c r="J1410" s="6" t="str">
        <f>IFERROR(MID(Tabela3[[#This Row],[Ordenado]], 1, SEARCH("_", Tabela3[[#This Row],[Ordenado]]) - 1),"")</f>
        <v/>
      </c>
      <c r="K1410" s="6" t="str">
        <f>IFERROR(MID(Tabela3[[#This Row],[Ordenado]], SEARCH("_",Tabela3[[#This Row],[Ordenado]]) + 1, LEN(Tabela3[[#This Row],[Ordenado]])),"")</f>
        <v/>
      </c>
    </row>
    <row r="1411" spans="1:11" x14ac:dyDescent="0.25">
      <c r="A1411" t="str">
        <f>IFERROR(tbl_geral[[#This Row],[Máquina]],"")</f>
        <v>TORW</v>
      </c>
      <c r="B1411" t="str">
        <f>IFERROR(tbl_geral[[#This Row],[Status]],"")</f>
        <v>SETUP</v>
      </c>
      <c r="C1411" t="str">
        <f>IF(Tabela2[[#This Row],[Status]]="","",CONCATENATE(Tabela2[[#This Row],[Máquina]],"_",Tabela2[[#This Row],[Status]]))</f>
        <v>TORW_SETUP</v>
      </c>
      <c r="E1411" s="5">
        <f t="shared" si="43"/>
        <v>187</v>
      </c>
      <c r="F1411" s="6" t="str">
        <f>IF(C1411&lt;&gt;"",IF(COUNTIFS($C$2:C1411,C1411)=1,C1411,""),"")</f>
        <v/>
      </c>
      <c r="H1411" s="5">
        <v>1410</v>
      </c>
      <c r="I1411" s="6" t="str">
        <f t="shared" ref="I1411:I1474" si="44">IFERROR(INDEX($F$2:$F$2000,MATCH(H1411,$E$2:$E$2000,0)),"")</f>
        <v/>
      </c>
      <c r="J1411" s="6" t="str">
        <f>IFERROR(MID(Tabela3[[#This Row],[Ordenado]], 1, SEARCH("_", Tabela3[[#This Row],[Ordenado]]) - 1),"")</f>
        <v/>
      </c>
      <c r="K1411" s="6" t="str">
        <f>IFERROR(MID(Tabela3[[#This Row],[Ordenado]], SEARCH("_",Tabela3[[#This Row],[Ordenado]]) + 1, LEN(Tabela3[[#This Row],[Ordenado]])),"")</f>
        <v/>
      </c>
    </row>
    <row r="1412" spans="1:11" x14ac:dyDescent="0.25">
      <c r="A1412" t="str">
        <f>IFERROR(tbl_geral[[#This Row],[Máquina]],"")</f>
        <v>TORW</v>
      </c>
      <c r="B1412" t="str">
        <f>IFERROR(tbl_geral[[#This Row],[Status]],"")</f>
        <v>SETUP</v>
      </c>
      <c r="C1412" t="str">
        <f>IF(Tabela2[[#This Row],[Status]]="","",CONCATENATE(Tabela2[[#This Row],[Máquina]],"_",Tabela2[[#This Row],[Status]]))</f>
        <v>TORW_SETUP</v>
      </c>
      <c r="E1412" s="5">
        <f t="shared" ref="E1412:E1475" si="45">IF(F1412&lt;&gt;"",E1411+1,E1411)</f>
        <v>187</v>
      </c>
      <c r="F1412" s="6" t="str">
        <f>IF(C1412&lt;&gt;"",IF(COUNTIFS($C$2:C1412,C1412)=1,C1412,""),"")</f>
        <v/>
      </c>
      <c r="H1412" s="5">
        <v>1411</v>
      </c>
      <c r="I1412" s="6" t="str">
        <f t="shared" si="44"/>
        <v/>
      </c>
      <c r="J1412" s="6" t="str">
        <f>IFERROR(MID(Tabela3[[#This Row],[Ordenado]], 1, SEARCH("_", Tabela3[[#This Row],[Ordenado]]) - 1),"")</f>
        <v/>
      </c>
      <c r="K1412" s="6" t="str">
        <f>IFERROR(MID(Tabela3[[#This Row],[Ordenado]], SEARCH("_",Tabela3[[#This Row],[Ordenado]]) + 1, LEN(Tabela3[[#This Row],[Ordenado]])),"")</f>
        <v/>
      </c>
    </row>
    <row r="1413" spans="1:11" x14ac:dyDescent="0.25">
      <c r="A1413" t="str">
        <f>IFERROR(tbl_geral[[#This Row],[Máquina]],"")</f>
        <v>TORW</v>
      </c>
      <c r="B1413" t="str">
        <f>IFERROR(tbl_geral[[#This Row],[Status]],"")</f>
        <v>SETUP</v>
      </c>
      <c r="C1413" t="str">
        <f>IF(Tabela2[[#This Row],[Status]]="","",CONCATENATE(Tabela2[[#This Row],[Máquina]],"_",Tabela2[[#This Row],[Status]]))</f>
        <v>TORW_SETUP</v>
      </c>
      <c r="E1413" s="5">
        <f t="shared" si="45"/>
        <v>187</v>
      </c>
      <c r="F1413" s="6" t="str">
        <f>IF(C1413&lt;&gt;"",IF(COUNTIFS($C$2:C1413,C1413)=1,C1413,""),"")</f>
        <v/>
      </c>
      <c r="H1413" s="5">
        <v>1412</v>
      </c>
      <c r="I1413" s="6" t="str">
        <f t="shared" si="44"/>
        <v/>
      </c>
      <c r="J1413" s="6" t="str">
        <f>IFERROR(MID(Tabela3[[#This Row],[Ordenado]], 1, SEARCH("_", Tabela3[[#This Row],[Ordenado]]) - 1),"")</f>
        <v/>
      </c>
      <c r="K1413" s="6" t="str">
        <f>IFERROR(MID(Tabela3[[#This Row],[Ordenado]], SEARCH("_",Tabela3[[#This Row],[Ordenado]]) + 1, LEN(Tabela3[[#This Row],[Ordenado]])),"")</f>
        <v/>
      </c>
    </row>
    <row r="1414" spans="1:11" x14ac:dyDescent="0.25">
      <c r="A1414" t="str">
        <f>IFERROR(tbl_geral[[#This Row],[Máquina]],"")</f>
        <v>TORW</v>
      </c>
      <c r="B1414" t="str">
        <f>IFERROR(tbl_geral[[#This Row],[Status]],"")</f>
        <v>SETUP</v>
      </c>
      <c r="C1414" t="str">
        <f>IF(Tabela2[[#This Row],[Status]]="","",CONCATENATE(Tabela2[[#This Row],[Máquina]],"_",Tabela2[[#This Row],[Status]]))</f>
        <v>TORW_SETUP</v>
      </c>
      <c r="E1414" s="5">
        <f t="shared" si="45"/>
        <v>187</v>
      </c>
      <c r="F1414" s="6" t="str">
        <f>IF(C1414&lt;&gt;"",IF(COUNTIFS($C$2:C1414,C1414)=1,C1414,""),"")</f>
        <v/>
      </c>
      <c r="H1414" s="5">
        <v>1413</v>
      </c>
      <c r="I1414" s="6" t="str">
        <f t="shared" si="44"/>
        <v/>
      </c>
      <c r="J1414" s="6" t="str">
        <f>IFERROR(MID(Tabela3[[#This Row],[Ordenado]], 1, SEARCH("_", Tabela3[[#This Row],[Ordenado]]) - 1),"")</f>
        <v/>
      </c>
      <c r="K1414" s="6" t="str">
        <f>IFERROR(MID(Tabela3[[#This Row],[Ordenado]], SEARCH("_",Tabela3[[#This Row],[Ordenado]]) + 1, LEN(Tabela3[[#This Row],[Ordenado]])),"")</f>
        <v/>
      </c>
    </row>
    <row r="1415" spans="1:11" x14ac:dyDescent="0.25">
      <c r="A1415" t="str">
        <f>IFERROR(tbl_geral[[#This Row],[Máquina]],"")</f>
        <v>TORW</v>
      </c>
      <c r="B1415" t="str">
        <f>IFERROR(tbl_geral[[#This Row],[Status]],"")</f>
        <v>SETUP</v>
      </c>
      <c r="C1415" t="str">
        <f>IF(Tabela2[[#This Row],[Status]]="","",CONCATENATE(Tabela2[[#This Row],[Máquina]],"_",Tabela2[[#This Row],[Status]]))</f>
        <v>TORW_SETUP</v>
      </c>
      <c r="E1415" s="5">
        <f t="shared" si="45"/>
        <v>187</v>
      </c>
      <c r="F1415" s="6" t="str">
        <f>IF(C1415&lt;&gt;"",IF(COUNTIFS($C$2:C1415,C1415)=1,C1415,""),"")</f>
        <v/>
      </c>
      <c r="H1415" s="5">
        <v>1414</v>
      </c>
      <c r="I1415" s="6" t="str">
        <f t="shared" si="44"/>
        <v/>
      </c>
      <c r="J1415" s="6" t="str">
        <f>IFERROR(MID(Tabela3[[#This Row],[Ordenado]], 1, SEARCH("_", Tabela3[[#This Row],[Ordenado]]) - 1),"")</f>
        <v/>
      </c>
      <c r="K1415" s="6" t="str">
        <f>IFERROR(MID(Tabela3[[#This Row],[Ordenado]], SEARCH("_",Tabela3[[#This Row],[Ordenado]]) + 1, LEN(Tabela3[[#This Row],[Ordenado]])),"")</f>
        <v/>
      </c>
    </row>
    <row r="1416" spans="1:11" x14ac:dyDescent="0.25">
      <c r="A1416" t="str">
        <f>IFERROR(tbl_geral[[#This Row],[Máquina]],"")</f>
        <v>TORW</v>
      </c>
      <c r="B1416" t="str">
        <f>IFERROR(tbl_geral[[#This Row],[Status]],"")</f>
        <v>DESENVOLVIMENTO</v>
      </c>
      <c r="C1416" t="str">
        <f>IF(Tabela2[[#This Row],[Status]]="","",CONCATENATE(Tabela2[[#This Row],[Máquina]],"_",Tabela2[[#This Row],[Status]]))</f>
        <v>TORW_DESENVOLVIMENTO</v>
      </c>
      <c r="E1416" s="5">
        <f t="shared" si="45"/>
        <v>188</v>
      </c>
      <c r="F1416" s="6" t="str">
        <f>IF(C1416&lt;&gt;"",IF(COUNTIFS($C$2:C1416,C1416)=1,C1416,""),"")</f>
        <v>TORW_DESENVOLVIMENTO</v>
      </c>
      <c r="H1416" s="5">
        <v>1415</v>
      </c>
      <c r="I1416" s="6" t="str">
        <f t="shared" si="44"/>
        <v/>
      </c>
      <c r="J1416" s="6" t="str">
        <f>IFERROR(MID(Tabela3[[#This Row],[Ordenado]], 1, SEARCH("_", Tabela3[[#This Row],[Ordenado]]) - 1),"")</f>
        <v/>
      </c>
      <c r="K1416" s="6" t="str">
        <f>IFERROR(MID(Tabela3[[#This Row],[Ordenado]], SEARCH("_",Tabela3[[#This Row],[Ordenado]]) + 1, LEN(Tabela3[[#This Row],[Ordenado]])),"")</f>
        <v/>
      </c>
    </row>
    <row r="1417" spans="1:11" x14ac:dyDescent="0.25">
      <c r="A1417" t="str">
        <f>IFERROR(tbl_geral[[#This Row],[Máquina]],"")</f>
        <v>TORW</v>
      </c>
      <c r="B1417" t="str">
        <f>IFERROR(tbl_geral[[#This Row],[Status]],"")</f>
        <v>DESENVOLVIMENTO</v>
      </c>
      <c r="C1417" t="str">
        <f>IF(Tabela2[[#This Row],[Status]]="","",CONCATENATE(Tabela2[[#This Row],[Máquina]],"_",Tabela2[[#This Row],[Status]]))</f>
        <v>TORW_DESENVOLVIMENTO</v>
      </c>
      <c r="E1417" s="5">
        <f t="shared" si="45"/>
        <v>188</v>
      </c>
      <c r="F1417" s="6" t="str">
        <f>IF(C1417&lt;&gt;"",IF(COUNTIFS($C$2:C1417,C1417)=1,C1417,""),"")</f>
        <v/>
      </c>
      <c r="H1417" s="5">
        <v>1416</v>
      </c>
      <c r="I1417" s="6" t="str">
        <f t="shared" si="44"/>
        <v/>
      </c>
      <c r="J1417" s="6" t="str">
        <f>IFERROR(MID(Tabela3[[#This Row],[Ordenado]], 1, SEARCH("_", Tabela3[[#This Row],[Ordenado]]) - 1),"")</f>
        <v/>
      </c>
      <c r="K1417" s="6" t="str">
        <f>IFERROR(MID(Tabela3[[#This Row],[Ordenado]], SEARCH("_",Tabela3[[#This Row],[Ordenado]]) + 1, LEN(Tabela3[[#This Row],[Ordenado]])),"")</f>
        <v/>
      </c>
    </row>
    <row r="1418" spans="1:11" x14ac:dyDescent="0.25">
      <c r="A1418" t="str">
        <f>IFERROR(tbl_geral[[#This Row],[Máquina]],"")</f>
        <v>TORW</v>
      </c>
      <c r="B1418" t="str">
        <f>IFERROR(tbl_geral[[#This Row],[Status]],"")</f>
        <v>PCP</v>
      </c>
      <c r="C1418" t="str">
        <f>IF(Tabela2[[#This Row],[Status]]="","",CONCATENATE(Tabela2[[#This Row],[Máquina]],"_",Tabela2[[#This Row],[Status]]))</f>
        <v>TORW_PCP</v>
      </c>
      <c r="E1418" s="5">
        <f t="shared" si="45"/>
        <v>189</v>
      </c>
      <c r="F1418" s="6" t="str">
        <f>IF(C1418&lt;&gt;"",IF(COUNTIFS($C$2:C1418,C1418)=1,C1418,""),"")</f>
        <v>TORW_PCP</v>
      </c>
      <c r="H1418" s="5">
        <v>1417</v>
      </c>
      <c r="I1418" s="6" t="str">
        <f t="shared" si="44"/>
        <v/>
      </c>
      <c r="J1418" s="6" t="str">
        <f>IFERROR(MID(Tabela3[[#This Row],[Ordenado]], 1, SEARCH("_", Tabela3[[#This Row],[Ordenado]]) - 1),"")</f>
        <v/>
      </c>
      <c r="K1418" s="6" t="str">
        <f>IFERROR(MID(Tabela3[[#This Row],[Ordenado]], SEARCH("_",Tabela3[[#This Row],[Ordenado]]) + 1, LEN(Tabela3[[#This Row],[Ordenado]])),"")</f>
        <v/>
      </c>
    </row>
    <row r="1419" spans="1:11" x14ac:dyDescent="0.25">
      <c r="A1419" t="str">
        <f>IFERROR(tbl_geral[[#This Row],[Máquina]],"")</f>
        <v>TORW</v>
      </c>
      <c r="B1419" t="str">
        <f>IFERROR(tbl_geral[[#This Row],[Status]],"")</f>
        <v>PCP</v>
      </c>
      <c r="C1419" t="str">
        <f>IF(Tabela2[[#This Row],[Status]]="","",CONCATENATE(Tabela2[[#This Row],[Máquina]],"_",Tabela2[[#This Row],[Status]]))</f>
        <v>TORW_PCP</v>
      </c>
      <c r="E1419" s="5">
        <f t="shared" si="45"/>
        <v>189</v>
      </c>
      <c r="F1419" s="6" t="str">
        <f>IF(C1419&lt;&gt;"",IF(COUNTIFS($C$2:C1419,C1419)=1,C1419,""),"")</f>
        <v/>
      </c>
      <c r="H1419" s="5">
        <v>1418</v>
      </c>
      <c r="I1419" s="6" t="str">
        <f t="shared" si="44"/>
        <v/>
      </c>
      <c r="J1419" s="6" t="str">
        <f>IFERROR(MID(Tabela3[[#This Row],[Ordenado]], 1, SEARCH("_", Tabela3[[#This Row],[Ordenado]]) - 1),"")</f>
        <v/>
      </c>
      <c r="K1419" s="6" t="str">
        <f>IFERROR(MID(Tabela3[[#This Row],[Ordenado]], SEARCH("_",Tabela3[[#This Row],[Ordenado]]) + 1, LEN(Tabela3[[#This Row],[Ordenado]])),"")</f>
        <v/>
      </c>
    </row>
    <row r="1420" spans="1:11" x14ac:dyDescent="0.25">
      <c r="A1420" t="str">
        <f>IFERROR(tbl_geral[[#This Row],[Máquina]],"")</f>
        <v>TORW</v>
      </c>
      <c r="B1420" t="str">
        <f>IFERROR(tbl_geral[[#This Row],[Status]],"")</f>
        <v>PCP</v>
      </c>
      <c r="C1420" t="str">
        <f>IF(Tabela2[[#This Row],[Status]]="","",CONCATENATE(Tabela2[[#This Row],[Máquina]],"_",Tabela2[[#This Row],[Status]]))</f>
        <v>TORW_PCP</v>
      </c>
      <c r="E1420" s="5">
        <f t="shared" si="45"/>
        <v>189</v>
      </c>
      <c r="F1420" s="6" t="str">
        <f>IF(C1420&lt;&gt;"",IF(COUNTIFS($C$2:C1420,C1420)=1,C1420,""),"")</f>
        <v/>
      </c>
      <c r="H1420" s="5">
        <v>1419</v>
      </c>
      <c r="I1420" s="6" t="str">
        <f t="shared" si="44"/>
        <v/>
      </c>
      <c r="J1420" s="6" t="str">
        <f>IFERROR(MID(Tabela3[[#This Row],[Ordenado]], 1, SEARCH("_", Tabela3[[#This Row],[Ordenado]]) - 1),"")</f>
        <v/>
      </c>
      <c r="K1420" s="6" t="str">
        <f>IFERROR(MID(Tabela3[[#This Row],[Ordenado]], SEARCH("_",Tabela3[[#This Row],[Ordenado]]) + 1, LEN(Tabela3[[#This Row],[Ordenado]])),"")</f>
        <v/>
      </c>
    </row>
    <row r="1421" spans="1:11" x14ac:dyDescent="0.25">
      <c r="A1421" t="str">
        <f>IFERROR(tbl_geral[[#This Row],[Máquina]],"")</f>
        <v>TORW</v>
      </c>
      <c r="B1421" t="str">
        <f>IFERROR(tbl_geral[[#This Row],[Status]],"")</f>
        <v>PCP</v>
      </c>
      <c r="C1421" t="str">
        <f>IF(Tabela2[[#This Row],[Status]]="","",CONCATENATE(Tabela2[[#This Row],[Máquina]],"_",Tabela2[[#This Row],[Status]]))</f>
        <v>TORW_PCP</v>
      </c>
      <c r="E1421" s="5">
        <f t="shared" si="45"/>
        <v>189</v>
      </c>
      <c r="F1421" s="6" t="str">
        <f>IF(C1421&lt;&gt;"",IF(COUNTIFS($C$2:C1421,C1421)=1,C1421,""),"")</f>
        <v/>
      </c>
      <c r="H1421" s="5">
        <v>1420</v>
      </c>
      <c r="I1421" s="6" t="str">
        <f t="shared" si="44"/>
        <v/>
      </c>
      <c r="J1421" s="6" t="str">
        <f>IFERROR(MID(Tabela3[[#This Row],[Ordenado]], 1, SEARCH("_", Tabela3[[#This Row],[Ordenado]]) - 1),"")</f>
        <v/>
      </c>
      <c r="K1421" s="6" t="str">
        <f>IFERROR(MID(Tabela3[[#This Row],[Ordenado]], SEARCH("_",Tabela3[[#This Row],[Ordenado]]) + 1, LEN(Tabela3[[#This Row],[Ordenado]])),"")</f>
        <v/>
      </c>
    </row>
    <row r="1422" spans="1:11" x14ac:dyDescent="0.25">
      <c r="A1422" t="str">
        <f>IFERROR(tbl_geral[[#This Row],[Máquina]],"")</f>
        <v>TORW</v>
      </c>
      <c r="B1422" t="str">
        <f>IFERROR(tbl_geral[[#This Row],[Status]],"")</f>
        <v>PCP</v>
      </c>
      <c r="C1422" t="str">
        <f>IF(Tabela2[[#This Row],[Status]]="","",CONCATENATE(Tabela2[[#This Row],[Máquina]],"_",Tabela2[[#This Row],[Status]]))</f>
        <v>TORW_PCP</v>
      </c>
      <c r="E1422" s="5">
        <f t="shared" si="45"/>
        <v>189</v>
      </c>
      <c r="F1422" s="6" t="str">
        <f>IF(C1422&lt;&gt;"",IF(COUNTIFS($C$2:C1422,C1422)=1,C1422,""),"")</f>
        <v/>
      </c>
      <c r="H1422" s="5">
        <v>1421</v>
      </c>
      <c r="I1422" s="6" t="str">
        <f t="shared" si="44"/>
        <v/>
      </c>
      <c r="J1422" s="6" t="str">
        <f>IFERROR(MID(Tabela3[[#This Row],[Ordenado]], 1, SEARCH("_", Tabela3[[#This Row],[Ordenado]]) - 1),"")</f>
        <v/>
      </c>
      <c r="K1422" s="6" t="str">
        <f>IFERROR(MID(Tabela3[[#This Row],[Ordenado]], SEARCH("_",Tabela3[[#This Row],[Ordenado]]) + 1, LEN(Tabela3[[#This Row],[Ordenado]])),"")</f>
        <v/>
      </c>
    </row>
    <row r="1423" spans="1:11" x14ac:dyDescent="0.25">
      <c r="A1423" t="str">
        <f>IFERROR(tbl_geral[[#This Row],[Máquina]],"")</f>
        <v>TORW</v>
      </c>
      <c r="B1423" t="str">
        <f>IFERROR(tbl_geral[[#This Row],[Status]],"")</f>
        <v>EMPILHADEIRA</v>
      </c>
      <c r="C1423" t="str">
        <f>IF(Tabela2[[#This Row],[Status]]="","",CONCATENATE(Tabela2[[#This Row],[Máquina]],"_",Tabela2[[#This Row],[Status]]))</f>
        <v>TORW_EMPILHADEIRA</v>
      </c>
      <c r="E1423" s="5">
        <f t="shared" si="45"/>
        <v>190</v>
      </c>
      <c r="F1423" s="6" t="str">
        <f>IF(C1423&lt;&gt;"",IF(COUNTIFS($C$2:C1423,C1423)=1,C1423,""),"")</f>
        <v>TORW_EMPILHADEIRA</v>
      </c>
      <c r="H1423" s="5">
        <v>1422</v>
      </c>
      <c r="I1423" s="6" t="str">
        <f t="shared" si="44"/>
        <v/>
      </c>
      <c r="J1423" s="6" t="str">
        <f>IFERROR(MID(Tabela3[[#This Row],[Ordenado]], 1, SEARCH("_", Tabela3[[#This Row],[Ordenado]]) - 1),"")</f>
        <v/>
      </c>
      <c r="K1423" s="6" t="str">
        <f>IFERROR(MID(Tabela3[[#This Row],[Ordenado]], SEARCH("_",Tabela3[[#This Row],[Ordenado]]) + 1, LEN(Tabela3[[#This Row],[Ordenado]])),"")</f>
        <v/>
      </c>
    </row>
    <row r="1424" spans="1:11" x14ac:dyDescent="0.25">
      <c r="A1424" t="str">
        <f>IFERROR(tbl_geral[[#This Row],[Máquina]],"")</f>
        <v>TORW</v>
      </c>
      <c r="B1424" t="str">
        <f>IFERROR(tbl_geral[[#This Row],[Status]],"")</f>
        <v>EMPILHADEIRA</v>
      </c>
      <c r="C1424" t="str">
        <f>IF(Tabela2[[#This Row],[Status]]="","",CONCATENATE(Tabela2[[#This Row],[Máquina]],"_",Tabela2[[#This Row],[Status]]))</f>
        <v>TORW_EMPILHADEIRA</v>
      </c>
      <c r="E1424" s="5">
        <f t="shared" si="45"/>
        <v>190</v>
      </c>
      <c r="F1424" s="6" t="str">
        <f>IF(C1424&lt;&gt;"",IF(COUNTIFS($C$2:C1424,C1424)=1,C1424,""),"")</f>
        <v/>
      </c>
      <c r="H1424" s="5">
        <v>1423</v>
      </c>
      <c r="I1424" s="6" t="str">
        <f t="shared" si="44"/>
        <v/>
      </c>
      <c r="J1424" s="6" t="str">
        <f>IFERROR(MID(Tabela3[[#This Row],[Ordenado]], 1, SEARCH("_", Tabela3[[#This Row],[Ordenado]]) - 1),"")</f>
        <v/>
      </c>
      <c r="K1424" s="6" t="str">
        <f>IFERROR(MID(Tabela3[[#This Row],[Ordenado]], SEARCH("_",Tabela3[[#This Row],[Ordenado]]) + 1, LEN(Tabela3[[#This Row],[Ordenado]])),"")</f>
        <v/>
      </c>
    </row>
    <row r="1425" spans="1:11" x14ac:dyDescent="0.25">
      <c r="A1425" t="str">
        <f>IFERROR(tbl_geral[[#This Row],[Máquina]],"")</f>
        <v>TORW</v>
      </c>
      <c r="B1425" t="str">
        <f>IFERROR(tbl_geral[[#This Row],[Status]],"")</f>
        <v>SENSOR PCF</v>
      </c>
      <c r="C1425" t="str">
        <f>IF(Tabela2[[#This Row],[Status]]="","",CONCATENATE(Tabela2[[#This Row],[Máquina]],"_",Tabela2[[#This Row],[Status]]))</f>
        <v>TORW_SENSOR PCF</v>
      </c>
      <c r="E1425" s="5">
        <f t="shared" si="45"/>
        <v>191</v>
      </c>
      <c r="F1425" s="6" t="str">
        <f>IF(C1425&lt;&gt;"",IF(COUNTIFS($C$2:C1425,C1425)=1,C1425,""),"")</f>
        <v>TORW_SENSOR PCF</v>
      </c>
      <c r="H1425" s="5">
        <v>1424</v>
      </c>
      <c r="I1425" s="6" t="str">
        <f t="shared" si="44"/>
        <v/>
      </c>
      <c r="J1425" s="6" t="str">
        <f>IFERROR(MID(Tabela3[[#This Row],[Ordenado]], 1, SEARCH("_", Tabela3[[#This Row],[Ordenado]]) - 1),"")</f>
        <v/>
      </c>
      <c r="K1425" s="6" t="str">
        <f>IFERROR(MID(Tabela3[[#This Row],[Ordenado]], SEARCH("_",Tabela3[[#This Row],[Ordenado]]) + 1, LEN(Tabela3[[#This Row],[Ordenado]])),"")</f>
        <v/>
      </c>
    </row>
    <row r="1426" spans="1:11" x14ac:dyDescent="0.25">
      <c r="A1426" t="str">
        <f>IFERROR(tbl_geral[[#This Row],[Máquina]],"")</f>
        <v>TORW</v>
      </c>
      <c r="B1426" t="str">
        <f>IFERROR(tbl_geral[[#This Row],[Status]],"")</f>
        <v>SENSOR PCF</v>
      </c>
      <c r="C1426" t="str">
        <f>IF(Tabela2[[#This Row],[Status]]="","",CONCATENATE(Tabela2[[#This Row],[Máquina]],"_",Tabela2[[#This Row],[Status]]))</f>
        <v>TORW_SENSOR PCF</v>
      </c>
      <c r="E1426" s="5">
        <f t="shared" si="45"/>
        <v>191</v>
      </c>
      <c r="F1426" s="6" t="str">
        <f>IF(C1426&lt;&gt;"",IF(COUNTIFS($C$2:C1426,C1426)=1,C1426,""),"")</f>
        <v/>
      </c>
      <c r="H1426" s="5">
        <v>1425</v>
      </c>
      <c r="I1426" s="6" t="str">
        <f t="shared" si="44"/>
        <v/>
      </c>
      <c r="J1426" s="6" t="str">
        <f>IFERROR(MID(Tabela3[[#This Row],[Ordenado]], 1, SEARCH("_", Tabela3[[#This Row],[Ordenado]]) - 1),"")</f>
        <v/>
      </c>
      <c r="K1426" s="6" t="str">
        <f>IFERROR(MID(Tabela3[[#This Row],[Ordenado]], SEARCH("_",Tabela3[[#This Row],[Ordenado]]) + 1, LEN(Tabela3[[#This Row],[Ordenado]])),"")</f>
        <v/>
      </c>
    </row>
    <row r="1427" spans="1:11" x14ac:dyDescent="0.25">
      <c r="A1427" t="str">
        <f>IFERROR(tbl_geral[[#This Row],[Máquina]],"")</f>
        <v>TORW</v>
      </c>
      <c r="B1427" t="str">
        <f>IFERROR(tbl_geral[[#This Row],[Status]],"")</f>
        <v>SENSOR PCF</v>
      </c>
      <c r="C1427" t="str">
        <f>IF(Tabela2[[#This Row],[Status]]="","",CONCATENATE(Tabela2[[#This Row],[Máquina]],"_",Tabela2[[#This Row],[Status]]))</f>
        <v>TORW_SENSOR PCF</v>
      </c>
      <c r="E1427" s="5">
        <f t="shared" si="45"/>
        <v>191</v>
      </c>
      <c r="F1427" s="6" t="str">
        <f>IF(C1427&lt;&gt;"",IF(COUNTIFS($C$2:C1427,C1427)=1,C1427,""),"")</f>
        <v/>
      </c>
      <c r="H1427" s="5">
        <v>1426</v>
      </c>
      <c r="I1427" s="6" t="str">
        <f t="shared" si="44"/>
        <v/>
      </c>
      <c r="J1427" s="6" t="str">
        <f>IFERROR(MID(Tabela3[[#This Row],[Ordenado]], 1, SEARCH("_", Tabela3[[#This Row],[Ordenado]]) - 1),"")</f>
        <v/>
      </c>
      <c r="K1427" s="6" t="str">
        <f>IFERROR(MID(Tabela3[[#This Row],[Ordenado]], SEARCH("_",Tabela3[[#This Row],[Ordenado]]) + 1, LEN(Tabela3[[#This Row],[Ordenado]])),"")</f>
        <v/>
      </c>
    </row>
    <row r="1428" spans="1:11" x14ac:dyDescent="0.25">
      <c r="A1428" t="str">
        <f>IFERROR(tbl_geral[[#This Row],[Máquina]],"")</f>
        <v>TORW</v>
      </c>
      <c r="B1428" t="str">
        <f>IFERROR(tbl_geral[[#This Row],[Status]],"")</f>
        <v>SENSOR PCF</v>
      </c>
      <c r="C1428" t="str">
        <f>IF(Tabela2[[#This Row],[Status]]="","",CONCATENATE(Tabela2[[#This Row],[Máquina]],"_",Tabela2[[#This Row],[Status]]))</f>
        <v>TORW_SENSOR PCF</v>
      </c>
      <c r="E1428" s="5">
        <f t="shared" si="45"/>
        <v>191</v>
      </c>
      <c r="F1428" s="6" t="str">
        <f>IF(C1428&lt;&gt;"",IF(COUNTIFS($C$2:C1428,C1428)=1,C1428,""),"")</f>
        <v/>
      </c>
      <c r="H1428" s="5">
        <v>1427</v>
      </c>
      <c r="I1428" s="6" t="str">
        <f t="shared" si="44"/>
        <v/>
      </c>
      <c r="J1428" s="6" t="str">
        <f>IFERROR(MID(Tabela3[[#This Row],[Ordenado]], 1, SEARCH("_", Tabela3[[#This Row],[Ordenado]]) - 1),"")</f>
        <v/>
      </c>
      <c r="K1428" s="6" t="str">
        <f>IFERROR(MID(Tabela3[[#This Row],[Ordenado]], SEARCH("_",Tabela3[[#This Row],[Ordenado]]) + 1, LEN(Tabela3[[#This Row],[Ordenado]])),"")</f>
        <v/>
      </c>
    </row>
    <row r="1429" spans="1:11" x14ac:dyDescent="0.25">
      <c r="A1429" t="str">
        <f>IFERROR(tbl_geral[[#This Row],[Máquina]],"")</f>
        <v>TORW</v>
      </c>
      <c r="B1429" t="str">
        <f>IFERROR(tbl_geral[[#This Row],[Status]],"")</f>
        <v>SISTEMA PCF</v>
      </c>
      <c r="C1429" t="str">
        <f>IF(Tabela2[[#This Row],[Status]]="","",CONCATENATE(Tabela2[[#This Row],[Máquina]],"_",Tabela2[[#This Row],[Status]]))</f>
        <v>TORW_SISTEMA PCF</v>
      </c>
      <c r="E1429" s="5">
        <f t="shared" si="45"/>
        <v>192</v>
      </c>
      <c r="F1429" s="6" t="str">
        <f>IF(C1429&lt;&gt;"",IF(COUNTIFS($C$2:C1429,C1429)=1,C1429,""),"")</f>
        <v>TORW_SISTEMA PCF</v>
      </c>
      <c r="H1429" s="5">
        <v>1428</v>
      </c>
      <c r="I1429" s="6" t="str">
        <f t="shared" si="44"/>
        <v/>
      </c>
      <c r="J1429" s="6" t="str">
        <f>IFERROR(MID(Tabela3[[#This Row],[Ordenado]], 1, SEARCH("_", Tabela3[[#This Row],[Ordenado]]) - 1),"")</f>
        <v/>
      </c>
      <c r="K1429" s="6" t="str">
        <f>IFERROR(MID(Tabela3[[#This Row],[Ordenado]], SEARCH("_",Tabela3[[#This Row],[Ordenado]]) + 1, LEN(Tabela3[[#This Row],[Ordenado]])),"")</f>
        <v/>
      </c>
    </row>
    <row r="1430" spans="1:11" x14ac:dyDescent="0.25">
      <c r="A1430" t="str">
        <f>IFERROR(tbl_geral[[#This Row],[Máquina]],"")</f>
        <v>TORW</v>
      </c>
      <c r="B1430" t="str">
        <f>IFERROR(tbl_geral[[#This Row],[Status]],"")</f>
        <v>SISTEMA PCF</v>
      </c>
      <c r="C1430" t="str">
        <f>IF(Tabela2[[#This Row],[Status]]="","",CONCATENATE(Tabela2[[#This Row],[Máquina]],"_",Tabela2[[#This Row],[Status]]))</f>
        <v>TORW_SISTEMA PCF</v>
      </c>
      <c r="E1430" s="5">
        <f t="shared" si="45"/>
        <v>192</v>
      </c>
      <c r="F1430" s="6" t="str">
        <f>IF(C1430&lt;&gt;"",IF(COUNTIFS($C$2:C1430,C1430)=1,C1430,""),"")</f>
        <v/>
      </c>
      <c r="H1430" s="5">
        <v>1429</v>
      </c>
      <c r="I1430" s="6" t="str">
        <f t="shared" si="44"/>
        <v/>
      </c>
      <c r="J1430" s="6" t="str">
        <f>IFERROR(MID(Tabela3[[#This Row],[Ordenado]], 1, SEARCH("_", Tabela3[[#This Row],[Ordenado]]) - 1),"")</f>
        <v/>
      </c>
      <c r="K1430" s="6" t="str">
        <f>IFERROR(MID(Tabela3[[#This Row],[Ordenado]], SEARCH("_",Tabela3[[#This Row],[Ordenado]]) + 1, LEN(Tabela3[[#This Row],[Ordenado]])),"")</f>
        <v/>
      </c>
    </row>
    <row r="1431" spans="1:11" x14ac:dyDescent="0.25">
      <c r="A1431" t="str">
        <f>IFERROR(tbl_geral[[#This Row],[Máquina]],"")</f>
        <v>TORW</v>
      </c>
      <c r="B1431" t="str">
        <f>IFERROR(tbl_geral[[#This Row],[Status]],"")</f>
        <v>SISTEMA PCF</v>
      </c>
      <c r="C1431" t="str">
        <f>IF(Tabela2[[#This Row],[Status]]="","",CONCATENATE(Tabela2[[#This Row],[Máquina]],"_",Tabela2[[#This Row],[Status]]))</f>
        <v>TORW_SISTEMA PCF</v>
      </c>
      <c r="E1431" s="5">
        <f t="shared" si="45"/>
        <v>192</v>
      </c>
      <c r="F1431" s="6" t="str">
        <f>IF(C1431&lt;&gt;"",IF(COUNTIFS($C$2:C1431,C1431)=1,C1431,""),"")</f>
        <v/>
      </c>
      <c r="H1431" s="5">
        <v>1430</v>
      </c>
      <c r="I1431" s="6" t="str">
        <f t="shared" si="44"/>
        <v/>
      </c>
      <c r="J1431" s="6" t="str">
        <f>IFERROR(MID(Tabela3[[#This Row],[Ordenado]], 1, SEARCH("_", Tabela3[[#This Row],[Ordenado]]) - 1),"")</f>
        <v/>
      </c>
      <c r="K1431" s="6" t="str">
        <f>IFERROR(MID(Tabela3[[#This Row],[Ordenado]], SEARCH("_",Tabela3[[#This Row],[Ordenado]]) + 1, LEN(Tabela3[[#This Row],[Ordenado]])),"")</f>
        <v/>
      </c>
    </row>
    <row r="1432" spans="1:11" x14ac:dyDescent="0.25">
      <c r="A1432" t="str">
        <f>IFERROR(tbl_geral[[#This Row],[Máquina]],"")</f>
        <v>TORW</v>
      </c>
      <c r="B1432" t="str">
        <f>IFERROR(tbl_geral[[#This Row],[Status]],"")</f>
        <v>PARADA</v>
      </c>
      <c r="C1432" t="str">
        <f>IF(Tabela2[[#This Row],[Status]]="","",CONCATENATE(Tabela2[[#This Row],[Máquina]],"_",Tabela2[[#This Row],[Status]]))</f>
        <v>TORW_PARADA</v>
      </c>
      <c r="E1432" s="5">
        <f t="shared" si="45"/>
        <v>193</v>
      </c>
      <c r="F1432" s="6" t="str">
        <f>IF(C1432&lt;&gt;"",IF(COUNTIFS($C$2:C1432,C1432)=1,C1432,""),"")</f>
        <v>TORW_PARADA</v>
      </c>
      <c r="H1432" s="5">
        <v>1431</v>
      </c>
      <c r="I1432" s="6" t="str">
        <f t="shared" si="44"/>
        <v/>
      </c>
      <c r="J1432" s="6" t="str">
        <f>IFERROR(MID(Tabela3[[#This Row],[Ordenado]], 1, SEARCH("_", Tabela3[[#This Row],[Ordenado]]) - 1),"")</f>
        <v/>
      </c>
      <c r="K1432" s="6" t="str">
        <f>IFERROR(MID(Tabela3[[#This Row],[Ordenado]], SEARCH("_",Tabela3[[#This Row],[Ordenado]]) + 1, LEN(Tabela3[[#This Row],[Ordenado]])),"")</f>
        <v/>
      </c>
    </row>
    <row r="1433" spans="1:11" x14ac:dyDescent="0.25">
      <c r="A1433" t="str">
        <f>IFERROR(tbl_geral[[#This Row],[Máquina]],"")</f>
        <v>TORW</v>
      </c>
      <c r="B1433" t="str">
        <f>IFERROR(tbl_geral[[#This Row],[Status]],"")</f>
        <v>PARADA</v>
      </c>
      <c r="C1433" t="str">
        <f>IF(Tabela2[[#This Row],[Status]]="","",CONCATENATE(Tabela2[[#This Row],[Máquina]],"_",Tabela2[[#This Row],[Status]]))</f>
        <v>TORW_PARADA</v>
      </c>
      <c r="E1433" s="5">
        <f t="shared" si="45"/>
        <v>193</v>
      </c>
      <c r="F1433" s="6" t="str">
        <f>IF(C1433&lt;&gt;"",IF(COUNTIFS($C$2:C1433,C1433)=1,C1433,""),"")</f>
        <v/>
      </c>
      <c r="H1433" s="5">
        <v>1432</v>
      </c>
      <c r="I1433" s="6" t="str">
        <f t="shared" si="44"/>
        <v/>
      </c>
      <c r="J1433" s="6" t="str">
        <f>IFERROR(MID(Tabela3[[#This Row],[Ordenado]], 1, SEARCH("_", Tabela3[[#This Row],[Ordenado]]) - 1),"")</f>
        <v/>
      </c>
      <c r="K1433" s="6" t="str">
        <f>IFERROR(MID(Tabela3[[#This Row],[Ordenado]], SEARCH("_",Tabela3[[#This Row],[Ordenado]]) + 1, LEN(Tabela3[[#This Row],[Ordenado]])),"")</f>
        <v/>
      </c>
    </row>
    <row r="1434" spans="1:11" x14ac:dyDescent="0.25">
      <c r="A1434" t="str">
        <f>IFERROR(tbl_geral[[#This Row],[Máquina]],"")</f>
        <v>TORW</v>
      </c>
      <c r="B1434" t="str">
        <f>IFERROR(tbl_geral[[#This Row],[Status]],"")</f>
        <v>ESTAÇÃO DE ALIMENTAÇÃO PAINÉIS</v>
      </c>
      <c r="C1434" t="str">
        <f>IF(Tabela2[[#This Row],[Status]]="","",CONCATENATE(Tabela2[[#This Row],[Máquina]],"_",Tabela2[[#This Row],[Status]]))</f>
        <v>TORW_ESTAÇÃO DE ALIMENTAÇÃO PAINÉIS</v>
      </c>
      <c r="E1434" s="5">
        <f t="shared" si="45"/>
        <v>194</v>
      </c>
      <c r="F1434" s="6" t="str">
        <f>IF(C1434&lt;&gt;"",IF(COUNTIFS($C$2:C1434,C1434)=1,C1434,""),"")</f>
        <v>TORW_ESTAÇÃO DE ALIMENTAÇÃO PAINÉIS</v>
      </c>
      <c r="H1434" s="5">
        <v>1433</v>
      </c>
      <c r="I1434" s="6" t="str">
        <f t="shared" si="44"/>
        <v/>
      </c>
      <c r="J1434" s="6" t="str">
        <f>IFERROR(MID(Tabela3[[#This Row],[Ordenado]], 1, SEARCH("_", Tabela3[[#This Row],[Ordenado]]) - 1),"")</f>
        <v/>
      </c>
      <c r="K1434" s="6" t="str">
        <f>IFERROR(MID(Tabela3[[#This Row],[Ordenado]], SEARCH("_",Tabela3[[#This Row],[Ordenado]]) + 1, LEN(Tabela3[[#This Row],[Ordenado]])),"")</f>
        <v/>
      </c>
    </row>
    <row r="1435" spans="1:11" x14ac:dyDescent="0.25">
      <c r="A1435" t="str">
        <f>IFERROR(tbl_geral[[#This Row],[Máquina]],"")</f>
        <v>TORW</v>
      </c>
      <c r="B1435" t="str">
        <f>IFERROR(tbl_geral[[#This Row],[Status]],"")</f>
        <v>ESTAÇÃO DE ALIMENTAÇÃO PAINÉIS</v>
      </c>
      <c r="C1435" t="str">
        <f>IF(Tabela2[[#This Row],[Status]]="","",CONCATENATE(Tabela2[[#This Row],[Máquina]],"_",Tabela2[[#This Row],[Status]]))</f>
        <v>TORW_ESTAÇÃO DE ALIMENTAÇÃO PAINÉIS</v>
      </c>
      <c r="E1435" s="5">
        <f t="shared" si="45"/>
        <v>194</v>
      </c>
      <c r="F1435" s="6" t="str">
        <f>IF(C1435&lt;&gt;"",IF(COUNTIFS($C$2:C1435,C1435)=1,C1435,""),"")</f>
        <v/>
      </c>
      <c r="H1435" s="5">
        <v>1434</v>
      </c>
      <c r="I1435" s="6" t="str">
        <f t="shared" si="44"/>
        <v/>
      </c>
      <c r="J1435" s="6" t="str">
        <f>IFERROR(MID(Tabela3[[#This Row],[Ordenado]], 1, SEARCH("_", Tabela3[[#This Row],[Ordenado]]) - 1),"")</f>
        <v/>
      </c>
      <c r="K1435" s="6" t="str">
        <f>IFERROR(MID(Tabela3[[#This Row],[Ordenado]], SEARCH("_",Tabela3[[#This Row],[Ordenado]]) + 1, LEN(Tabela3[[#This Row],[Ordenado]])),"")</f>
        <v/>
      </c>
    </row>
    <row r="1436" spans="1:11" x14ac:dyDescent="0.25">
      <c r="A1436" t="str">
        <f>IFERROR(tbl_geral[[#This Row],[Máquina]],"")</f>
        <v>TORW</v>
      </c>
      <c r="B1436" t="str">
        <f>IFERROR(tbl_geral[[#This Row],[Status]],"")</f>
        <v>ESTAÇÃO DE ALIMENTAÇÃO PAINÉIS</v>
      </c>
      <c r="C1436" t="str">
        <f>IF(Tabela2[[#This Row],[Status]]="","",CONCATENATE(Tabela2[[#This Row],[Máquina]],"_",Tabela2[[#This Row],[Status]]))</f>
        <v>TORW_ESTAÇÃO DE ALIMENTAÇÃO PAINÉIS</v>
      </c>
      <c r="E1436" s="5">
        <f t="shared" si="45"/>
        <v>194</v>
      </c>
      <c r="F1436" s="6" t="str">
        <f>IF(C1436&lt;&gt;"",IF(COUNTIFS($C$2:C1436,C1436)=1,C1436,""),"")</f>
        <v/>
      </c>
      <c r="H1436" s="5">
        <v>1435</v>
      </c>
      <c r="I1436" s="6" t="str">
        <f t="shared" si="44"/>
        <v/>
      </c>
      <c r="J1436" s="6" t="str">
        <f>IFERROR(MID(Tabela3[[#This Row],[Ordenado]], 1, SEARCH("_", Tabela3[[#This Row],[Ordenado]]) - 1),"")</f>
        <v/>
      </c>
      <c r="K1436" s="6" t="str">
        <f>IFERROR(MID(Tabela3[[#This Row],[Ordenado]], SEARCH("_",Tabela3[[#This Row],[Ordenado]]) + 1, LEN(Tabela3[[#This Row],[Ordenado]])),"")</f>
        <v/>
      </c>
    </row>
    <row r="1437" spans="1:11" x14ac:dyDescent="0.25">
      <c r="A1437" t="str">
        <f>IFERROR(tbl_geral[[#This Row],[Máquina]],"")</f>
        <v>TORW</v>
      </c>
      <c r="B1437" t="str">
        <f>IFERROR(tbl_geral[[#This Row],[Status]],"")</f>
        <v>ESTAÇÃO DE ALIMENTAÇÃO PAINÉIS</v>
      </c>
      <c r="C1437" t="str">
        <f>IF(Tabela2[[#This Row],[Status]]="","",CONCATENATE(Tabela2[[#This Row],[Máquina]],"_",Tabela2[[#This Row],[Status]]))</f>
        <v>TORW_ESTAÇÃO DE ALIMENTAÇÃO PAINÉIS</v>
      </c>
      <c r="E1437" s="5">
        <f t="shared" si="45"/>
        <v>194</v>
      </c>
      <c r="F1437" s="6" t="str">
        <f>IF(C1437&lt;&gt;"",IF(COUNTIFS($C$2:C1437,C1437)=1,C1437,""),"")</f>
        <v/>
      </c>
      <c r="H1437" s="5">
        <v>1436</v>
      </c>
      <c r="I1437" s="6" t="str">
        <f t="shared" si="44"/>
        <v/>
      </c>
      <c r="J1437" s="6" t="str">
        <f>IFERROR(MID(Tabela3[[#This Row],[Ordenado]], 1, SEARCH("_", Tabela3[[#This Row],[Ordenado]]) - 1),"")</f>
        <v/>
      </c>
      <c r="K1437" s="6" t="str">
        <f>IFERROR(MID(Tabela3[[#This Row],[Ordenado]], SEARCH("_",Tabela3[[#This Row],[Ordenado]]) + 1, LEN(Tabela3[[#This Row],[Ordenado]])),"")</f>
        <v/>
      </c>
    </row>
    <row r="1438" spans="1:11" x14ac:dyDescent="0.25">
      <c r="A1438" t="str">
        <f>IFERROR(tbl_geral[[#This Row],[Máquina]],"")</f>
        <v>TORW</v>
      </c>
      <c r="B1438" t="str">
        <f>IFERROR(tbl_geral[[#This Row],[Status]],"")</f>
        <v>ESTAÇÃO DE ALIMENTAÇÃO PAINÉIS</v>
      </c>
      <c r="C1438" t="str">
        <f>IF(Tabela2[[#This Row],[Status]]="","",CONCATENATE(Tabela2[[#This Row],[Máquina]],"_",Tabela2[[#This Row],[Status]]))</f>
        <v>TORW_ESTAÇÃO DE ALIMENTAÇÃO PAINÉIS</v>
      </c>
      <c r="E1438" s="5">
        <f t="shared" si="45"/>
        <v>194</v>
      </c>
      <c r="F1438" s="6" t="str">
        <f>IF(C1438&lt;&gt;"",IF(COUNTIFS($C$2:C1438,C1438)=1,C1438,""),"")</f>
        <v/>
      </c>
      <c r="H1438" s="5">
        <v>1437</v>
      </c>
      <c r="I1438" s="6" t="str">
        <f t="shared" si="44"/>
        <v/>
      </c>
      <c r="J1438" s="6" t="str">
        <f>IFERROR(MID(Tabela3[[#This Row],[Ordenado]], 1, SEARCH("_", Tabela3[[#This Row],[Ordenado]]) - 1),"")</f>
        <v/>
      </c>
      <c r="K1438" s="6" t="str">
        <f>IFERROR(MID(Tabela3[[#This Row],[Ordenado]], SEARCH("_",Tabela3[[#This Row],[Ordenado]]) + 1, LEN(Tabela3[[#This Row],[Ordenado]])),"")</f>
        <v/>
      </c>
    </row>
    <row r="1439" spans="1:11" x14ac:dyDescent="0.25">
      <c r="A1439" t="str">
        <f>IFERROR(tbl_geral[[#This Row],[Máquina]],"")</f>
        <v>TORW</v>
      </c>
      <c r="B1439" t="str">
        <f>IFERROR(tbl_geral[[#This Row],[Status]],"")</f>
        <v>ESTAÇÃO DE ALIMENTAÇÃO PAINÉIS</v>
      </c>
      <c r="C1439" t="str">
        <f>IF(Tabela2[[#This Row],[Status]]="","",CONCATENATE(Tabela2[[#This Row],[Máquina]],"_",Tabela2[[#This Row],[Status]]))</f>
        <v>TORW_ESTAÇÃO DE ALIMENTAÇÃO PAINÉIS</v>
      </c>
      <c r="E1439" s="5">
        <f t="shared" si="45"/>
        <v>194</v>
      </c>
      <c r="F1439" s="6" t="str">
        <f>IF(C1439&lt;&gt;"",IF(COUNTIFS($C$2:C1439,C1439)=1,C1439,""),"")</f>
        <v/>
      </c>
      <c r="H1439" s="5">
        <v>1438</v>
      </c>
      <c r="I1439" s="6" t="str">
        <f t="shared" si="44"/>
        <v/>
      </c>
      <c r="J1439" s="6" t="str">
        <f>IFERROR(MID(Tabela3[[#This Row],[Ordenado]], 1, SEARCH("_", Tabela3[[#This Row],[Ordenado]]) - 1),"")</f>
        <v/>
      </c>
      <c r="K1439" s="6" t="str">
        <f>IFERROR(MID(Tabela3[[#This Row],[Ordenado]], SEARCH("_",Tabela3[[#This Row],[Ordenado]]) + 1, LEN(Tabela3[[#This Row],[Ordenado]])),"")</f>
        <v/>
      </c>
    </row>
    <row r="1440" spans="1:11" x14ac:dyDescent="0.25">
      <c r="A1440" t="str">
        <f>IFERROR(tbl_geral[[#This Row],[Máquina]],"")</f>
        <v>TORW</v>
      </c>
      <c r="B1440" t="str">
        <f>IFERROR(tbl_geral[[#This Row],[Status]],"")</f>
        <v>ALINHADOR DE PAINÉIS</v>
      </c>
      <c r="C1440" t="str">
        <f>IF(Tabela2[[#This Row],[Status]]="","",CONCATENATE(Tabela2[[#This Row],[Máquina]],"_",Tabela2[[#This Row],[Status]]))</f>
        <v>TORW_ALINHADOR DE PAINÉIS</v>
      </c>
      <c r="E1440" s="5">
        <f t="shared" si="45"/>
        <v>195</v>
      </c>
      <c r="F1440" s="6" t="str">
        <f>IF(C1440&lt;&gt;"",IF(COUNTIFS($C$2:C1440,C1440)=1,C1440,""),"")</f>
        <v>TORW_ALINHADOR DE PAINÉIS</v>
      </c>
      <c r="H1440" s="5">
        <v>1439</v>
      </c>
      <c r="I1440" s="6" t="str">
        <f t="shared" si="44"/>
        <v/>
      </c>
      <c r="J1440" s="6" t="str">
        <f>IFERROR(MID(Tabela3[[#This Row],[Ordenado]], 1, SEARCH("_", Tabela3[[#This Row],[Ordenado]]) - 1),"")</f>
        <v/>
      </c>
      <c r="K1440" s="6" t="str">
        <f>IFERROR(MID(Tabela3[[#This Row],[Ordenado]], SEARCH("_",Tabela3[[#This Row],[Ordenado]]) + 1, LEN(Tabela3[[#This Row],[Ordenado]])),"")</f>
        <v/>
      </c>
    </row>
    <row r="1441" spans="1:11" x14ac:dyDescent="0.25">
      <c r="A1441" t="str">
        <f>IFERROR(tbl_geral[[#This Row],[Máquina]],"")</f>
        <v>TORW</v>
      </c>
      <c r="B1441" t="str">
        <f>IFERROR(tbl_geral[[#This Row],[Status]],"")</f>
        <v>ALINHADOR DE PAINÉIS</v>
      </c>
      <c r="C1441" t="str">
        <f>IF(Tabela2[[#This Row],[Status]]="","",CONCATENATE(Tabela2[[#This Row],[Máquina]],"_",Tabela2[[#This Row],[Status]]))</f>
        <v>TORW_ALINHADOR DE PAINÉIS</v>
      </c>
      <c r="E1441" s="5">
        <f t="shared" si="45"/>
        <v>195</v>
      </c>
      <c r="F1441" s="6" t="str">
        <f>IF(C1441&lt;&gt;"",IF(COUNTIFS($C$2:C1441,C1441)=1,C1441,""),"")</f>
        <v/>
      </c>
      <c r="H1441" s="5">
        <v>1440</v>
      </c>
      <c r="I1441" s="6" t="str">
        <f t="shared" si="44"/>
        <v/>
      </c>
      <c r="J1441" s="6" t="str">
        <f>IFERROR(MID(Tabela3[[#This Row],[Ordenado]], 1, SEARCH("_", Tabela3[[#This Row],[Ordenado]]) - 1),"")</f>
        <v/>
      </c>
      <c r="K1441" s="6" t="str">
        <f>IFERROR(MID(Tabela3[[#This Row],[Ordenado]], SEARCH("_",Tabela3[[#This Row],[Ordenado]]) + 1, LEN(Tabela3[[#This Row],[Ordenado]])),"")</f>
        <v/>
      </c>
    </row>
    <row r="1442" spans="1:11" x14ac:dyDescent="0.25">
      <c r="A1442" t="str">
        <f>IFERROR(tbl_geral[[#This Row],[Máquina]],"")</f>
        <v>TORW</v>
      </c>
      <c r="B1442" t="str">
        <f>IFERROR(tbl_geral[[#This Row],[Status]],"")</f>
        <v>ALINHADOR DE PAINÉIS</v>
      </c>
      <c r="C1442" t="str">
        <f>IF(Tabela2[[#This Row],[Status]]="","",CONCATENATE(Tabela2[[#This Row],[Máquina]],"_",Tabela2[[#This Row],[Status]]))</f>
        <v>TORW_ALINHADOR DE PAINÉIS</v>
      </c>
      <c r="E1442" s="5">
        <f t="shared" si="45"/>
        <v>195</v>
      </c>
      <c r="F1442" s="6" t="str">
        <f>IF(C1442&lt;&gt;"",IF(COUNTIFS($C$2:C1442,C1442)=1,C1442,""),"")</f>
        <v/>
      </c>
      <c r="H1442" s="5">
        <v>1441</v>
      </c>
      <c r="I1442" s="6" t="str">
        <f t="shared" si="44"/>
        <v/>
      </c>
      <c r="J1442" s="6" t="str">
        <f>IFERROR(MID(Tabela3[[#This Row],[Ordenado]], 1, SEARCH("_", Tabela3[[#This Row],[Ordenado]]) - 1),"")</f>
        <v/>
      </c>
      <c r="K1442" s="6" t="str">
        <f>IFERROR(MID(Tabela3[[#This Row],[Ordenado]], SEARCH("_",Tabela3[[#This Row],[Ordenado]]) + 1, LEN(Tabela3[[#This Row],[Ordenado]])),"")</f>
        <v/>
      </c>
    </row>
    <row r="1443" spans="1:11" x14ac:dyDescent="0.25">
      <c r="A1443" t="str">
        <f>IFERROR(tbl_geral[[#This Row],[Máquina]],"")</f>
        <v>TORW</v>
      </c>
      <c r="B1443" t="str">
        <f>IFERROR(tbl_geral[[#This Row],[Status]],"")</f>
        <v>ALINHADOR DE PAINÉIS</v>
      </c>
      <c r="C1443" t="str">
        <f>IF(Tabela2[[#This Row],[Status]]="","",CONCATENATE(Tabela2[[#This Row],[Máquina]],"_",Tabela2[[#This Row],[Status]]))</f>
        <v>TORW_ALINHADOR DE PAINÉIS</v>
      </c>
      <c r="E1443" s="5">
        <f t="shared" si="45"/>
        <v>195</v>
      </c>
      <c r="F1443" s="6" t="str">
        <f>IF(C1443&lt;&gt;"",IF(COUNTIFS($C$2:C1443,C1443)=1,C1443,""),"")</f>
        <v/>
      </c>
      <c r="H1443" s="5">
        <v>1442</v>
      </c>
      <c r="I1443" s="6" t="str">
        <f t="shared" si="44"/>
        <v/>
      </c>
      <c r="J1443" s="6" t="str">
        <f>IFERROR(MID(Tabela3[[#This Row],[Ordenado]], 1, SEARCH("_", Tabela3[[#This Row],[Ordenado]]) - 1),"")</f>
        <v/>
      </c>
      <c r="K1443" s="6" t="str">
        <f>IFERROR(MID(Tabela3[[#This Row],[Ordenado]], SEARCH("_",Tabela3[[#This Row],[Ordenado]]) + 1, LEN(Tabela3[[#This Row],[Ordenado]])),"")</f>
        <v/>
      </c>
    </row>
    <row r="1444" spans="1:11" x14ac:dyDescent="0.25">
      <c r="A1444" t="str">
        <f>IFERROR(tbl_geral[[#This Row],[Máquina]],"")</f>
        <v>TORW</v>
      </c>
      <c r="B1444" t="str">
        <f>IFERROR(tbl_geral[[#This Row],[Status]],"")</f>
        <v>ALINHADOR DE PAINÉIS</v>
      </c>
      <c r="C1444" t="str">
        <f>IF(Tabela2[[#This Row],[Status]]="","",CONCATENATE(Tabela2[[#This Row],[Máquina]],"_",Tabela2[[#This Row],[Status]]))</f>
        <v>TORW_ALINHADOR DE PAINÉIS</v>
      </c>
      <c r="E1444" s="5">
        <f t="shared" si="45"/>
        <v>195</v>
      </c>
      <c r="F1444" s="6" t="str">
        <f>IF(C1444&lt;&gt;"",IF(COUNTIFS($C$2:C1444,C1444)=1,C1444,""),"")</f>
        <v/>
      </c>
      <c r="H1444" s="5">
        <v>1443</v>
      </c>
      <c r="I1444" s="6" t="str">
        <f t="shared" si="44"/>
        <v/>
      </c>
      <c r="J1444" s="6" t="str">
        <f>IFERROR(MID(Tabela3[[#This Row],[Ordenado]], 1, SEARCH("_", Tabela3[[#This Row],[Ordenado]]) - 1),"")</f>
        <v/>
      </c>
      <c r="K1444" s="6" t="str">
        <f>IFERROR(MID(Tabela3[[#This Row],[Ordenado]], SEARCH("_",Tabela3[[#This Row],[Ordenado]]) + 1, LEN(Tabela3[[#This Row],[Ordenado]])),"")</f>
        <v/>
      </c>
    </row>
    <row r="1445" spans="1:11" x14ac:dyDescent="0.25">
      <c r="A1445" t="str">
        <f>IFERROR(tbl_geral[[#This Row],[Máquina]],"")</f>
        <v>TORW</v>
      </c>
      <c r="B1445" t="str">
        <f>IFERROR(tbl_geral[[#This Row],[Status]],"")</f>
        <v>SERRA MULTI-LAMINAS (PAUL)</v>
      </c>
      <c r="C1445" t="str">
        <f>IF(Tabela2[[#This Row],[Status]]="","",CONCATENATE(Tabela2[[#This Row],[Máquina]],"_",Tabela2[[#This Row],[Status]]))</f>
        <v>TORW_SERRA MULTI-LAMINAS (PAUL)</v>
      </c>
      <c r="E1445" s="5">
        <f t="shared" si="45"/>
        <v>196</v>
      </c>
      <c r="F1445" s="6" t="str">
        <f>IF(C1445&lt;&gt;"",IF(COUNTIFS($C$2:C1445,C1445)=1,C1445,""),"")</f>
        <v>TORW_SERRA MULTI-LAMINAS (PAUL)</v>
      </c>
      <c r="H1445" s="5">
        <v>1444</v>
      </c>
      <c r="I1445" s="6" t="str">
        <f t="shared" si="44"/>
        <v/>
      </c>
      <c r="J1445" s="6" t="str">
        <f>IFERROR(MID(Tabela3[[#This Row],[Ordenado]], 1, SEARCH("_", Tabela3[[#This Row],[Ordenado]]) - 1),"")</f>
        <v/>
      </c>
      <c r="K1445" s="6" t="str">
        <f>IFERROR(MID(Tabela3[[#This Row],[Ordenado]], SEARCH("_",Tabela3[[#This Row],[Ordenado]]) + 1, LEN(Tabela3[[#This Row],[Ordenado]])),"")</f>
        <v/>
      </c>
    </row>
    <row r="1446" spans="1:11" x14ac:dyDescent="0.25">
      <c r="A1446" t="str">
        <f>IFERROR(tbl_geral[[#This Row],[Máquina]],"")</f>
        <v>TORW</v>
      </c>
      <c r="B1446" t="str">
        <f>IFERROR(tbl_geral[[#This Row],[Status]],"")</f>
        <v>SERRA MULTI-LAMINAS (PAUL)</v>
      </c>
      <c r="C1446" t="str">
        <f>IF(Tabela2[[#This Row],[Status]]="","",CONCATENATE(Tabela2[[#This Row],[Máquina]],"_",Tabela2[[#This Row],[Status]]))</f>
        <v>TORW_SERRA MULTI-LAMINAS (PAUL)</v>
      </c>
      <c r="E1446" s="5">
        <f t="shared" si="45"/>
        <v>196</v>
      </c>
      <c r="F1446" s="6" t="str">
        <f>IF(C1446&lt;&gt;"",IF(COUNTIFS($C$2:C1446,C1446)=1,C1446,""),"")</f>
        <v/>
      </c>
      <c r="H1446" s="5">
        <v>1445</v>
      </c>
      <c r="I1446" s="6" t="str">
        <f t="shared" si="44"/>
        <v/>
      </c>
      <c r="J1446" s="6" t="str">
        <f>IFERROR(MID(Tabela3[[#This Row],[Ordenado]], 1, SEARCH("_", Tabela3[[#This Row],[Ordenado]]) - 1),"")</f>
        <v/>
      </c>
      <c r="K1446" s="6" t="str">
        <f>IFERROR(MID(Tabela3[[#This Row],[Ordenado]], SEARCH("_",Tabela3[[#This Row],[Ordenado]]) + 1, LEN(Tabela3[[#This Row],[Ordenado]])),"")</f>
        <v/>
      </c>
    </row>
    <row r="1447" spans="1:11" x14ac:dyDescent="0.25">
      <c r="A1447" t="str">
        <f>IFERROR(tbl_geral[[#This Row],[Máquina]],"")</f>
        <v>TORW</v>
      </c>
      <c r="B1447" t="str">
        <f>IFERROR(tbl_geral[[#This Row],[Status]],"")</f>
        <v>SERRA MULTI-LAMINAS (PAUL)</v>
      </c>
      <c r="C1447" t="str">
        <f>IF(Tabela2[[#This Row],[Status]]="","",CONCATENATE(Tabela2[[#This Row],[Máquina]],"_",Tabela2[[#This Row],[Status]]))</f>
        <v>TORW_SERRA MULTI-LAMINAS (PAUL)</v>
      </c>
      <c r="E1447" s="5">
        <f t="shared" si="45"/>
        <v>196</v>
      </c>
      <c r="F1447" s="6" t="str">
        <f>IF(C1447&lt;&gt;"",IF(COUNTIFS($C$2:C1447,C1447)=1,C1447,""),"")</f>
        <v/>
      </c>
      <c r="H1447" s="5">
        <v>1446</v>
      </c>
      <c r="I1447" s="6" t="str">
        <f t="shared" si="44"/>
        <v/>
      </c>
      <c r="J1447" s="6" t="str">
        <f>IFERROR(MID(Tabela3[[#This Row],[Ordenado]], 1, SEARCH("_", Tabela3[[#This Row],[Ordenado]]) - 1),"")</f>
        <v/>
      </c>
      <c r="K1447" s="6" t="str">
        <f>IFERROR(MID(Tabela3[[#This Row],[Ordenado]], SEARCH("_",Tabela3[[#This Row],[Ordenado]]) + 1, LEN(Tabela3[[#This Row],[Ordenado]])),"")</f>
        <v/>
      </c>
    </row>
    <row r="1448" spans="1:11" x14ac:dyDescent="0.25">
      <c r="A1448" t="str">
        <f>IFERROR(tbl_geral[[#This Row],[Máquina]],"")</f>
        <v>TORW</v>
      </c>
      <c r="B1448" t="str">
        <f>IFERROR(tbl_geral[[#This Row],[Status]],"")</f>
        <v>SERRA MULTI-LAMINAS (PAUL)</v>
      </c>
      <c r="C1448" t="str">
        <f>IF(Tabela2[[#This Row],[Status]]="","",CONCATENATE(Tabela2[[#This Row],[Máquina]],"_",Tabela2[[#This Row],[Status]]))</f>
        <v>TORW_SERRA MULTI-LAMINAS (PAUL)</v>
      </c>
      <c r="E1448" s="5">
        <f t="shared" si="45"/>
        <v>196</v>
      </c>
      <c r="F1448" s="6" t="str">
        <f>IF(C1448&lt;&gt;"",IF(COUNTIFS($C$2:C1448,C1448)=1,C1448,""),"")</f>
        <v/>
      </c>
      <c r="H1448" s="5">
        <v>1447</v>
      </c>
      <c r="I1448" s="6" t="str">
        <f t="shared" si="44"/>
        <v/>
      </c>
      <c r="J1448" s="6" t="str">
        <f>IFERROR(MID(Tabela3[[#This Row],[Ordenado]], 1, SEARCH("_", Tabela3[[#This Row],[Ordenado]]) - 1),"")</f>
        <v/>
      </c>
      <c r="K1448" s="6" t="str">
        <f>IFERROR(MID(Tabela3[[#This Row],[Ordenado]], SEARCH("_",Tabela3[[#This Row],[Ordenado]]) + 1, LEN(Tabela3[[#This Row],[Ordenado]])),"")</f>
        <v/>
      </c>
    </row>
    <row r="1449" spans="1:11" x14ac:dyDescent="0.25">
      <c r="A1449" t="str">
        <f>IFERROR(tbl_geral[[#This Row],[Máquina]],"")</f>
        <v>TORW</v>
      </c>
      <c r="B1449" t="str">
        <f>IFERROR(tbl_geral[[#This Row],[Status]],"")</f>
        <v>SERRA MULTI-LAMINAS (PAUL)</v>
      </c>
      <c r="C1449" t="str">
        <f>IF(Tabela2[[#This Row],[Status]]="","",CONCATENATE(Tabela2[[#This Row],[Máquina]],"_",Tabela2[[#This Row],[Status]]))</f>
        <v>TORW_SERRA MULTI-LAMINAS (PAUL)</v>
      </c>
      <c r="E1449" s="5">
        <f t="shared" si="45"/>
        <v>196</v>
      </c>
      <c r="F1449" s="6" t="str">
        <f>IF(C1449&lt;&gt;"",IF(COUNTIFS($C$2:C1449,C1449)=1,C1449,""),"")</f>
        <v/>
      </c>
      <c r="H1449" s="5">
        <v>1448</v>
      </c>
      <c r="I1449" s="6" t="str">
        <f t="shared" si="44"/>
        <v/>
      </c>
      <c r="J1449" s="6" t="str">
        <f>IFERROR(MID(Tabela3[[#This Row],[Ordenado]], 1, SEARCH("_", Tabela3[[#This Row],[Ordenado]]) - 1),"")</f>
        <v/>
      </c>
      <c r="K1449" s="6" t="str">
        <f>IFERROR(MID(Tabela3[[#This Row],[Ordenado]], SEARCH("_",Tabela3[[#This Row],[Ordenado]]) + 1, LEN(Tabela3[[#This Row],[Ordenado]])),"")</f>
        <v/>
      </c>
    </row>
    <row r="1450" spans="1:11" x14ac:dyDescent="0.25">
      <c r="A1450" t="str">
        <f>IFERROR(tbl_geral[[#This Row],[Máquina]],"")</f>
        <v>TORW</v>
      </c>
      <c r="B1450" t="str">
        <f>IFERROR(tbl_geral[[#This Row],[Status]],"")</f>
        <v>SERRA MULTI-LAMINAS (PAUL)</v>
      </c>
      <c r="C1450" t="str">
        <f>IF(Tabela2[[#This Row],[Status]]="","",CONCATENATE(Tabela2[[#This Row],[Máquina]],"_",Tabela2[[#This Row],[Status]]))</f>
        <v>TORW_SERRA MULTI-LAMINAS (PAUL)</v>
      </c>
      <c r="E1450" s="5">
        <f t="shared" si="45"/>
        <v>196</v>
      </c>
      <c r="F1450" s="6" t="str">
        <f>IF(C1450&lt;&gt;"",IF(COUNTIFS($C$2:C1450,C1450)=1,C1450,""),"")</f>
        <v/>
      </c>
      <c r="H1450" s="5">
        <v>1449</v>
      </c>
      <c r="I1450" s="6" t="str">
        <f t="shared" si="44"/>
        <v/>
      </c>
      <c r="J1450" s="6" t="str">
        <f>IFERROR(MID(Tabela3[[#This Row],[Ordenado]], 1, SEARCH("_", Tabela3[[#This Row],[Ordenado]]) - 1),"")</f>
        <v/>
      </c>
      <c r="K1450" s="6" t="str">
        <f>IFERROR(MID(Tabela3[[#This Row],[Ordenado]], SEARCH("_",Tabela3[[#This Row],[Ordenado]]) + 1, LEN(Tabela3[[#This Row],[Ordenado]])),"")</f>
        <v/>
      </c>
    </row>
    <row r="1451" spans="1:11" x14ac:dyDescent="0.25">
      <c r="A1451" t="str">
        <f>IFERROR(tbl_geral[[#This Row],[Máquina]],"")</f>
        <v>TORW</v>
      </c>
      <c r="B1451" t="str">
        <f>IFERROR(tbl_geral[[#This Row],[Status]],"")</f>
        <v>SERRA MULTI-LAMINAS (PAUL)</v>
      </c>
      <c r="C1451" t="str">
        <f>IF(Tabela2[[#This Row],[Status]]="","",CONCATENATE(Tabela2[[#This Row],[Máquina]],"_",Tabela2[[#This Row],[Status]]))</f>
        <v>TORW_SERRA MULTI-LAMINAS (PAUL)</v>
      </c>
      <c r="E1451" s="5">
        <f t="shared" si="45"/>
        <v>196</v>
      </c>
      <c r="F1451" s="6" t="str">
        <f>IF(C1451&lt;&gt;"",IF(COUNTIFS($C$2:C1451,C1451)=1,C1451,""),"")</f>
        <v/>
      </c>
      <c r="H1451" s="5">
        <v>1450</v>
      </c>
      <c r="I1451" s="6" t="str">
        <f t="shared" si="44"/>
        <v/>
      </c>
      <c r="J1451" s="6" t="str">
        <f>IFERROR(MID(Tabela3[[#This Row],[Ordenado]], 1, SEARCH("_", Tabela3[[#This Row],[Ordenado]]) - 1),"")</f>
        <v/>
      </c>
      <c r="K1451" s="6" t="str">
        <f>IFERROR(MID(Tabela3[[#This Row],[Ordenado]], SEARCH("_",Tabela3[[#This Row],[Ordenado]]) + 1, LEN(Tabela3[[#This Row],[Ordenado]])),"")</f>
        <v/>
      </c>
    </row>
    <row r="1452" spans="1:11" x14ac:dyDescent="0.25">
      <c r="A1452" t="str">
        <f>IFERROR(tbl_geral[[#This Row],[Máquina]],"")</f>
        <v>TORW</v>
      </c>
      <c r="B1452" t="str">
        <f>IFERROR(tbl_geral[[#This Row],[Status]],"")</f>
        <v xml:space="preserve">SERRA TRANSVERSAL </v>
      </c>
      <c r="C1452" t="str">
        <f>IF(Tabela2[[#This Row],[Status]]="","",CONCATENATE(Tabela2[[#This Row],[Máquina]],"_",Tabela2[[#This Row],[Status]]))</f>
        <v xml:space="preserve">TORW_SERRA TRANSVERSAL </v>
      </c>
      <c r="E1452" s="5">
        <f t="shared" si="45"/>
        <v>197</v>
      </c>
      <c r="F1452" s="6" t="str">
        <f>IF(C1452&lt;&gt;"",IF(COUNTIFS($C$2:C1452,C1452)=1,C1452,""),"")</f>
        <v xml:space="preserve">TORW_SERRA TRANSVERSAL </v>
      </c>
      <c r="H1452" s="5">
        <v>1451</v>
      </c>
      <c r="I1452" s="6" t="str">
        <f t="shared" si="44"/>
        <v/>
      </c>
      <c r="J1452" s="6" t="str">
        <f>IFERROR(MID(Tabela3[[#This Row],[Ordenado]], 1, SEARCH("_", Tabela3[[#This Row],[Ordenado]]) - 1),"")</f>
        <v/>
      </c>
      <c r="K1452" s="6" t="str">
        <f>IFERROR(MID(Tabela3[[#This Row],[Ordenado]], SEARCH("_",Tabela3[[#This Row],[Ordenado]]) + 1, LEN(Tabela3[[#This Row],[Ordenado]])),"")</f>
        <v/>
      </c>
    </row>
    <row r="1453" spans="1:11" x14ac:dyDescent="0.25">
      <c r="A1453" t="str">
        <f>IFERROR(tbl_geral[[#This Row],[Máquina]],"")</f>
        <v>TORW</v>
      </c>
      <c r="B1453" t="str">
        <f>IFERROR(tbl_geral[[#This Row],[Status]],"")</f>
        <v xml:space="preserve">SERRA TRANSVERSAL </v>
      </c>
      <c r="C1453" t="str">
        <f>IF(Tabela2[[#This Row],[Status]]="","",CONCATENATE(Tabela2[[#This Row],[Máquina]],"_",Tabela2[[#This Row],[Status]]))</f>
        <v xml:space="preserve">TORW_SERRA TRANSVERSAL </v>
      </c>
      <c r="E1453" s="5">
        <f t="shared" si="45"/>
        <v>197</v>
      </c>
      <c r="F1453" s="6" t="str">
        <f>IF(C1453&lt;&gt;"",IF(COUNTIFS($C$2:C1453,C1453)=1,C1453,""),"")</f>
        <v/>
      </c>
      <c r="H1453" s="5">
        <v>1452</v>
      </c>
      <c r="I1453" s="6" t="str">
        <f t="shared" si="44"/>
        <v/>
      </c>
      <c r="J1453" s="6" t="str">
        <f>IFERROR(MID(Tabela3[[#This Row],[Ordenado]], 1, SEARCH("_", Tabela3[[#This Row],[Ordenado]]) - 1),"")</f>
        <v/>
      </c>
      <c r="K1453" s="6" t="str">
        <f>IFERROR(MID(Tabela3[[#This Row],[Ordenado]], SEARCH("_",Tabela3[[#This Row],[Ordenado]]) + 1, LEN(Tabela3[[#This Row],[Ordenado]])),"")</f>
        <v/>
      </c>
    </row>
    <row r="1454" spans="1:11" x14ac:dyDescent="0.25">
      <c r="A1454" t="str">
        <f>IFERROR(tbl_geral[[#This Row],[Máquina]],"")</f>
        <v>TORW</v>
      </c>
      <c r="B1454" t="str">
        <f>IFERROR(tbl_geral[[#This Row],[Status]],"")</f>
        <v xml:space="preserve">SERRA TRANSVERSAL </v>
      </c>
      <c r="C1454" t="str">
        <f>IF(Tabela2[[#This Row],[Status]]="","",CONCATENATE(Tabela2[[#This Row],[Máquina]],"_",Tabela2[[#This Row],[Status]]))</f>
        <v xml:space="preserve">TORW_SERRA TRANSVERSAL </v>
      </c>
      <c r="E1454" s="5">
        <f t="shared" si="45"/>
        <v>197</v>
      </c>
      <c r="F1454" s="6" t="str">
        <f>IF(C1454&lt;&gt;"",IF(COUNTIFS($C$2:C1454,C1454)=1,C1454,""),"")</f>
        <v/>
      </c>
      <c r="H1454" s="5">
        <v>1453</v>
      </c>
      <c r="I1454" s="6" t="str">
        <f t="shared" si="44"/>
        <v/>
      </c>
      <c r="J1454" s="6" t="str">
        <f>IFERROR(MID(Tabela3[[#This Row],[Ordenado]], 1, SEARCH("_", Tabela3[[#This Row],[Ordenado]]) - 1),"")</f>
        <v/>
      </c>
      <c r="K1454" s="6" t="str">
        <f>IFERROR(MID(Tabela3[[#This Row],[Ordenado]], SEARCH("_",Tabela3[[#This Row],[Ordenado]]) + 1, LEN(Tabela3[[#This Row],[Ordenado]])),"")</f>
        <v/>
      </c>
    </row>
    <row r="1455" spans="1:11" x14ac:dyDescent="0.25">
      <c r="A1455" t="str">
        <f>IFERROR(tbl_geral[[#This Row],[Máquina]],"")</f>
        <v>TORW</v>
      </c>
      <c r="B1455" t="str">
        <f>IFERROR(tbl_geral[[#This Row],[Status]],"")</f>
        <v xml:space="preserve">SERRA TRANSVERSAL </v>
      </c>
      <c r="C1455" t="str">
        <f>IF(Tabela2[[#This Row],[Status]]="","",CONCATENATE(Tabela2[[#This Row],[Máquina]],"_",Tabela2[[#This Row],[Status]]))</f>
        <v xml:space="preserve">TORW_SERRA TRANSVERSAL </v>
      </c>
      <c r="E1455" s="5">
        <f t="shared" si="45"/>
        <v>197</v>
      </c>
      <c r="F1455" s="6" t="str">
        <f>IF(C1455&lt;&gt;"",IF(COUNTIFS($C$2:C1455,C1455)=1,C1455,""),"")</f>
        <v/>
      </c>
      <c r="H1455" s="5">
        <v>1454</v>
      </c>
      <c r="I1455" s="6" t="str">
        <f t="shared" si="44"/>
        <v/>
      </c>
      <c r="J1455" s="6" t="str">
        <f>IFERROR(MID(Tabela3[[#This Row],[Ordenado]], 1, SEARCH("_", Tabela3[[#This Row],[Ordenado]]) - 1),"")</f>
        <v/>
      </c>
      <c r="K1455" s="6" t="str">
        <f>IFERROR(MID(Tabela3[[#This Row],[Ordenado]], SEARCH("_",Tabela3[[#This Row],[Ordenado]]) + 1, LEN(Tabela3[[#This Row],[Ordenado]])),"")</f>
        <v/>
      </c>
    </row>
    <row r="1456" spans="1:11" x14ac:dyDescent="0.25">
      <c r="A1456" t="str">
        <f>IFERROR(tbl_geral[[#This Row],[Máquina]],"")</f>
        <v>TORW</v>
      </c>
      <c r="B1456" t="str">
        <f>IFERROR(tbl_geral[[#This Row],[Status]],"")</f>
        <v xml:space="preserve">SERRA TRANSVERSAL </v>
      </c>
      <c r="C1456" t="str">
        <f>IF(Tabela2[[#This Row],[Status]]="","",CONCATENATE(Tabela2[[#This Row],[Máquina]],"_",Tabela2[[#This Row],[Status]]))</f>
        <v xml:space="preserve">TORW_SERRA TRANSVERSAL </v>
      </c>
      <c r="E1456" s="5">
        <f t="shared" si="45"/>
        <v>197</v>
      </c>
      <c r="F1456" s="6" t="str">
        <f>IF(C1456&lt;&gt;"",IF(COUNTIFS($C$2:C1456,C1456)=1,C1456,""),"")</f>
        <v/>
      </c>
      <c r="H1456" s="5">
        <v>1455</v>
      </c>
      <c r="I1456" s="6" t="str">
        <f t="shared" si="44"/>
        <v/>
      </c>
      <c r="J1456" s="6" t="str">
        <f>IFERROR(MID(Tabela3[[#This Row],[Ordenado]], 1, SEARCH("_", Tabela3[[#This Row],[Ordenado]]) - 1),"")</f>
        <v/>
      </c>
      <c r="K1456" s="6" t="str">
        <f>IFERROR(MID(Tabela3[[#This Row],[Ordenado]], SEARCH("_",Tabela3[[#This Row],[Ordenado]]) + 1, LEN(Tabela3[[#This Row],[Ordenado]])),"")</f>
        <v/>
      </c>
    </row>
    <row r="1457" spans="1:11" x14ac:dyDescent="0.25">
      <c r="A1457" t="str">
        <f>IFERROR(tbl_geral[[#This Row],[Máquina]],"")</f>
        <v>TORW</v>
      </c>
      <c r="B1457" t="str">
        <f>IFERROR(tbl_geral[[#This Row],[Status]],"")</f>
        <v xml:space="preserve">SERRA TRANSVERSAL </v>
      </c>
      <c r="C1457" t="str">
        <f>IF(Tabela2[[#This Row],[Status]]="","",CONCATENATE(Tabela2[[#This Row],[Máquina]],"_",Tabela2[[#This Row],[Status]]))</f>
        <v xml:space="preserve">TORW_SERRA TRANSVERSAL </v>
      </c>
      <c r="E1457" s="5">
        <f t="shared" si="45"/>
        <v>197</v>
      </c>
      <c r="F1457" s="6" t="str">
        <f>IF(C1457&lt;&gt;"",IF(COUNTIFS($C$2:C1457,C1457)=1,C1457,""),"")</f>
        <v/>
      </c>
      <c r="H1457" s="5">
        <v>1456</v>
      </c>
      <c r="I1457" s="6" t="str">
        <f t="shared" si="44"/>
        <v/>
      </c>
      <c r="J1457" s="6" t="str">
        <f>IFERROR(MID(Tabela3[[#This Row],[Ordenado]], 1, SEARCH("_", Tabela3[[#This Row],[Ordenado]]) - 1),"")</f>
        <v/>
      </c>
      <c r="K1457" s="6" t="str">
        <f>IFERROR(MID(Tabela3[[#This Row],[Ordenado]], SEARCH("_",Tabela3[[#This Row],[Ordenado]]) + 1, LEN(Tabela3[[#This Row],[Ordenado]])),"")</f>
        <v/>
      </c>
    </row>
    <row r="1458" spans="1:11" x14ac:dyDescent="0.25">
      <c r="A1458" t="str">
        <f>IFERROR(tbl_geral[[#This Row],[Máquina]],"")</f>
        <v>TORW</v>
      </c>
      <c r="B1458" t="str">
        <f>IFERROR(tbl_geral[[#This Row],[Status]],"")</f>
        <v>TRANSP. ANGULAR CLASSIFICAÇÃO</v>
      </c>
      <c r="C1458" t="str">
        <f>IF(Tabela2[[#This Row],[Status]]="","",CONCATENATE(Tabela2[[#This Row],[Máquina]],"_",Tabela2[[#This Row],[Status]]))</f>
        <v>TORW_TRANSP. ANGULAR CLASSIFICAÇÃO</v>
      </c>
      <c r="E1458" s="5">
        <f t="shared" si="45"/>
        <v>198</v>
      </c>
      <c r="F1458" s="6" t="str">
        <f>IF(C1458&lt;&gt;"",IF(COUNTIFS($C$2:C1458,C1458)=1,C1458,""),"")</f>
        <v>TORW_TRANSP. ANGULAR CLASSIFICAÇÃO</v>
      </c>
      <c r="H1458" s="5">
        <v>1457</v>
      </c>
      <c r="I1458" s="6" t="str">
        <f t="shared" si="44"/>
        <v/>
      </c>
      <c r="J1458" s="6" t="str">
        <f>IFERROR(MID(Tabela3[[#This Row],[Ordenado]], 1, SEARCH("_", Tabela3[[#This Row],[Ordenado]]) - 1),"")</f>
        <v/>
      </c>
      <c r="K1458" s="6" t="str">
        <f>IFERROR(MID(Tabela3[[#This Row],[Ordenado]], SEARCH("_",Tabela3[[#This Row],[Ordenado]]) + 1, LEN(Tabela3[[#This Row],[Ordenado]])),"")</f>
        <v/>
      </c>
    </row>
    <row r="1459" spans="1:11" x14ac:dyDescent="0.25">
      <c r="A1459" t="str">
        <f>IFERROR(tbl_geral[[#This Row],[Máquina]],"")</f>
        <v>TORW</v>
      </c>
      <c r="B1459" t="str">
        <f>IFERROR(tbl_geral[[#This Row],[Status]],"")</f>
        <v>TRANSP. ANGULAR CLASSIFICAÇÃO</v>
      </c>
      <c r="C1459" t="str">
        <f>IF(Tabela2[[#This Row],[Status]]="","",CONCATENATE(Tabela2[[#This Row],[Máquina]],"_",Tabela2[[#This Row],[Status]]))</f>
        <v>TORW_TRANSP. ANGULAR CLASSIFICAÇÃO</v>
      </c>
      <c r="E1459" s="5">
        <f t="shared" si="45"/>
        <v>198</v>
      </c>
      <c r="F1459" s="6" t="str">
        <f>IF(C1459&lt;&gt;"",IF(COUNTIFS($C$2:C1459,C1459)=1,C1459,""),"")</f>
        <v/>
      </c>
      <c r="H1459" s="5">
        <v>1458</v>
      </c>
      <c r="I1459" s="6" t="str">
        <f t="shared" si="44"/>
        <v/>
      </c>
      <c r="J1459" s="6" t="str">
        <f>IFERROR(MID(Tabela3[[#This Row],[Ordenado]], 1, SEARCH("_", Tabela3[[#This Row],[Ordenado]]) - 1),"")</f>
        <v/>
      </c>
      <c r="K1459" s="6" t="str">
        <f>IFERROR(MID(Tabela3[[#This Row],[Ordenado]], SEARCH("_",Tabela3[[#This Row],[Ordenado]]) + 1, LEN(Tabela3[[#This Row],[Ordenado]])),"")</f>
        <v/>
      </c>
    </row>
    <row r="1460" spans="1:11" x14ac:dyDescent="0.25">
      <c r="A1460" t="str">
        <f>IFERROR(tbl_geral[[#This Row],[Máquina]],"")</f>
        <v>TORW</v>
      </c>
      <c r="B1460" t="str">
        <f>IFERROR(tbl_geral[[#This Row],[Status]],"")</f>
        <v>TRANSP. ANGULAR CLASSIFICAÇÃO</v>
      </c>
      <c r="C1460" t="str">
        <f>IF(Tabela2[[#This Row],[Status]]="","",CONCATENATE(Tabela2[[#This Row],[Máquina]],"_",Tabela2[[#This Row],[Status]]))</f>
        <v>TORW_TRANSP. ANGULAR CLASSIFICAÇÃO</v>
      </c>
      <c r="E1460" s="5">
        <f t="shared" si="45"/>
        <v>198</v>
      </c>
      <c r="F1460" s="6" t="str">
        <f>IF(C1460&lt;&gt;"",IF(COUNTIFS($C$2:C1460,C1460)=1,C1460,""),"")</f>
        <v/>
      </c>
      <c r="H1460" s="5">
        <v>1459</v>
      </c>
      <c r="I1460" s="6" t="str">
        <f t="shared" si="44"/>
        <v/>
      </c>
      <c r="J1460" s="6" t="str">
        <f>IFERROR(MID(Tabela3[[#This Row],[Ordenado]], 1, SEARCH("_", Tabela3[[#This Row],[Ordenado]]) - 1),"")</f>
        <v/>
      </c>
      <c r="K1460" s="6" t="str">
        <f>IFERROR(MID(Tabela3[[#This Row],[Ordenado]], SEARCH("_",Tabela3[[#This Row],[Ordenado]]) + 1, LEN(Tabela3[[#This Row],[Ordenado]])),"")</f>
        <v/>
      </c>
    </row>
    <row r="1461" spans="1:11" x14ac:dyDescent="0.25">
      <c r="A1461" t="str">
        <f>IFERROR(tbl_geral[[#This Row],[Máquina]],"")</f>
        <v>TORW</v>
      </c>
      <c r="B1461" t="str">
        <f>IFERROR(tbl_geral[[#This Row],[Status]],"")</f>
        <v>TRANSP. ANGULAR CLASSIFICAÇÃO</v>
      </c>
      <c r="C1461" t="str">
        <f>IF(Tabela2[[#This Row],[Status]]="","",CONCATENATE(Tabela2[[#This Row],[Máquina]],"_",Tabela2[[#This Row],[Status]]))</f>
        <v>TORW_TRANSP. ANGULAR CLASSIFICAÇÃO</v>
      </c>
      <c r="E1461" s="5">
        <f t="shared" si="45"/>
        <v>198</v>
      </c>
      <c r="F1461" s="6" t="str">
        <f>IF(C1461&lt;&gt;"",IF(COUNTIFS($C$2:C1461,C1461)=1,C1461,""),"")</f>
        <v/>
      </c>
      <c r="H1461" s="5">
        <v>1460</v>
      </c>
      <c r="I1461" s="6" t="str">
        <f t="shared" si="44"/>
        <v/>
      </c>
      <c r="J1461" s="6" t="str">
        <f>IFERROR(MID(Tabela3[[#This Row],[Ordenado]], 1, SEARCH("_", Tabela3[[#This Row],[Ordenado]]) - 1),"")</f>
        <v/>
      </c>
      <c r="K1461" s="6" t="str">
        <f>IFERROR(MID(Tabela3[[#This Row],[Ordenado]], SEARCH("_",Tabela3[[#This Row],[Ordenado]]) + 1, LEN(Tabela3[[#This Row],[Ordenado]])),"")</f>
        <v/>
      </c>
    </row>
    <row r="1462" spans="1:11" x14ac:dyDescent="0.25">
      <c r="A1462" t="str">
        <f>IFERROR(tbl_geral[[#This Row],[Máquina]],"")</f>
        <v>TORW</v>
      </c>
      <c r="B1462" t="str">
        <f>IFERROR(tbl_geral[[#This Row],[Status]],"")</f>
        <v>TRANSP. ANGULAR CLASSIFICAÇÃO</v>
      </c>
      <c r="C1462" t="str">
        <f>IF(Tabela2[[#This Row],[Status]]="","",CONCATENATE(Tabela2[[#This Row],[Máquina]],"_",Tabela2[[#This Row],[Status]]))</f>
        <v>TORW_TRANSP. ANGULAR CLASSIFICAÇÃO</v>
      </c>
      <c r="E1462" s="5">
        <f t="shared" si="45"/>
        <v>198</v>
      </c>
      <c r="F1462" s="6" t="str">
        <f>IF(C1462&lt;&gt;"",IF(COUNTIFS($C$2:C1462,C1462)=1,C1462,""),"")</f>
        <v/>
      </c>
      <c r="H1462" s="5">
        <v>1461</v>
      </c>
      <c r="I1462" s="6" t="str">
        <f t="shared" si="44"/>
        <v/>
      </c>
      <c r="J1462" s="6" t="str">
        <f>IFERROR(MID(Tabela3[[#This Row],[Ordenado]], 1, SEARCH("_", Tabela3[[#This Row],[Ordenado]]) - 1),"")</f>
        <v/>
      </c>
      <c r="K1462" s="6" t="str">
        <f>IFERROR(MID(Tabela3[[#This Row],[Ordenado]], SEARCH("_",Tabela3[[#This Row],[Ordenado]]) + 1, LEN(Tabela3[[#This Row],[Ordenado]])),"")</f>
        <v/>
      </c>
    </row>
    <row r="1463" spans="1:11" x14ac:dyDescent="0.25">
      <c r="A1463" t="str">
        <f>IFERROR(tbl_geral[[#This Row],[Máquina]],"")</f>
        <v>TORW</v>
      </c>
      <c r="B1463" t="str">
        <f>IFERROR(tbl_geral[[#This Row],[Status]],"")</f>
        <v>TRANSP. ANGULAR CLASSIFICAÇÃO</v>
      </c>
      <c r="C1463" t="str">
        <f>IF(Tabela2[[#This Row],[Status]]="","",CONCATENATE(Tabela2[[#This Row],[Máquina]],"_",Tabela2[[#This Row],[Status]]))</f>
        <v>TORW_TRANSP. ANGULAR CLASSIFICAÇÃO</v>
      </c>
      <c r="E1463" s="5">
        <f t="shared" si="45"/>
        <v>198</v>
      </c>
      <c r="F1463" s="6" t="str">
        <f>IF(C1463&lt;&gt;"",IF(COUNTIFS($C$2:C1463,C1463)=1,C1463,""),"")</f>
        <v/>
      </c>
      <c r="H1463" s="5">
        <v>1462</v>
      </c>
      <c r="I1463" s="6" t="str">
        <f t="shared" si="44"/>
        <v/>
      </c>
      <c r="J1463" s="6" t="str">
        <f>IFERROR(MID(Tabela3[[#This Row],[Ordenado]], 1, SEARCH("_", Tabela3[[#This Row],[Ordenado]]) - 1),"")</f>
        <v/>
      </c>
      <c r="K1463" s="6" t="str">
        <f>IFERROR(MID(Tabela3[[#This Row],[Ordenado]], SEARCH("_",Tabela3[[#This Row],[Ordenado]]) + 1, LEN(Tabela3[[#This Row],[Ordenado]])),"")</f>
        <v/>
      </c>
    </row>
    <row r="1464" spans="1:11" x14ac:dyDescent="0.25">
      <c r="A1464" t="str">
        <f>IFERROR(tbl_geral[[#This Row],[Máquina]],"")</f>
        <v>TORW</v>
      </c>
      <c r="B1464" t="str">
        <f>IFERROR(tbl_geral[[#This Row],[Status]],"")</f>
        <v>TRANSP. ANGULAR CLASSIFICAÇÃO</v>
      </c>
      <c r="C1464" t="str">
        <f>IF(Tabela2[[#This Row],[Status]]="","",CONCATENATE(Tabela2[[#This Row],[Máquina]],"_",Tabela2[[#This Row],[Status]]))</f>
        <v>TORW_TRANSP. ANGULAR CLASSIFICAÇÃO</v>
      </c>
      <c r="E1464" s="5">
        <f t="shared" si="45"/>
        <v>198</v>
      </c>
      <c r="F1464" s="6" t="str">
        <f>IF(C1464&lt;&gt;"",IF(COUNTIFS($C$2:C1464,C1464)=1,C1464,""),"")</f>
        <v/>
      </c>
      <c r="H1464" s="5">
        <v>1463</v>
      </c>
      <c r="I1464" s="6" t="str">
        <f t="shared" si="44"/>
        <v/>
      </c>
      <c r="J1464" s="6" t="str">
        <f>IFERROR(MID(Tabela3[[#This Row],[Ordenado]], 1, SEARCH("_", Tabela3[[#This Row],[Ordenado]]) - 1),"")</f>
        <v/>
      </c>
      <c r="K1464" s="6" t="str">
        <f>IFERROR(MID(Tabela3[[#This Row],[Ordenado]], SEARCH("_",Tabela3[[#This Row],[Ordenado]]) + 1, LEN(Tabela3[[#This Row],[Ordenado]])),"")</f>
        <v/>
      </c>
    </row>
    <row r="1465" spans="1:11" x14ac:dyDescent="0.25">
      <c r="A1465" t="str">
        <f>IFERROR(tbl_geral[[#This Row],[Máquina]],"")</f>
        <v>TORW</v>
      </c>
      <c r="B1465" t="str">
        <f>IFERROR(tbl_geral[[#This Row],[Status]],"")</f>
        <v>TRANSP. ANGULAR CLASSIFICAÇÃO</v>
      </c>
      <c r="C1465" t="str">
        <f>IF(Tabela2[[#This Row],[Status]]="","",CONCATENATE(Tabela2[[#This Row],[Máquina]],"_",Tabela2[[#This Row],[Status]]))</f>
        <v>TORW_TRANSP. ANGULAR CLASSIFICAÇÃO</v>
      </c>
      <c r="E1465" s="5">
        <f t="shared" si="45"/>
        <v>198</v>
      </c>
      <c r="F1465" s="6" t="str">
        <f>IF(C1465&lt;&gt;"",IF(COUNTIFS($C$2:C1465,C1465)=1,C1465,""),"")</f>
        <v/>
      </c>
      <c r="H1465" s="5">
        <v>1464</v>
      </c>
      <c r="I1465" s="6" t="str">
        <f t="shared" si="44"/>
        <v/>
      </c>
      <c r="J1465" s="6" t="str">
        <f>IFERROR(MID(Tabela3[[#This Row],[Ordenado]], 1, SEARCH("_", Tabela3[[#This Row],[Ordenado]]) - 1),"")</f>
        <v/>
      </c>
      <c r="K1465" s="6" t="str">
        <f>IFERROR(MID(Tabela3[[#This Row],[Ordenado]], SEARCH("_",Tabela3[[#This Row],[Ordenado]]) + 1, LEN(Tabela3[[#This Row],[Ordenado]])),"")</f>
        <v/>
      </c>
    </row>
    <row r="1466" spans="1:11" x14ac:dyDescent="0.25">
      <c r="A1466" t="str">
        <f>IFERROR(tbl_geral[[#This Row],[Máquina]],"")</f>
        <v>TORW</v>
      </c>
      <c r="B1466" t="str">
        <f>IFERROR(tbl_geral[[#This Row],[Status]],"")</f>
        <v>TRANSP. ALIMENTAÇÃO TORWEGGE 1</v>
      </c>
      <c r="C1466" t="str">
        <f>IF(Tabela2[[#This Row],[Status]]="","",CONCATENATE(Tabela2[[#This Row],[Máquina]],"_",Tabela2[[#This Row],[Status]]))</f>
        <v>TORW_TRANSP. ALIMENTAÇÃO TORWEGGE 1</v>
      </c>
      <c r="E1466" s="5">
        <f t="shared" si="45"/>
        <v>199</v>
      </c>
      <c r="F1466" s="6" t="str">
        <f>IF(C1466&lt;&gt;"",IF(COUNTIFS($C$2:C1466,C1466)=1,C1466,""),"")</f>
        <v>TORW_TRANSP. ALIMENTAÇÃO TORWEGGE 1</v>
      </c>
      <c r="H1466" s="5">
        <v>1465</v>
      </c>
      <c r="I1466" s="6" t="str">
        <f t="shared" si="44"/>
        <v/>
      </c>
      <c r="J1466" s="6" t="str">
        <f>IFERROR(MID(Tabela3[[#This Row],[Ordenado]], 1, SEARCH("_", Tabela3[[#This Row],[Ordenado]]) - 1),"")</f>
        <v/>
      </c>
      <c r="K1466" s="6" t="str">
        <f>IFERROR(MID(Tabela3[[#This Row],[Ordenado]], SEARCH("_",Tabela3[[#This Row],[Ordenado]]) + 1, LEN(Tabela3[[#This Row],[Ordenado]])),"")</f>
        <v/>
      </c>
    </row>
    <row r="1467" spans="1:11" x14ac:dyDescent="0.25">
      <c r="A1467" t="str">
        <f>IFERROR(tbl_geral[[#This Row],[Máquina]],"")</f>
        <v>TORW</v>
      </c>
      <c r="B1467" t="str">
        <f>IFERROR(tbl_geral[[#This Row],[Status]],"")</f>
        <v>TRANSP. ALIMENTAÇÃO TORWEGGE 1</v>
      </c>
      <c r="C1467" t="str">
        <f>IF(Tabela2[[#This Row],[Status]]="","",CONCATENATE(Tabela2[[#This Row],[Máquina]],"_",Tabela2[[#This Row],[Status]]))</f>
        <v>TORW_TRANSP. ALIMENTAÇÃO TORWEGGE 1</v>
      </c>
      <c r="E1467" s="5">
        <f t="shared" si="45"/>
        <v>199</v>
      </c>
      <c r="F1467" s="6" t="str">
        <f>IF(C1467&lt;&gt;"",IF(COUNTIFS($C$2:C1467,C1467)=1,C1467,""),"")</f>
        <v/>
      </c>
      <c r="H1467" s="5">
        <v>1466</v>
      </c>
      <c r="I1467" s="6" t="str">
        <f t="shared" si="44"/>
        <v/>
      </c>
      <c r="J1467" s="6" t="str">
        <f>IFERROR(MID(Tabela3[[#This Row],[Ordenado]], 1, SEARCH("_", Tabela3[[#This Row],[Ordenado]]) - 1),"")</f>
        <v/>
      </c>
      <c r="K1467" s="6" t="str">
        <f>IFERROR(MID(Tabela3[[#This Row],[Ordenado]], SEARCH("_",Tabela3[[#This Row],[Ordenado]]) + 1, LEN(Tabela3[[#This Row],[Ordenado]])),"")</f>
        <v/>
      </c>
    </row>
    <row r="1468" spans="1:11" x14ac:dyDescent="0.25">
      <c r="A1468" t="str">
        <f>IFERROR(tbl_geral[[#This Row],[Máquina]],"")</f>
        <v>TORW</v>
      </c>
      <c r="B1468" t="str">
        <f>IFERROR(tbl_geral[[#This Row],[Status]],"")</f>
        <v>TRANSP. ALIMENTAÇÃO TORWEGGE 1</v>
      </c>
      <c r="C1468" t="str">
        <f>IF(Tabela2[[#This Row],[Status]]="","",CONCATENATE(Tabela2[[#This Row],[Máquina]],"_",Tabela2[[#This Row],[Status]]))</f>
        <v>TORW_TRANSP. ALIMENTAÇÃO TORWEGGE 1</v>
      </c>
      <c r="E1468" s="5">
        <f t="shared" si="45"/>
        <v>199</v>
      </c>
      <c r="F1468" s="6" t="str">
        <f>IF(C1468&lt;&gt;"",IF(COUNTIFS($C$2:C1468,C1468)=1,C1468,""),"")</f>
        <v/>
      </c>
      <c r="H1468" s="5">
        <v>1467</v>
      </c>
      <c r="I1468" s="6" t="str">
        <f t="shared" si="44"/>
        <v/>
      </c>
      <c r="J1468" s="6" t="str">
        <f>IFERROR(MID(Tabela3[[#This Row],[Ordenado]], 1, SEARCH("_", Tabela3[[#This Row],[Ordenado]]) - 1),"")</f>
        <v/>
      </c>
      <c r="K1468" s="6" t="str">
        <f>IFERROR(MID(Tabela3[[#This Row],[Ordenado]], SEARCH("_",Tabela3[[#This Row],[Ordenado]]) + 1, LEN(Tabela3[[#This Row],[Ordenado]])),"")</f>
        <v/>
      </c>
    </row>
    <row r="1469" spans="1:11" x14ac:dyDescent="0.25">
      <c r="A1469" t="str">
        <f>IFERROR(tbl_geral[[#This Row],[Máquina]],"")</f>
        <v>TORW</v>
      </c>
      <c r="B1469" t="str">
        <f>IFERROR(tbl_geral[[#This Row],[Status]],"")</f>
        <v>TRANSP. ALIMENTAÇÃO TORWEGGE 1</v>
      </c>
      <c r="C1469" t="str">
        <f>IF(Tabela2[[#This Row],[Status]]="","",CONCATENATE(Tabela2[[#This Row],[Máquina]],"_",Tabela2[[#This Row],[Status]]))</f>
        <v>TORW_TRANSP. ALIMENTAÇÃO TORWEGGE 1</v>
      </c>
      <c r="E1469" s="5">
        <f t="shared" si="45"/>
        <v>199</v>
      </c>
      <c r="F1469" s="6" t="str">
        <f>IF(C1469&lt;&gt;"",IF(COUNTIFS($C$2:C1469,C1469)=1,C1469,""),"")</f>
        <v/>
      </c>
      <c r="H1469" s="5">
        <v>1468</v>
      </c>
      <c r="I1469" s="6" t="str">
        <f t="shared" si="44"/>
        <v/>
      </c>
      <c r="J1469" s="6" t="str">
        <f>IFERROR(MID(Tabela3[[#This Row],[Ordenado]], 1, SEARCH("_", Tabela3[[#This Row],[Ordenado]]) - 1),"")</f>
        <v/>
      </c>
      <c r="K1469" s="6" t="str">
        <f>IFERROR(MID(Tabela3[[#This Row],[Ordenado]], SEARCH("_",Tabela3[[#This Row],[Ordenado]]) + 1, LEN(Tabela3[[#This Row],[Ordenado]])),"")</f>
        <v/>
      </c>
    </row>
    <row r="1470" spans="1:11" x14ac:dyDescent="0.25">
      <c r="A1470" t="str">
        <f>IFERROR(tbl_geral[[#This Row],[Máquina]],"")</f>
        <v>TORW</v>
      </c>
      <c r="B1470" t="str">
        <f>IFERROR(tbl_geral[[#This Row],[Status]],"")</f>
        <v>TRANSP. ALIMENTAÇÃO TORWEGGE 1</v>
      </c>
      <c r="C1470" t="str">
        <f>IF(Tabela2[[#This Row],[Status]]="","",CONCATENATE(Tabela2[[#This Row],[Máquina]],"_",Tabela2[[#This Row],[Status]]))</f>
        <v>TORW_TRANSP. ALIMENTAÇÃO TORWEGGE 1</v>
      </c>
      <c r="E1470" s="5">
        <f t="shared" si="45"/>
        <v>199</v>
      </c>
      <c r="F1470" s="6" t="str">
        <f>IF(C1470&lt;&gt;"",IF(COUNTIFS($C$2:C1470,C1470)=1,C1470,""),"")</f>
        <v/>
      </c>
      <c r="H1470" s="5">
        <v>1469</v>
      </c>
      <c r="I1470" s="6" t="str">
        <f t="shared" si="44"/>
        <v/>
      </c>
      <c r="J1470" s="6" t="str">
        <f>IFERROR(MID(Tabela3[[#This Row],[Ordenado]], 1, SEARCH("_", Tabela3[[#This Row],[Ordenado]]) - 1),"")</f>
        <v/>
      </c>
      <c r="K1470" s="6" t="str">
        <f>IFERROR(MID(Tabela3[[#This Row],[Ordenado]], SEARCH("_",Tabela3[[#This Row],[Ordenado]]) + 1, LEN(Tabela3[[#This Row],[Ordenado]])),"")</f>
        <v/>
      </c>
    </row>
    <row r="1471" spans="1:11" x14ac:dyDescent="0.25">
      <c r="A1471" t="str">
        <f>IFERROR(tbl_geral[[#This Row],[Máquina]],"")</f>
        <v>TORW</v>
      </c>
      <c r="B1471" t="str">
        <f>IFERROR(tbl_geral[[#This Row],[Status]],"")</f>
        <v>TRANSP. ALIMENTAÇÃO TORWEGGE 1</v>
      </c>
      <c r="C1471" t="str">
        <f>IF(Tabela2[[#This Row],[Status]]="","",CONCATENATE(Tabela2[[#This Row],[Máquina]],"_",Tabela2[[#This Row],[Status]]))</f>
        <v>TORW_TRANSP. ALIMENTAÇÃO TORWEGGE 1</v>
      </c>
      <c r="E1471" s="5">
        <f t="shared" si="45"/>
        <v>199</v>
      </c>
      <c r="F1471" s="6" t="str">
        <f>IF(C1471&lt;&gt;"",IF(COUNTIFS($C$2:C1471,C1471)=1,C1471,""),"")</f>
        <v/>
      </c>
      <c r="H1471" s="5">
        <v>1470</v>
      </c>
      <c r="I1471" s="6" t="str">
        <f t="shared" si="44"/>
        <v/>
      </c>
      <c r="J1471" s="6" t="str">
        <f>IFERROR(MID(Tabela3[[#This Row],[Ordenado]], 1, SEARCH("_", Tabela3[[#This Row],[Ordenado]]) - 1),"")</f>
        <v/>
      </c>
      <c r="K1471" s="6" t="str">
        <f>IFERROR(MID(Tabela3[[#This Row],[Ordenado]], SEARCH("_",Tabela3[[#This Row],[Ordenado]]) + 1, LEN(Tabela3[[#This Row],[Ordenado]])),"")</f>
        <v/>
      </c>
    </row>
    <row r="1472" spans="1:11" x14ac:dyDescent="0.25">
      <c r="A1472" t="str">
        <f>IFERROR(tbl_geral[[#This Row],[Máquina]],"")</f>
        <v>TORW</v>
      </c>
      <c r="B1472" t="str">
        <f>IFERROR(tbl_geral[[#This Row],[Status]],"")</f>
        <v>TRANSP. ALIMENTAÇÃO TORWEGGE 1</v>
      </c>
      <c r="C1472" t="str">
        <f>IF(Tabela2[[#This Row],[Status]]="","",CONCATENATE(Tabela2[[#This Row],[Máquina]],"_",Tabela2[[#This Row],[Status]]))</f>
        <v>TORW_TRANSP. ALIMENTAÇÃO TORWEGGE 1</v>
      </c>
      <c r="E1472" s="5">
        <f t="shared" si="45"/>
        <v>199</v>
      </c>
      <c r="F1472" s="6" t="str">
        <f>IF(C1472&lt;&gt;"",IF(COUNTIFS($C$2:C1472,C1472)=1,C1472,""),"")</f>
        <v/>
      </c>
      <c r="H1472" s="5">
        <v>1471</v>
      </c>
      <c r="I1472" s="6" t="str">
        <f t="shared" si="44"/>
        <v/>
      </c>
      <c r="J1472" s="6" t="str">
        <f>IFERROR(MID(Tabela3[[#This Row],[Ordenado]], 1, SEARCH("_", Tabela3[[#This Row],[Ordenado]]) - 1),"")</f>
        <v/>
      </c>
      <c r="K1472" s="6" t="str">
        <f>IFERROR(MID(Tabela3[[#This Row],[Ordenado]], SEARCH("_",Tabela3[[#This Row],[Ordenado]]) + 1, LEN(Tabela3[[#This Row],[Ordenado]])),"")</f>
        <v/>
      </c>
    </row>
    <row r="1473" spans="1:11" x14ac:dyDescent="0.25">
      <c r="A1473" t="str">
        <f>IFERROR(tbl_geral[[#This Row],[Máquina]],"")</f>
        <v>TORW</v>
      </c>
      <c r="B1473" t="str">
        <f>IFERROR(tbl_geral[[#This Row],[Status]],"")</f>
        <v>TRANSP. ANGULAR CLASSIFICAÇÃO</v>
      </c>
      <c r="C1473" t="str">
        <f>IF(Tabela2[[#This Row],[Status]]="","",CONCATENATE(Tabela2[[#This Row],[Máquina]],"_",Tabela2[[#This Row],[Status]]))</f>
        <v>TORW_TRANSP. ANGULAR CLASSIFICAÇÃO</v>
      </c>
      <c r="E1473" s="5">
        <f t="shared" si="45"/>
        <v>199</v>
      </c>
      <c r="F1473" s="6" t="str">
        <f>IF(C1473&lt;&gt;"",IF(COUNTIFS($C$2:C1473,C1473)=1,C1473,""),"")</f>
        <v/>
      </c>
      <c r="H1473" s="5">
        <v>1472</v>
      </c>
      <c r="I1473" s="6" t="str">
        <f t="shared" si="44"/>
        <v/>
      </c>
      <c r="J1473" s="6" t="str">
        <f>IFERROR(MID(Tabela3[[#This Row],[Ordenado]], 1, SEARCH("_", Tabela3[[#This Row],[Ordenado]]) - 1),"")</f>
        <v/>
      </c>
      <c r="K1473" s="6" t="str">
        <f>IFERROR(MID(Tabela3[[#This Row],[Ordenado]], SEARCH("_",Tabela3[[#This Row],[Ordenado]]) + 1, LEN(Tabela3[[#This Row],[Ordenado]])),"")</f>
        <v/>
      </c>
    </row>
    <row r="1474" spans="1:11" x14ac:dyDescent="0.25">
      <c r="A1474" t="str">
        <f>IFERROR(tbl_geral[[#This Row],[Máquina]],"")</f>
        <v>TORW</v>
      </c>
      <c r="B1474" t="str">
        <f>IFERROR(tbl_geral[[#This Row],[Status]],"")</f>
        <v>TRANSP. ANGULAR CLASSIFICAÇÃO</v>
      </c>
      <c r="C1474" t="str">
        <f>IF(Tabela2[[#This Row],[Status]]="","",CONCATENATE(Tabela2[[#This Row],[Máquina]],"_",Tabela2[[#This Row],[Status]]))</f>
        <v>TORW_TRANSP. ANGULAR CLASSIFICAÇÃO</v>
      </c>
      <c r="E1474" s="5">
        <f t="shared" si="45"/>
        <v>199</v>
      </c>
      <c r="F1474" s="6" t="str">
        <f>IF(C1474&lt;&gt;"",IF(COUNTIFS($C$2:C1474,C1474)=1,C1474,""),"")</f>
        <v/>
      </c>
      <c r="H1474" s="5">
        <v>1473</v>
      </c>
      <c r="I1474" s="6" t="str">
        <f t="shared" si="44"/>
        <v/>
      </c>
      <c r="J1474" s="6" t="str">
        <f>IFERROR(MID(Tabela3[[#This Row],[Ordenado]], 1, SEARCH("_", Tabela3[[#This Row],[Ordenado]]) - 1),"")</f>
        <v/>
      </c>
      <c r="K1474" s="6" t="str">
        <f>IFERROR(MID(Tabela3[[#This Row],[Ordenado]], SEARCH("_",Tabela3[[#This Row],[Ordenado]]) + 1, LEN(Tabela3[[#This Row],[Ordenado]])),"")</f>
        <v/>
      </c>
    </row>
    <row r="1475" spans="1:11" x14ac:dyDescent="0.25">
      <c r="A1475" t="str">
        <f>IFERROR(tbl_geral[[#This Row],[Máquina]],"")</f>
        <v>TORW</v>
      </c>
      <c r="B1475" t="str">
        <f>IFERROR(tbl_geral[[#This Row],[Status]],"")</f>
        <v>TRANSP. ANGULAR CLASSIFICAÇÃO</v>
      </c>
      <c r="C1475" t="str">
        <f>IF(Tabela2[[#This Row],[Status]]="","",CONCATENATE(Tabela2[[#This Row],[Máquina]],"_",Tabela2[[#This Row],[Status]]))</f>
        <v>TORW_TRANSP. ANGULAR CLASSIFICAÇÃO</v>
      </c>
      <c r="E1475" s="5">
        <f t="shared" si="45"/>
        <v>199</v>
      </c>
      <c r="F1475" s="6" t="str">
        <f>IF(C1475&lt;&gt;"",IF(COUNTIFS($C$2:C1475,C1475)=1,C1475,""),"")</f>
        <v/>
      </c>
      <c r="H1475" s="5">
        <v>1474</v>
      </c>
      <c r="I1475" s="6" t="str">
        <f t="shared" ref="I1475:I1538" si="46">IFERROR(INDEX($F$2:$F$2000,MATCH(H1475,$E$2:$E$2000,0)),"")</f>
        <v/>
      </c>
      <c r="J1475" s="6" t="str">
        <f>IFERROR(MID(Tabela3[[#This Row],[Ordenado]], 1, SEARCH("_", Tabela3[[#This Row],[Ordenado]]) - 1),"")</f>
        <v/>
      </c>
      <c r="K1475" s="6" t="str">
        <f>IFERROR(MID(Tabela3[[#This Row],[Ordenado]], SEARCH("_",Tabela3[[#This Row],[Ordenado]]) + 1, LEN(Tabela3[[#This Row],[Ordenado]])),"")</f>
        <v/>
      </c>
    </row>
    <row r="1476" spans="1:11" x14ac:dyDescent="0.25">
      <c r="A1476" t="str">
        <f>IFERROR(tbl_geral[[#This Row],[Máquina]],"")</f>
        <v>TORW</v>
      </c>
      <c r="B1476" t="str">
        <f>IFERROR(tbl_geral[[#This Row],[Status]],"")</f>
        <v>TRANSP. ANGULAR CLASSIFICAÇÃO</v>
      </c>
      <c r="C1476" t="str">
        <f>IF(Tabela2[[#This Row],[Status]]="","",CONCATENATE(Tabela2[[#This Row],[Máquina]],"_",Tabela2[[#This Row],[Status]]))</f>
        <v>TORW_TRANSP. ANGULAR CLASSIFICAÇÃO</v>
      </c>
      <c r="E1476" s="5">
        <f t="shared" ref="E1476:E1539" si="47">IF(F1476&lt;&gt;"",E1475+1,E1475)</f>
        <v>199</v>
      </c>
      <c r="F1476" s="6" t="str">
        <f>IF(C1476&lt;&gt;"",IF(COUNTIFS($C$2:C1476,C1476)=1,C1476,""),"")</f>
        <v/>
      </c>
      <c r="H1476" s="5">
        <v>1475</v>
      </c>
      <c r="I1476" s="6" t="str">
        <f t="shared" si="46"/>
        <v/>
      </c>
      <c r="J1476" s="6" t="str">
        <f>IFERROR(MID(Tabela3[[#This Row],[Ordenado]], 1, SEARCH("_", Tabela3[[#This Row],[Ordenado]]) - 1),"")</f>
        <v/>
      </c>
      <c r="K1476" s="6" t="str">
        <f>IFERROR(MID(Tabela3[[#This Row],[Ordenado]], SEARCH("_",Tabela3[[#This Row],[Ordenado]]) + 1, LEN(Tabela3[[#This Row],[Ordenado]])),"")</f>
        <v/>
      </c>
    </row>
    <row r="1477" spans="1:11" x14ac:dyDescent="0.25">
      <c r="A1477" t="str">
        <f>IFERROR(tbl_geral[[#This Row],[Máquina]],"")</f>
        <v>TORW</v>
      </c>
      <c r="B1477" t="str">
        <f>IFERROR(tbl_geral[[#This Row],[Status]],"")</f>
        <v>TRANSP. ANGULAR CLASSIFICAÇÃO</v>
      </c>
      <c r="C1477" t="str">
        <f>IF(Tabela2[[#This Row],[Status]]="","",CONCATENATE(Tabela2[[#This Row],[Máquina]],"_",Tabela2[[#This Row],[Status]]))</f>
        <v>TORW_TRANSP. ANGULAR CLASSIFICAÇÃO</v>
      </c>
      <c r="E1477" s="5">
        <f t="shared" si="47"/>
        <v>199</v>
      </c>
      <c r="F1477" s="6" t="str">
        <f>IF(C1477&lt;&gt;"",IF(COUNTIFS($C$2:C1477,C1477)=1,C1477,""),"")</f>
        <v/>
      </c>
      <c r="H1477" s="5">
        <v>1476</v>
      </c>
      <c r="I1477" s="6" t="str">
        <f t="shared" si="46"/>
        <v/>
      </c>
      <c r="J1477" s="6" t="str">
        <f>IFERROR(MID(Tabela3[[#This Row],[Ordenado]], 1, SEARCH("_", Tabela3[[#This Row],[Ordenado]]) - 1),"")</f>
        <v/>
      </c>
      <c r="K1477" s="6" t="str">
        <f>IFERROR(MID(Tabela3[[#This Row],[Ordenado]], SEARCH("_",Tabela3[[#This Row],[Ordenado]]) + 1, LEN(Tabela3[[#This Row],[Ordenado]])),"")</f>
        <v/>
      </c>
    </row>
    <row r="1478" spans="1:11" x14ac:dyDescent="0.25">
      <c r="A1478" t="str">
        <f>IFERROR(tbl_geral[[#This Row],[Máquina]],"")</f>
        <v>TORW</v>
      </c>
      <c r="B1478" t="str">
        <f>IFERROR(tbl_geral[[#This Row],[Status]],"")</f>
        <v>USINAGEM</v>
      </c>
      <c r="C1478" t="str">
        <f>IF(Tabela2[[#This Row],[Status]]="","",CONCATENATE(Tabela2[[#This Row],[Máquina]],"_",Tabela2[[#This Row],[Status]]))</f>
        <v>TORW_USINAGEM</v>
      </c>
      <c r="E1478" s="5">
        <f t="shared" si="47"/>
        <v>200</v>
      </c>
      <c r="F1478" s="6" t="str">
        <f>IF(C1478&lt;&gt;"",IF(COUNTIFS($C$2:C1478,C1478)=1,C1478,""),"")</f>
        <v>TORW_USINAGEM</v>
      </c>
      <c r="H1478" s="5">
        <v>1477</v>
      </c>
      <c r="I1478" s="6" t="str">
        <f t="shared" si="46"/>
        <v/>
      </c>
      <c r="J1478" s="6" t="str">
        <f>IFERROR(MID(Tabela3[[#This Row],[Ordenado]], 1, SEARCH("_", Tabela3[[#This Row],[Ordenado]]) - 1),"")</f>
        <v/>
      </c>
      <c r="K1478" s="6" t="str">
        <f>IFERROR(MID(Tabela3[[#This Row],[Ordenado]], SEARCH("_",Tabela3[[#This Row],[Ordenado]]) + 1, LEN(Tabela3[[#This Row],[Ordenado]])),"")</f>
        <v/>
      </c>
    </row>
    <row r="1479" spans="1:11" x14ac:dyDescent="0.25">
      <c r="A1479" t="str">
        <f>IFERROR(tbl_geral[[#This Row],[Máquina]],"")</f>
        <v>TORW</v>
      </c>
      <c r="B1479" t="str">
        <f>IFERROR(tbl_geral[[#This Row],[Status]],"")</f>
        <v>USINAGEM</v>
      </c>
      <c r="C1479" t="str">
        <f>IF(Tabela2[[#This Row],[Status]]="","",CONCATENATE(Tabela2[[#This Row],[Máquina]],"_",Tabela2[[#This Row],[Status]]))</f>
        <v>TORW_USINAGEM</v>
      </c>
      <c r="E1479" s="5">
        <f t="shared" si="47"/>
        <v>200</v>
      </c>
      <c r="F1479" s="6" t="str">
        <f>IF(C1479&lt;&gt;"",IF(COUNTIFS($C$2:C1479,C1479)=1,C1479,""),"")</f>
        <v/>
      </c>
      <c r="H1479" s="5">
        <v>1478</v>
      </c>
      <c r="I1479" s="6" t="str">
        <f t="shared" si="46"/>
        <v/>
      </c>
      <c r="J1479" s="6" t="str">
        <f>IFERROR(MID(Tabela3[[#This Row],[Ordenado]], 1, SEARCH("_", Tabela3[[#This Row],[Ordenado]]) - 1),"")</f>
        <v/>
      </c>
      <c r="K1479" s="6" t="str">
        <f>IFERROR(MID(Tabela3[[#This Row],[Ordenado]], SEARCH("_",Tabela3[[#This Row],[Ordenado]]) + 1, LEN(Tabela3[[#This Row],[Ordenado]])),"")</f>
        <v/>
      </c>
    </row>
    <row r="1480" spans="1:11" x14ac:dyDescent="0.25">
      <c r="A1480" t="str">
        <f>IFERROR(tbl_geral[[#This Row],[Máquina]],"")</f>
        <v>TORW</v>
      </c>
      <c r="B1480" t="str">
        <f>IFERROR(tbl_geral[[#This Row],[Status]],"")</f>
        <v>USINAGEM</v>
      </c>
      <c r="C1480" t="str">
        <f>IF(Tabela2[[#This Row],[Status]]="","",CONCATENATE(Tabela2[[#This Row],[Máquina]],"_",Tabela2[[#This Row],[Status]]))</f>
        <v>TORW_USINAGEM</v>
      </c>
      <c r="E1480" s="5">
        <f t="shared" si="47"/>
        <v>200</v>
      </c>
      <c r="F1480" s="6" t="str">
        <f>IF(C1480&lt;&gt;"",IF(COUNTIFS($C$2:C1480,C1480)=1,C1480,""),"")</f>
        <v/>
      </c>
      <c r="H1480" s="5">
        <v>1479</v>
      </c>
      <c r="I1480" s="6" t="str">
        <f t="shared" si="46"/>
        <v/>
      </c>
      <c r="J1480" s="6" t="str">
        <f>IFERROR(MID(Tabela3[[#This Row],[Ordenado]], 1, SEARCH("_", Tabela3[[#This Row],[Ordenado]]) - 1),"")</f>
        <v/>
      </c>
      <c r="K1480" s="6" t="str">
        <f>IFERROR(MID(Tabela3[[#This Row],[Ordenado]], SEARCH("_",Tabela3[[#This Row],[Ordenado]]) + 1, LEN(Tabela3[[#This Row],[Ordenado]])),"")</f>
        <v/>
      </c>
    </row>
    <row r="1481" spans="1:11" x14ac:dyDescent="0.25">
      <c r="A1481" t="str">
        <f>IFERROR(tbl_geral[[#This Row],[Máquina]],"")</f>
        <v>TORW</v>
      </c>
      <c r="B1481" t="str">
        <f>IFERROR(tbl_geral[[#This Row],[Status]],"")</f>
        <v>USINAGEM</v>
      </c>
      <c r="C1481" t="str">
        <f>IF(Tabela2[[#This Row],[Status]]="","",CONCATENATE(Tabela2[[#This Row],[Máquina]],"_",Tabela2[[#This Row],[Status]]))</f>
        <v>TORW_USINAGEM</v>
      </c>
      <c r="E1481" s="5">
        <f t="shared" si="47"/>
        <v>200</v>
      </c>
      <c r="F1481" s="6" t="str">
        <f>IF(C1481&lt;&gt;"",IF(COUNTIFS($C$2:C1481,C1481)=1,C1481,""),"")</f>
        <v/>
      </c>
      <c r="H1481" s="5">
        <v>1480</v>
      </c>
      <c r="I1481" s="6" t="str">
        <f t="shared" si="46"/>
        <v/>
      </c>
      <c r="J1481" s="6" t="str">
        <f>IFERROR(MID(Tabela3[[#This Row],[Ordenado]], 1, SEARCH("_", Tabela3[[#This Row],[Ordenado]]) - 1),"")</f>
        <v/>
      </c>
      <c r="K1481" s="6" t="str">
        <f>IFERROR(MID(Tabela3[[#This Row],[Ordenado]], SEARCH("_",Tabela3[[#This Row],[Ordenado]]) + 1, LEN(Tabela3[[#This Row],[Ordenado]])),"")</f>
        <v/>
      </c>
    </row>
    <row r="1482" spans="1:11" x14ac:dyDescent="0.25">
      <c r="A1482" t="str">
        <f>IFERROR(tbl_geral[[#This Row],[Máquina]],"")</f>
        <v>TORW</v>
      </c>
      <c r="B1482" t="str">
        <f>IFERROR(tbl_geral[[#This Row],[Status]],"")</f>
        <v>USINAGEM</v>
      </c>
      <c r="C1482" t="str">
        <f>IF(Tabela2[[#This Row],[Status]]="","",CONCATENATE(Tabela2[[#This Row],[Máquina]],"_",Tabela2[[#This Row],[Status]]))</f>
        <v>TORW_USINAGEM</v>
      </c>
      <c r="E1482" s="5">
        <f t="shared" si="47"/>
        <v>200</v>
      </c>
      <c r="F1482" s="6" t="str">
        <f>IF(C1482&lt;&gt;"",IF(COUNTIFS($C$2:C1482,C1482)=1,C1482,""),"")</f>
        <v/>
      </c>
      <c r="H1482" s="5">
        <v>1481</v>
      </c>
      <c r="I1482" s="6" t="str">
        <f t="shared" si="46"/>
        <v/>
      </c>
      <c r="J1482" s="6" t="str">
        <f>IFERROR(MID(Tabela3[[#This Row],[Ordenado]], 1, SEARCH("_", Tabela3[[#This Row],[Ordenado]]) - 1),"")</f>
        <v/>
      </c>
      <c r="K1482" s="6" t="str">
        <f>IFERROR(MID(Tabela3[[#This Row],[Ordenado]], SEARCH("_",Tabela3[[#This Row],[Ordenado]]) + 1, LEN(Tabela3[[#This Row],[Ordenado]])),"")</f>
        <v/>
      </c>
    </row>
    <row r="1483" spans="1:11" x14ac:dyDescent="0.25">
      <c r="A1483" t="str">
        <f>IFERROR(tbl_geral[[#This Row],[Máquina]],"")</f>
        <v>TORW</v>
      </c>
      <c r="B1483" t="str">
        <f>IFERROR(tbl_geral[[#This Row],[Status]],"")</f>
        <v>USINAGEM</v>
      </c>
      <c r="C1483" t="str">
        <f>IF(Tabela2[[#This Row],[Status]]="","",CONCATENATE(Tabela2[[#This Row],[Máquina]],"_",Tabela2[[#This Row],[Status]]))</f>
        <v>TORW_USINAGEM</v>
      </c>
      <c r="E1483" s="5">
        <f t="shared" si="47"/>
        <v>200</v>
      </c>
      <c r="F1483" s="6" t="str">
        <f>IF(C1483&lt;&gt;"",IF(COUNTIFS($C$2:C1483,C1483)=1,C1483,""),"")</f>
        <v/>
      </c>
      <c r="H1483" s="5">
        <v>1482</v>
      </c>
      <c r="I1483" s="6" t="str">
        <f t="shared" si="46"/>
        <v/>
      </c>
      <c r="J1483" s="6" t="str">
        <f>IFERROR(MID(Tabela3[[#This Row],[Ordenado]], 1, SEARCH("_", Tabela3[[#This Row],[Ordenado]]) - 1),"")</f>
        <v/>
      </c>
      <c r="K1483" s="6" t="str">
        <f>IFERROR(MID(Tabela3[[#This Row],[Ordenado]], SEARCH("_",Tabela3[[#This Row],[Ordenado]]) + 1, LEN(Tabela3[[#This Row],[Ordenado]])),"")</f>
        <v/>
      </c>
    </row>
    <row r="1484" spans="1:11" x14ac:dyDescent="0.25">
      <c r="A1484" t="str">
        <f>IFERROR(tbl_geral[[#This Row],[Máquina]],"")</f>
        <v>TORW</v>
      </c>
      <c r="B1484" t="str">
        <f>IFERROR(tbl_geral[[#This Row],[Status]],"")</f>
        <v>USINAGEM</v>
      </c>
      <c r="C1484" t="str">
        <f>IF(Tabela2[[#This Row],[Status]]="","",CONCATENATE(Tabela2[[#This Row],[Máquina]],"_",Tabela2[[#This Row],[Status]]))</f>
        <v>TORW_USINAGEM</v>
      </c>
      <c r="E1484" s="5">
        <f t="shared" si="47"/>
        <v>200</v>
      </c>
      <c r="F1484" s="6" t="str">
        <f>IF(C1484&lt;&gt;"",IF(COUNTIFS($C$2:C1484,C1484)=1,C1484,""),"")</f>
        <v/>
      </c>
      <c r="H1484" s="5">
        <v>1483</v>
      </c>
      <c r="I1484" s="6" t="str">
        <f t="shared" si="46"/>
        <v/>
      </c>
      <c r="J1484" s="6" t="str">
        <f>IFERROR(MID(Tabela3[[#This Row],[Ordenado]], 1, SEARCH("_", Tabela3[[#This Row],[Ordenado]]) - 1),"")</f>
        <v/>
      </c>
      <c r="K1484" s="6" t="str">
        <f>IFERROR(MID(Tabela3[[#This Row],[Ordenado]], SEARCH("_",Tabela3[[#This Row],[Ordenado]]) + 1, LEN(Tabela3[[#This Row],[Ordenado]])),"")</f>
        <v/>
      </c>
    </row>
    <row r="1485" spans="1:11" x14ac:dyDescent="0.25">
      <c r="A1485" t="str">
        <f>IFERROR(tbl_geral[[#This Row],[Máquina]],"")</f>
        <v>TORW</v>
      </c>
      <c r="B1485" t="str">
        <f>IFERROR(tbl_geral[[#This Row],[Status]],"")</f>
        <v>USINAGEM</v>
      </c>
      <c r="C1485" t="str">
        <f>IF(Tabela2[[#This Row],[Status]]="","",CONCATENATE(Tabela2[[#This Row],[Máquina]],"_",Tabela2[[#This Row],[Status]]))</f>
        <v>TORW_USINAGEM</v>
      </c>
      <c r="E1485" s="5">
        <f t="shared" si="47"/>
        <v>200</v>
      </c>
      <c r="F1485" s="6" t="str">
        <f>IF(C1485&lt;&gt;"",IF(COUNTIFS($C$2:C1485,C1485)=1,C1485,""),"")</f>
        <v/>
      </c>
      <c r="H1485" s="5">
        <v>1484</v>
      </c>
      <c r="I1485" s="6" t="str">
        <f t="shared" si="46"/>
        <v/>
      </c>
      <c r="J1485" s="6" t="str">
        <f>IFERROR(MID(Tabela3[[#This Row],[Ordenado]], 1, SEARCH("_", Tabela3[[#This Row],[Ordenado]]) - 1),"")</f>
        <v/>
      </c>
      <c r="K1485" s="6" t="str">
        <f>IFERROR(MID(Tabela3[[#This Row],[Ordenado]], SEARCH("_",Tabela3[[#This Row],[Ordenado]]) + 1, LEN(Tabela3[[#This Row],[Ordenado]])),"")</f>
        <v/>
      </c>
    </row>
    <row r="1486" spans="1:11" x14ac:dyDescent="0.25">
      <c r="A1486" t="str">
        <f>IFERROR(tbl_geral[[#This Row],[Máquina]],"")</f>
        <v>TORW</v>
      </c>
      <c r="B1486" t="str">
        <f>IFERROR(tbl_geral[[#This Row],[Status]],"")</f>
        <v>USINAGEM</v>
      </c>
      <c r="C1486" t="str">
        <f>IF(Tabela2[[#This Row],[Status]]="","",CONCATENATE(Tabela2[[#This Row],[Máquina]],"_",Tabela2[[#This Row],[Status]]))</f>
        <v>TORW_USINAGEM</v>
      </c>
      <c r="E1486" s="5">
        <f t="shared" si="47"/>
        <v>200</v>
      </c>
      <c r="F1486" s="6" t="str">
        <f>IF(C1486&lt;&gt;"",IF(COUNTIFS($C$2:C1486,C1486)=1,C1486,""),"")</f>
        <v/>
      </c>
      <c r="H1486" s="5">
        <v>1485</v>
      </c>
      <c r="I1486" s="6" t="str">
        <f t="shared" si="46"/>
        <v/>
      </c>
      <c r="J1486" s="6" t="str">
        <f>IFERROR(MID(Tabela3[[#This Row],[Ordenado]], 1, SEARCH("_", Tabela3[[#This Row],[Ordenado]]) - 1),"")</f>
        <v/>
      </c>
      <c r="K1486" s="6" t="str">
        <f>IFERROR(MID(Tabela3[[#This Row],[Ordenado]], SEARCH("_",Tabela3[[#This Row],[Ordenado]]) + 1, LEN(Tabela3[[#This Row],[Ordenado]])),"")</f>
        <v/>
      </c>
    </row>
    <row r="1487" spans="1:11" x14ac:dyDescent="0.25">
      <c r="A1487" t="str">
        <f>IFERROR(tbl_geral[[#This Row],[Máquina]],"")</f>
        <v>TORW</v>
      </c>
      <c r="B1487" t="str">
        <f>IFERROR(tbl_geral[[#This Row],[Status]],"")</f>
        <v>USINAGEM</v>
      </c>
      <c r="C1487" t="str">
        <f>IF(Tabela2[[#This Row],[Status]]="","",CONCATENATE(Tabela2[[#This Row],[Máquina]],"_",Tabela2[[#This Row],[Status]]))</f>
        <v>TORW_USINAGEM</v>
      </c>
      <c r="E1487" s="5">
        <f t="shared" si="47"/>
        <v>200</v>
      </c>
      <c r="F1487" s="6" t="str">
        <f>IF(C1487&lt;&gt;"",IF(COUNTIFS($C$2:C1487,C1487)=1,C1487,""),"")</f>
        <v/>
      </c>
      <c r="H1487" s="5">
        <v>1486</v>
      </c>
      <c r="I1487" s="6" t="str">
        <f t="shared" si="46"/>
        <v/>
      </c>
      <c r="J1487" s="6" t="str">
        <f>IFERROR(MID(Tabela3[[#This Row],[Ordenado]], 1, SEARCH("_", Tabela3[[#This Row],[Ordenado]]) - 1),"")</f>
        <v/>
      </c>
      <c r="K1487" s="6" t="str">
        <f>IFERROR(MID(Tabela3[[#This Row],[Ordenado]], SEARCH("_",Tabela3[[#This Row],[Ordenado]]) + 1, LEN(Tabela3[[#This Row],[Ordenado]])),"")</f>
        <v/>
      </c>
    </row>
    <row r="1488" spans="1:11" x14ac:dyDescent="0.25">
      <c r="A1488" t="str">
        <f>IFERROR(tbl_geral[[#This Row],[Máquina]],"")</f>
        <v>TORW</v>
      </c>
      <c r="B1488" t="str">
        <f>IFERROR(tbl_geral[[#This Row],[Status]],"")</f>
        <v>USINAGEM</v>
      </c>
      <c r="C1488" t="str">
        <f>IF(Tabela2[[#This Row],[Status]]="","",CONCATENATE(Tabela2[[#This Row],[Máquina]],"_",Tabela2[[#This Row],[Status]]))</f>
        <v>TORW_USINAGEM</v>
      </c>
      <c r="E1488" s="5">
        <f t="shared" si="47"/>
        <v>200</v>
      </c>
      <c r="F1488" s="6" t="str">
        <f>IF(C1488&lt;&gt;"",IF(COUNTIFS($C$2:C1488,C1488)=1,C1488,""),"")</f>
        <v/>
      </c>
      <c r="H1488" s="5">
        <v>1487</v>
      </c>
      <c r="I1488" s="6" t="str">
        <f t="shared" si="46"/>
        <v/>
      </c>
      <c r="J1488" s="6" t="str">
        <f>IFERROR(MID(Tabela3[[#This Row],[Ordenado]], 1, SEARCH("_", Tabela3[[#This Row],[Ordenado]]) - 1),"")</f>
        <v/>
      </c>
      <c r="K1488" s="6" t="str">
        <f>IFERROR(MID(Tabela3[[#This Row],[Ordenado]], SEARCH("_",Tabela3[[#This Row],[Ordenado]]) + 1, LEN(Tabela3[[#This Row],[Ordenado]])),"")</f>
        <v/>
      </c>
    </row>
    <row r="1489" spans="1:11" x14ac:dyDescent="0.25">
      <c r="A1489" t="str">
        <f>IFERROR(tbl_geral[[#This Row],[Máquina]],"")</f>
        <v>TORW</v>
      </c>
      <c r="B1489" t="str">
        <f>IFERROR(tbl_geral[[#This Row],[Status]],"")</f>
        <v>USINAGEM</v>
      </c>
      <c r="C1489" t="str">
        <f>IF(Tabela2[[#This Row],[Status]]="","",CONCATENATE(Tabela2[[#This Row],[Máquina]],"_",Tabela2[[#This Row],[Status]]))</f>
        <v>TORW_USINAGEM</v>
      </c>
      <c r="E1489" s="5">
        <f t="shared" si="47"/>
        <v>200</v>
      </c>
      <c r="F1489" s="6" t="str">
        <f>IF(C1489&lt;&gt;"",IF(COUNTIFS($C$2:C1489,C1489)=1,C1489,""),"")</f>
        <v/>
      </c>
      <c r="H1489" s="5">
        <v>1488</v>
      </c>
      <c r="I1489" s="6" t="str">
        <f t="shared" si="46"/>
        <v/>
      </c>
      <c r="J1489" s="6" t="str">
        <f>IFERROR(MID(Tabela3[[#This Row],[Ordenado]], 1, SEARCH("_", Tabela3[[#This Row],[Ordenado]]) - 1),"")</f>
        <v/>
      </c>
      <c r="K1489" s="6" t="str">
        <f>IFERROR(MID(Tabela3[[#This Row],[Ordenado]], SEARCH("_",Tabela3[[#This Row],[Ordenado]]) + 1, LEN(Tabela3[[#This Row],[Ordenado]])),"")</f>
        <v/>
      </c>
    </row>
    <row r="1490" spans="1:11" x14ac:dyDescent="0.25">
      <c r="A1490" t="str">
        <f>IFERROR(tbl_geral[[#This Row],[Máquina]],"")</f>
        <v>TORW</v>
      </c>
      <c r="B1490" t="str">
        <f>IFERROR(tbl_geral[[#This Row],[Status]],"")</f>
        <v>USINAGEM</v>
      </c>
      <c r="C1490" t="str">
        <f>IF(Tabela2[[#This Row],[Status]]="","",CONCATENATE(Tabela2[[#This Row],[Máquina]],"_",Tabela2[[#This Row],[Status]]))</f>
        <v>TORW_USINAGEM</v>
      </c>
      <c r="E1490" s="5">
        <f t="shared" si="47"/>
        <v>200</v>
      </c>
      <c r="F1490" s="6" t="str">
        <f>IF(C1490&lt;&gt;"",IF(COUNTIFS($C$2:C1490,C1490)=1,C1490,""),"")</f>
        <v/>
      </c>
      <c r="H1490" s="5">
        <v>1489</v>
      </c>
      <c r="I1490" s="6" t="str">
        <f t="shared" si="46"/>
        <v/>
      </c>
      <c r="J1490" s="6" t="str">
        <f>IFERROR(MID(Tabela3[[#This Row],[Ordenado]], 1, SEARCH("_", Tabela3[[#This Row],[Ordenado]]) - 1),"")</f>
        <v/>
      </c>
      <c r="K1490" s="6" t="str">
        <f>IFERROR(MID(Tabela3[[#This Row],[Ordenado]], SEARCH("_",Tabela3[[#This Row],[Ordenado]]) + 1, LEN(Tabela3[[#This Row],[Ordenado]])),"")</f>
        <v/>
      </c>
    </row>
    <row r="1491" spans="1:11" x14ac:dyDescent="0.25">
      <c r="A1491" t="str">
        <f>IFERROR(tbl_geral[[#This Row],[Máquina]],"")</f>
        <v>TORW</v>
      </c>
      <c r="B1491" t="str">
        <f>IFERROR(tbl_geral[[#This Row],[Status]],"")</f>
        <v>USINAGEM</v>
      </c>
      <c r="C1491" t="str">
        <f>IF(Tabela2[[#This Row],[Status]]="","",CONCATENATE(Tabela2[[#This Row],[Máquina]],"_",Tabela2[[#This Row],[Status]]))</f>
        <v>TORW_USINAGEM</v>
      </c>
      <c r="E1491" s="5">
        <f t="shared" si="47"/>
        <v>200</v>
      </c>
      <c r="F1491" s="6" t="str">
        <f>IF(C1491&lt;&gt;"",IF(COUNTIFS($C$2:C1491,C1491)=1,C1491,""),"")</f>
        <v/>
      </c>
      <c r="H1491" s="5">
        <v>1490</v>
      </c>
      <c r="I1491" s="6" t="str">
        <f t="shared" si="46"/>
        <v/>
      </c>
      <c r="J1491" s="6" t="str">
        <f>IFERROR(MID(Tabela3[[#This Row],[Ordenado]], 1, SEARCH("_", Tabela3[[#This Row],[Ordenado]]) - 1),"")</f>
        <v/>
      </c>
      <c r="K1491" s="6" t="str">
        <f>IFERROR(MID(Tabela3[[#This Row],[Ordenado]], SEARCH("_",Tabela3[[#This Row],[Ordenado]]) + 1, LEN(Tabela3[[#This Row],[Ordenado]])),"")</f>
        <v/>
      </c>
    </row>
    <row r="1492" spans="1:11" x14ac:dyDescent="0.25">
      <c r="A1492" t="str">
        <f>IFERROR(tbl_geral[[#This Row],[Máquina]],"")</f>
        <v>TORW</v>
      </c>
      <c r="B1492" t="str">
        <f>IFERROR(tbl_geral[[#This Row],[Status]],"")</f>
        <v>USINAGEM</v>
      </c>
      <c r="C1492" t="str">
        <f>IF(Tabela2[[#This Row],[Status]]="","",CONCATENATE(Tabela2[[#This Row],[Máquina]],"_",Tabela2[[#This Row],[Status]]))</f>
        <v>TORW_USINAGEM</v>
      </c>
      <c r="E1492" s="5">
        <f t="shared" si="47"/>
        <v>200</v>
      </c>
      <c r="F1492" s="6" t="str">
        <f>IF(C1492&lt;&gt;"",IF(COUNTIFS($C$2:C1492,C1492)=1,C1492,""),"")</f>
        <v/>
      </c>
      <c r="H1492" s="5">
        <v>1491</v>
      </c>
      <c r="I1492" s="6" t="str">
        <f t="shared" si="46"/>
        <v/>
      </c>
      <c r="J1492" s="6" t="str">
        <f>IFERROR(MID(Tabela3[[#This Row],[Ordenado]], 1, SEARCH("_", Tabela3[[#This Row],[Ordenado]]) - 1),"")</f>
        <v/>
      </c>
      <c r="K1492" s="6" t="str">
        <f>IFERROR(MID(Tabela3[[#This Row],[Ordenado]], SEARCH("_",Tabela3[[#This Row],[Ordenado]]) + 1, LEN(Tabela3[[#This Row],[Ordenado]])),"")</f>
        <v/>
      </c>
    </row>
    <row r="1493" spans="1:11" x14ac:dyDescent="0.25">
      <c r="A1493" t="str">
        <f>IFERROR(tbl_geral[[#This Row],[Máquina]],"")</f>
        <v>TORW</v>
      </c>
      <c r="B1493" t="str">
        <f>IFERROR(tbl_geral[[#This Row],[Status]],"")</f>
        <v>USINAGEM</v>
      </c>
      <c r="C1493" t="str">
        <f>IF(Tabela2[[#This Row],[Status]]="","",CONCATENATE(Tabela2[[#This Row],[Máquina]],"_",Tabela2[[#This Row],[Status]]))</f>
        <v>TORW_USINAGEM</v>
      </c>
      <c r="E1493" s="5">
        <f t="shared" si="47"/>
        <v>200</v>
      </c>
      <c r="F1493" s="6" t="str">
        <f>IF(C1493&lt;&gt;"",IF(COUNTIFS($C$2:C1493,C1493)=1,C1493,""),"")</f>
        <v/>
      </c>
      <c r="H1493" s="5">
        <v>1492</v>
      </c>
      <c r="I1493" s="6" t="str">
        <f t="shared" si="46"/>
        <v/>
      </c>
      <c r="J1493" s="6" t="str">
        <f>IFERROR(MID(Tabela3[[#This Row],[Ordenado]], 1, SEARCH("_", Tabela3[[#This Row],[Ordenado]]) - 1),"")</f>
        <v/>
      </c>
      <c r="K1493" s="6" t="str">
        <f>IFERROR(MID(Tabela3[[#This Row],[Ordenado]], SEARCH("_",Tabela3[[#This Row],[Ordenado]]) + 1, LEN(Tabela3[[#This Row],[Ordenado]])),"")</f>
        <v/>
      </c>
    </row>
    <row r="1494" spans="1:11" x14ac:dyDescent="0.25">
      <c r="A1494" t="str">
        <f>IFERROR(tbl_geral[[#This Row],[Máquina]],"")</f>
        <v>TORW</v>
      </c>
      <c r="B1494" t="str">
        <f>IFERROR(tbl_geral[[#This Row],[Status]],"")</f>
        <v>USINAGEM</v>
      </c>
      <c r="C1494" t="str">
        <f>IF(Tabela2[[#This Row],[Status]]="","",CONCATENATE(Tabela2[[#This Row],[Máquina]],"_",Tabela2[[#This Row],[Status]]))</f>
        <v>TORW_USINAGEM</v>
      </c>
      <c r="E1494" s="5">
        <f t="shared" si="47"/>
        <v>200</v>
      </c>
      <c r="F1494" s="6" t="str">
        <f>IF(C1494&lt;&gt;"",IF(COUNTIFS($C$2:C1494,C1494)=1,C1494,""),"")</f>
        <v/>
      </c>
      <c r="H1494" s="5">
        <v>1493</v>
      </c>
      <c r="I1494" s="6" t="str">
        <f t="shared" si="46"/>
        <v/>
      </c>
      <c r="J1494" s="6" t="str">
        <f>IFERROR(MID(Tabela3[[#This Row],[Ordenado]], 1, SEARCH("_", Tabela3[[#This Row],[Ordenado]]) - 1),"")</f>
        <v/>
      </c>
      <c r="K1494" s="6" t="str">
        <f>IFERROR(MID(Tabela3[[#This Row],[Ordenado]], SEARCH("_",Tabela3[[#This Row],[Ordenado]]) + 1, LEN(Tabela3[[#This Row],[Ordenado]])),"")</f>
        <v/>
      </c>
    </row>
    <row r="1495" spans="1:11" x14ac:dyDescent="0.25">
      <c r="A1495" t="str">
        <f>IFERROR(tbl_geral[[#This Row],[Máquina]],"")</f>
        <v>TORW</v>
      </c>
      <c r="B1495" t="str">
        <f>IFERROR(tbl_geral[[#This Row],[Status]],"")</f>
        <v>USINAGEM</v>
      </c>
      <c r="C1495" t="str">
        <f>IF(Tabela2[[#This Row],[Status]]="","",CONCATENATE(Tabela2[[#This Row],[Máquina]],"_",Tabela2[[#This Row],[Status]]))</f>
        <v>TORW_USINAGEM</v>
      </c>
      <c r="E1495" s="5">
        <f t="shared" si="47"/>
        <v>200</v>
      </c>
      <c r="F1495" s="6" t="str">
        <f>IF(C1495&lt;&gt;"",IF(COUNTIFS($C$2:C1495,C1495)=1,C1495,""),"")</f>
        <v/>
      </c>
      <c r="H1495" s="5">
        <v>1494</v>
      </c>
      <c r="I1495" s="6" t="str">
        <f t="shared" si="46"/>
        <v/>
      </c>
      <c r="J1495" s="6" t="str">
        <f>IFERROR(MID(Tabela3[[#This Row],[Ordenado]], 1, SEARCH("_", Tabela3[[#This Row],[Ordenado]]) - 1),"")</f>
        <v/>
      </c>
      <c r="K1495" s="6" t="str">
        <f>IFERROR(MID(Tabela3[[#This Row],[Ordenado]], SEARCH("_",Tabela3[[#This Row],[Ordenado]]) + 1, LEN(Tabela3[[#This Row],[Ordenado]])),"")</f>
        <v/>
      </c>
    </row>
    <row r="1496" spans="1:11" x14ac:dyDescent="0.25">
      <c r="A1496" t="str">
        <f>IFERROR(tbl_geral[[#This Row],[Máquina]],"")</f>
        <v>TORW</v>
      </c>
      <c r="B1496" t="str">
        <f>IFERROR(tbl_geral[[#This Row],[Status]],"")</f>
        <v>USINAGEM</v>
      </c>
      <c r="C1496" t="str">
        <f>IF(Tabela2[[#This Row],[Status]]="","",CONCATENATE(Tabela2[[#This Row],[Máquina]],"_",Tabela2[[#This Row],[Status]]))</f>
        <v>TORW_USINAGEM</v>
      </c>
      <c r="E1496" s="5">
        <f t="shared" si="47"/>
        <v>200</v>
      </c>
      <c r="F1496" s="6" t="str">
        <f>IF(C1496&lt;&gt;"",IF(COUNTIFS($C$2:C1496,C1496)=1,C1496,""),"")</f>
        <v/>
      </c>
      <c r="H1496" s="5">
        <v>1495</v>
      </c>
      <c r="I1496" s="6" t="str">
        <f t="shared" si="46"/>
        <v/>
      </c>
      <c r="J1496" s="6" t="str">
        <f>IFERROR(MID(Tabela3[[#This Row],[Ordenado]], 1, SEARCH("_", Tabela3[[#This Row],[Ordenado]]) - 1),"")</f>
        <v/>
      </c>
      <c r="K1496" s="6" t="str">
        <f>IFERROR(MID(Tabela3[[#This Row],[Ordenado]], SEARCH("_",Tabela3[[#This Row],[Ordenado]]) + 1, LEN(Tabela3[[#This Row],[Ordenado]])),"")</f>
        <v/>
      </c>
    </row>
    <row r="1497" spans="1:11" x14ac:dyDescent="0.25">
      <c r="A1497" t="str">
        <f>IFERROR(tbl_geral[[#This Row],[Máquina]],"")</f>
        <v>TORW</v>
      </c>
      <c r="B1497" t="str">
        <f>IFERROR(tbl_geral[[#This Row],[Status]],"")</f>
        <v>USINAGEM</v>
      </c>
      <c r="C1497" t="str">
        <f>IF(Tabela2[[#This Row],[Status]]="","",CONCATENATE(Tabela2[[#This Row],[Máquina]],"_",Tabela2[[#This Row],[Status]]))</f>
        <v>TORW_USINAGEM</v>
      </c>
      <c r="E1497" s="5">
        <f t="shared" si="47"/>
        <v>200</v>
      </c>
      <c r="F1497" s="6" t="str">
        <f>IF(C1497&lt;&gt;"",IF(COUNTIFS($C$2:C1497,C1497)=1,C1497,""),"")</f>
        <v/>
      </c>
      <c r="H1497" s="5">
        <v>1496</v>
      </c>
      <c r="I1497" s="6" t="str">
        <f t="shared" si="46"/>
        <v/>
      </c>
      <c r="J1497" s="6" t="str">
        <f>IFERROR(MID(Tabela3[[#This Row],[Ordenado]], 1, SEARCH("_", Tabela3[[#This Row],[Ordenado]]) - 1),"")</f>
        <v/>
      </c>
      <c r="K1497" s="6" t="str">
        <f>IFERROR(MID(Tabela3[[#This Row],[Ordenado]], SEARCH("_",Tabela3[[#This Row],[Ordenado]]) + 1, LEN(Tabela3[[#This Row],[Ordenado]])),"")</f>
        <v/>
      </c>
    </row>
    <row r="1498" spans="1:11" x14ac:dyDescent="0.25">
      <c r="A1498" t="str">
        <f>IFERROR(tbl_geral[[#This Row],[Máquina]],"")</f>
        <v>TORW</v>
      </c>
      <c r="B1498" t="str">
        <f>IFERROR(tbl_geral[[#This Row],[Status]],"")</f>
        <v>USINAGEM</v>
      </c>
      <c r="C1498" t="str">
        <f>IF(Tabela2[[#This Row],[Status]]="","",CONCATENATE(Tabela2[[#This Row],[Máquina]],"_",Tabela2[[#This Row],[Status]]))</f>
        <v>TORW_USINAGEM</v>
      </c>
      <c r="E1498" s="5">
        <f t="shared" si="47"/>
        <v>200</v>
      </c>
      <c r="F1498" s="6" t="str">
        <f>IF(C1498&lt;&gt;"",IF(COUNTIFS($C$2:C1498,C1498)=1,C1498,""),"")</f>
        <v/>
      </c>
      <c r="H1498" s="5">
        <v>1497</v>
      </c>
      <c r="I1498" s="6" t="str">
        <f t="shared" si="46"/>
        <v/>
      </c>
      <c r="J1498" s="6" t="str">
        <f>IFERROR(MID(Tabela3[[#This Row],[Ordenado]], 1, SEARCH("_", Tabela3[[#This Row],[Ordenado]]) - 1),"")</f>
        <v/>
      </c>
      <c r="K1498" s="6" t="str">
        <f>IFERROR(MID(Tabela3[[#This Row],[Ordenado]], SEARCH("_",Tabela3[[#This Row],[Ordenado]]) + 1, LEN(Tabela3[[#This Row],[Ordenado]])),"")</f>
        <v/>
      </c>
    </row>
    <row r="1499" spans="1:11" x14ac:dyDescent="0.25">
      <c r="A1499" t="str">
        <f>IFERROR(tbl_geral[[#This Row],[Máquina]],"")</f>
        <v>TORW</v>
      </c>
      <c r="B1499" t="str">
        <f>IFERROR(tbl_geral[[#This Row],[Status]],"")</f>
        <v>USINAGEM</v>
      </c>
      <c r="C1499" t="str">
        <f>IF(Tabela2[[#This Row],[Status]]="","",CONCATENATE(Tabela2[[#This Row],[Máquina]],"_",Tabela2[[#This Row],[Status]]))</f>
        <v>TORW_USINAGEM</v>
      </c>
      <c r="E1499" s="5">
        <f t="shared" si="47"/>
        <v>200</v>
      </c>
      <c r="F1499" s="6" t="str">
        <f>IF(C1499&lt;&gt;"",IF(COUNTIFS($C$2:C1499,C1499)=1,C1499,""),"")</f>
        <v/>
      </c>
      <c r="H1499" s="5">
        <v>1498</v>
      </c>
      <c r="I1499" s="6" t="str">
        <f t="shared" si="46"/>
        <v/>
      </c>
      <c r="J1499" s="6" t="str">
        <f>IFERROR(MID(Tabela3[[#This Row],[Ordenado]], 1, SEARCH("_", Tabela3[[#This Row],[Ordenado]]) - 1),"")</f>
        <v/>
      </c>
      <c r="K1499" s="6" t="str">
        <f>IFERROR(MID(Tabela3[[#This Row],[Ordenado]], SEARCH("_",Tabela3[[#This Row],[Ordenado]]) + 1, LEN(Tabela3[[#This Row],[Ordenado]])),"")</f>
        <v/>
      </c>
    </row>
    <row r="1500" spans="1:11" x14ac:dyDescent="0.25">
      <c r="A1500" t="str">
        <f>IFERROR(tbl_geral[[#This Row],[Máquina]],"")</f>
        <v>TORW</v>
      </c>
      <c r="B1500" t="str">
        <f>IFERROR(tbl_geral[[#This Row],[Status]],"")</f>
        <v>USINAGEM</v>
      </c>
      <c r="C1500" t="str">
        <f>IF(Tabela2[[#This Row],[Status]]="","",CONCATENATE(Tabela2[[#This Row],[Máquina]],"_",Tabela2[[#This Row],[Status]]))</f>
        <v>TORW_USINAGEM</v>
      </c>
      <c r="E1500" s="5">
        <f t="shared" si="47"/>
        <v>200</v>
      </c>
      <c r="F1500" s="6" t="str">
        <f>IF(C1500&lt;&gt;"",IF(COUNTIFS($C$2:C1500,C1500)=1,C1500,""),"")</f>
        <v/>
      </c>
      <c r="H1500" s="5">
        <v>1499</v>
      </c>
      <c r="I1500" s="6" t="str">
        <f t="shared" si="46"/>
        <v/>
      </c>
      <c r="J1500" s="6" t="str">
        <f>IFERROR(MID(Tabela3[[#This Row],[Ordenado]], 1, SEARCH("_", Tabela3[[#This Row],[Ordenado]]) - 1),"")</f>
        <v/>
      </c>
      <c r="K1500" s="6" t="str">
        <f>IFERROR(MID(Tabela3[[#This Row],[Ordenado]], SEARCH("_",Tabela3[[#This Row],[Ordenado]]) + 1, LEN(Tabela3[[#This Row],[Ordenado]])),"")</f>
        <v/>
      </c>
    </row>
    <row r="1501" spans="1:11" x14ac:dyDescent="0.25">
      <c r="A1501" t="str">
        <f>IFERROR(tbl_geral[[#This Row],[Máquina]],"")</f>
        <v>TORW</v>
      </c>
      <c r="B1501" t="str">
        <f>IFERROR(tbl_geral[[#This Row],[Status]],"")</f>
        <v>USINAGEM</v>
      </c>
      <c r="C1501" t="str">
        <f>IF(Tabela2[[#This Row],[Status]]="","",CONCATENATE(Tabela2[[#This Row],[Máquina]],"_",Tabela2[[#This Row],[Status]]))</f>
        <v>TORW_USINAGEM</v>
      </c>
      <c r="E1501" s="5">
        <f t="shared" si="47"/>
        <v>200</v>
      </c>
      <c r="F1501" s="6" t="str">
        <f>IF(C1501&lt;&gt;"",IF(COUNTIFS($C$2:C1501,C1501)=1,C1501,""),"")</f>
        <v/>
      </c>
      <c r="H1501" s="5">
        <v>1500</v>
      </c>
      <c r="I1501" s="6" t="str">
        <f t="shared" si="46"/>
        <v/>
      </c>
      <c r="J1501" s="6" t="str">
        <f>IFERROR(MID(Tabela3[[#This Row],[Ordenado]], 1, SEARCH("_", Tabela3[[#This Row],[Ordenado]]) - 1),"")</f>
        <v/>
      </c>
      <c r="K1501" s="6" t="str">
        <f>IFERROR(MID(Tabela3[[#This Row],[Ordenado]], SEARCH("_",Tabela3[[#This Row],[Ordenado]]) + 1, LEN(Tabela3[[#This Row],[Ordenado]])),"")</f>
        <v/>
      </c>
    </row>
    <row r="1502" spans="1:11" x14ac:dyDescent="0.25">
      <c r="A1502" t="str">
        <f>IFERROR(tbl_geral[[#This Row],[Máquina]],"")</f>
        <v>TORW</v>
      </c>
      <c r="B1502" t="str">
        <f>IFERROR(tbl_geral[[#This Row],[Status]],"")</f>
        <v>USINAGEM</v>
      </c>
      <c r="C1502" t="str">
        <f>IF(Tabela2[[#This Row],[Status]]="","",CONCATENATE(Tabela2[[#This Row],[Máquina]],"_",Tabela2[[#This Row],[Status]]))</f>
        <v>TORW_USINAGEM</v>
      </c>
      <c r="E1502" s="5">
        <f t="shared" si="47"/>
        <v>200</v>
      </c>
      <c r="F1502" s="6" t="str">
        <f>IF(C1502&lt;&gt;"",IF(COUNTIFS($C$2:C1502,C1502)=1,C1502,""),"")</f>
        <v/>
      </c>
      <c r="H1502" s="5">
        <v>1501</v>
      </c>
      <c r="I1502" s="6" t="str">
        <f t="shared" si="46"/>
        <v/>
      </c>
      <c r="J1502" s="6" t="str">
        <f>IFERROR(MID(Tabela3[[#This Row],[Ordenado]], 1, SEARCH("_", Tabela3[[#This Row],[Ordenado]]) - 1),"")</f>
        <v/>
      </c>
      <c r="K1502" s="6" t="str">
        <f>IFERROR(MID(Tabela3[[#This Row],[Ordenado]], SEARCH("_",Tabela3[[#This Row],[Ordenado]]) + 1, LEN(Tabela3[[#This Row],[Ordenado]])),"")</f>
        <v/>
      </c>
    </row>
    <row r="1503" spans="1:11" x14ac:dyDescent="0.25">
      <c r="A1503" t="str">
        <f>IFERROR(tbl_geral[[#This Row],[Máquina]],"")</f>
        <v>TORW</v>
      </c>
      <c r="B1503" t="str">
        <f>IFERROR(tbl_geral[[#This Row],[Status]],"")</f>
        <v>USINAGEM</v>
      </c>
      <c r="C1503" t="str">
        <f>IF(Tabela2[[#This Row],[Status]]="","",CONCATENATE(Tabela2[[#This Row],[Máquina]],"_",Tabela2[[#This Row],[Status]]))</f>
        <v>TORW_USINAGEM</v>
      </c>
      <c r="E1503" s="5">
        <f t="shared" si="47"/>
        <v>200</v>
      </c>
      <c r="F1503" s="6" t="str">
        <f>IF(C1503&lt;&gt;"",IF(COUNTIFS($C$2:C1503,C1503)=1,C1503,""),"")</f>
        <v/>
      </c>
      <c r="H1503" s="5">
        <v>1502</v>
      </c>
      <c r="I1503" s="6" t="str">
        <f t="shared" si="46"/>
        <v/>
      </c>
      <c r="J1503" s="6" t="str">
        <f>IFERROR(MID(Tabela3[[#This Row],[Ordenado]], 1, SEARCH("_", Tabela3[[#This Row],[Ordenado]]) - 1),"")</f>
        <v/>
      </c>
      <c r="K1503" s="6" t="str">
        <f>IFERROR(MID(Tabela3[[#This Row],[Ordenado]], SEARCH("_",Tabela3[[#This Row],[Ordenado]]) + 1, LEN(Tabela3[[#This Row],[Ordenado]])),"")</f>
        <v/>
      </c>
    </row>
    <row r="1504" spans="1:11" x14ac:dyDescent="0.25">
      <c r="A1504" t="str">
        <f>IFERROR(tbl_geral[[#This Row],[Máquina]],"")</f>
        <v>TORW</v>
      </c>
      <c r="B1504" t="str">
        <f>IFERROR(tbl_geral[[#This Row],[Status]],"")</f>
        <v>USINAGEM</v>
      </c>
      <c r="C1504" t="str">
        <f>IF(Tabela2[[#This Row],[Status]]="","",CONCATENATE(Tabela2[[#This Row],[Máquina]],"_",Tabela2[[#This Row],[Status]]))</f>
        <v>TORW_USINAGEM</v>
      </c>
      <c r="E1504" s="5">
        <f t="shared" si="47"/>
        <v>200</v>
      </c>
      <c r="F1504" s="6" t="str">
        <f>IF(C1504&lt;&gt;"",IF(COUNTIFS($C$2:C1504,C1504)=1,C1504,""),"")</f>
        <v/>
      </c>
      <c r="H1504" s="5">
        <v>1503</v>
      </c>
      <c r="I1504" s="6" t="str">
        <f t="shared" si="46"/>
        <v/>
      </c>
      <c r="J1504" s="6" t="str">
        <f>IFERROR(MID(Tabela3[[#This Row],[Ordenado]], 1, SEARCH("_", Tabela3[[#This Row],[Ordenado]]) - 1),"")</f>
        <v/>
      </c>
      <c r="K1504" s="6" t="str">
        <f>IFERROR(MID(Tabela3[[#This Row],[Ordenado]], SEARCH("_",Tabela3[[#This Row],[Ordenado]]) + 1, LEN(Tabela3[[#This Row],[Ordenado]])),"")</f>
        <v/>
      </c>
    </row>
    <row r="1505" spans="1:11" x14ac:dyDescent="0.25">
      <c r="A1505" t="str">
        <f>IFERROR(tbl_geral[[#This Row],[Máquina]],"")</f>
        <v>TORW</v>
      </c>
      <c r="B1505" t="str">
        <f>IFERROR(tbl_geral[[#This Row],[Status]],"")</f>
        <v>USINAGEM</v>
      </c>
      <c r="C1505" t="str">
        <f>IF(Tabela2[[#This Row],[Status]]="","",CONCATENATE(Tabela2[[#This Row],[Máquina]],"_",Tabela2[[#This Row],[Status]]))</f>
        <v>TORW_USINAGEM</v>
      </c>
      <c r="E1505" s="5">
        <f t="shared" si="47"/>
        <v>200</v>
      </c>
      <c r="F1505" s="6" t="str">
        <f>IF(C1505&lt;&gt;"",IF(COUNTIFS($C$2:C1505,C1505)=1,C1505,""),"")</f>
        <v/>
      </c>
      <c r="H1505" s="5">
        <v>1504</v>
      </c>
      <c r="I1505" s="6" t="str">
        <f t="shared" si="46"/>
        <v/>
      </c>
      <c r="J1505" s="6" t="str">
        <f>IFERROR(MID(Tabela3[[#This Row],[Ordenado]], 1, SEARCH("_", Tabela3[[#This Row],[Ordenado]]) - 1),"")</f>
        <v/>
      </c>
      <c r="K1505" s="6" t="str">
        <f>IFERROR(MID(Tabela3[[#This Row],[Ordenado]], SEARCH("_",Tabela3[[#This Row],[Ordenado]]) + 1, LEN(Tabela3[[#This Row],[Ordenado]])),"")</f>
        <v/>
      </c>
    </row>
    <row r="1506" spans="1:11" x14ac:dyDescent="0.25">
      <c r="A1506" t="str">
        <f>IFERROR(tbl_geral[[#This Row],[Máquina]],"")</f>
        <v>TORW</v>
      </c>
      <c r="B1506" t="str">
        <f>IFERROR(tbl_geral[[#This Row],[Status]],"")</f>
        <v>USINAGEM</v>
      </c>
      <c r="C1506" t="str">
        <f>IF(Tabela2[[#This Row],[Status]]="","",CONCATENATE(Tabela2[[#This Row],[Máquina]],"_",Tabela2[[#This Row],[Status]]))</f>
        <v>TORW_USINAGEM</v>
      </c>
      <c r="E1506" s="5">
        <f t="shared" si="47"/>
        <v>200</v>
      </c>
      <c r="F1506" s="6" t="str">
        <f>IF(C1506&lt;&gt;"",IF(COUNTIFS($C$2:C1506,C1506)=1,C1506,""),"")</f>
        <v/>
      </c>
      <c r="H1506" s="5">
        <v>1505</v>
      </c>
      <c r="I1506" s="6" t="str">
        <f t="shared" si="46"/>
        <v/>
      </c>
      <c r="J1506" s="6" t="str">
        <f>IFERROR(MID(Tabela3[[#This Row],[Ordenado]], 1, SEARCH("_", Tabela3[[#This Row],[Ordenado]]) - 1),"")</f>
        <v/>
      </c>
      <c r="K1506" s="6" t="str">
        <f>IFERROR(MID(Tabela3[[#This Row],[Ordenado]], SEARCH("_",Tabela3[[#This Row],[Ordenado]]) + 1, LEN(Tabela3[[#This Row],[Ordenado]])),"")</f>
        <v/>
      </c>
    </row>
    <row r="1507" spans="1:11" x14ac:dyDescent="0.25">
      <c r="A1507" t="str">
        <f>IFERROR(tbl_geral[[#This Row],[Máquina]],"")</f>
        <v>TORW</v>
      </c>
      <c r="B1507" t="str">
        <f>IFERROR(tbl_geral[[#This Row],[Status]],"")</f>
        <v>USINAGEM</v>
      </c>
      <c r="C1507" t="str">
        <f>IF(Tabela2[[#This Row],[Status]]="","",CONCATENATE(Tabela2[[#This Row],[Máquina]],"_",Tabela2[[#This Row],[Status]]))</f>
        <v>TORW_USINAGEM</v>
      </c>
      <c r="E1507" s="5">
        <f t="shared" si="47"/>
        <v>200</v>
      </c>
      <c r="F1507" s="6" t="str">
        <f>IF(C1507&lt;&gt;"",IF(COUNTIFS($C$2:C1507,C1507)=1,C1507,""),"")</f>
        <v/>
      </c>
      <c r="H1507" s="5">
        <v>1506</v>
      </c>
      <c r="I1507" s="6" t="str">
        <f t="shared" si="46"/>
        <v/>
      </c>
      <c r="J1507" s="6" t="str">
        <f>IFERROR(MID(Tabela3[[#This Row],[Ordenado]], 1, SEARCH("_", Tabela3[[#This Row],[Ordenado]]) - 1),"")</f>
        <v/>
      </c>
      <c r="K1507" s="6" t="str">
        <f>IFERROR(MID(Tabela3[[#This Row],[Ordenado]], SEARCH("_",Tabela3[[#This Row],[Ordenado]]) + 1, LEN(Tabela3[[#This Row],[Ordenado]])),"")</f>
        <v/>
      </c>
    </row>
    <row r="1508" spans="1:11" x14ac:dyDescent="0.25">
      <c r="A1508" t="str">
        <f>IFERROR(tbl_geral[[#This Row],[Máquina]],"")</f>
        <v>TORW</v>
      </c>
      <c r="B1508" t="str">
        <f>IFERROR(tbl_geral[[#This Row],[Status]],"")</f>
        <v>VIRADOR DE RÉGUAS</v>
      </c>
      <c r="C1508" t="str">
        <f>IF(Tabela2[[#This Row],[Status]]="","",CONCATENATE(Tabela2[[#This Row],[Máquina]],"_",Tabela2[[#This Row],[Status]]))</f>
        <v>TORW_VIRADOR DE RÉGUAS</v>
      </c>
      <c r="E1508" s="5">
        <f t="shared" si="47"/>
        <v>201</v>
      </c>
      <c r="F1508" s="6" t="str">
        <f>IF(C1508&lt;&gt;"",IF(COUNTIFS($C$2:C1508,C1508)=1,C1508,""),"")</f>
        <v>TORW_VIRADOR DE RÉGUAS</v>
      </c>
      <c r="H1508" s="5">
        <v>1507</v>
      </c>
      <c r="I1508" s="6" t="str">
        <f t="shared" si="46"/>
        <v/>
      </c>
      <c r="J1508" s="6" t="str">
        <f>IFERROR(MID(Tabela3[[#This Row],[Ordenado]], 1, SEARCH("_", Tabela3[[#This Row],[Ordenado]]) - 1),"")</f>
        <v/>
      </c>
      <c r="K1508" s="6" t="str">
        <f>IFERROR(MID(Tabela3[[#This Row],[Ordenado]], SEARCH("_",Tabela3[[#This Row],[Ordenado]]) + 1, LEN(Tabela3[[#This Row],[Ordenado]])),"")</f>
        <v/>
      </c>
    </row>
    <row r="1509" spans="1:11" x14ac:dyDescent="0.25">
      <c r="A1509" t="str">
        <f>IFERROR(tbl_geral[[#This Row],[Máquina]],"")</f>
        <v>TORW</v>
      </c>
      <c r="B1509" t="str">
        <f>IFERROR(tbl_geral[[#This Row],[Status]],"")</f>
        <v>VIRADOR DE RÉGUAS</v>
      </c>
      <c r="C1509" t="str">
        <f>IF(Tabela2[[#This Row],[Status]]="","",CONCATENATE(Tabela2[[#This Row],[Máquina]],"_",Tabela2[[#This Row],[Status]]))</f>
        <v>TORW_VIRADOR DE RÉGUAS</v>
      </c>
      <c r="E1509" s="5">
        <f t="shared" si="47"/>
        <v>201</v>
      </c>
      <c r="F1509" s="6" t="str">
        <f>IF(C1509&lt;&gt;"",IF(COUNTIFS($C$2:C1509,C1509)=1,C1509,""),"")</f>
        <v/>
      </c>
      <c r="H1509" s="5">
        <v>1508</v>
      </c>
      <c r="I1509" s="6" t="str">
        <f t="shared" si="46"/>
        <v/>
      </c>
      <c r="J1509" s="6" t="str">
        <f>IFERROR(MID(Tabela3[[#This Row],[Ordenado]], 1, SEARCH("_", Tabela3[[#This Row],[Ordenado]]) - 1),"")</f>
        <v/>
      </c>
      <c r="K1509" s="6" t="str">
        <f>IFERROR(MID(Tabela3[[#This Row],[Ordenado]], SEARCH("_",Tabela3[[#This Row],[Ordenado]]) + 1, LEN(Tabela3[[#This Row],[Ordenado]])),"")</f>
        <v/>
      </c>
    </row>
    <row r="1510" spans="1:11" x14ac:dyDescent="0.25">
      <c r="A1510" t="str">
        <f>IFERROR(tbl_geral[[#This Row],[Máquina]],"")</f>
        <v>TORW</v>
      </c>
      <c r="B1510" t="str">
        <f>IFERROR(tbl_geral[[#This Row],[Status]],"")</f>
        <v>VIRADOR DE RÉGUAS</v>
      </c>
      <c r="C1510" t="str">
        <f>IF(Tabela2[[#This Row],[Status]]="","",CONCATENATE(Tabela2[[#This Row],[Máquina]],"_",Tabela2[[#This Row],[Status]]))</f>
        <v>TORW_VIRADOR DE RÉGUAS</v>
      </c>
      <c r="E1510" s="5">
        <f t="shared" si="47"/>
        <v>201</v>
      </c>
      <c r="F1510" s="6" t="str">
        <f>IF(C1510&lt;&gt;"",IF(COUNTIFS($C$2:C1510,C1510)=1,C1510,""),"")</f>
        <v/>
      </c>
      <c r="H1510" s="5">
        <v>1509</v>
      </c>
      <c r="I1510" s="6" t="str">
        <f t="shared" si="46"/>
        <v/>
      </c>
      <c r="J1510" s="6" t="str">
        <f>IFERROR(MID(Tabela3[[#This Row],[Ordenado]], 1, SEARCH("_", Tabela3[[#This Row],[Ordenado]]) - 1),"")</f>
        <v/>
      </c>
      <c r="K1510" s="6" t="str">
        <f>IFERROR(MID(Tabela3[[#This Row],[Ordenado]], SEARCH("_",Tabela3[[#This Row],[Ordenado]]) + 1, LEN(Tabela3[[#This Row],[Ordenado]])),"")</f>
        <v/>
      </c>
    </row>
    <row r="1511" spans="1:11" x14ac:dyDescent="0.25">
      <c r="A1511" t="str">
        <f>IFERROR(tbl_geral[[#This Row],[Máquina]],"")</f>
        <v>TORW</v>
      </c>
      <c r="B1511" t="str">
        <f>IFERROR(tbl_geral[[#This Row],[Status]],"")</f>
        <v>VIRADOR DE RÉGUAS</v>
      </c>
      <c r="C1511" t="str">
        <f>IF(Tabela2[[#This Row],[Status]]="","",CONCATENATE(Tabela2[[#This Row],[Máquina]],"_",Tabela2[[#This Row],[Status]]))</f>
        <v>TORW_VIRADOR DE RÉGUAS</v>
      </c>
      <c r="E1511" s="5">
        <f t="shared" si="47"/>
        <v>201</v>
      </c>
      <c r="F1511" s="6" t="str">
        <f>IF(C1511&lt;&gt;"",IF(COUNTIFS($C$2:C1511,C1511)=1,C1511,""),"")</f>
        <v/>
      </c>
      <c r="H1511" s="5">
        <v>1510</v>
      </c>
      <c r="I1511" s="6" t="str">
        <f t="shared" si="46"/>
        <v/>
      </c>
      <c r="J1511" s="6" t="str">
        <f>IFERROR(MID(Tabela3[[#This Row],[Ordenado]], 1, SEARCH("_", Tabela3[[#This Row],[Ordenado]]) - 1),"")</f>
        <v/>
      </c>
      <c r="K1511" s="6" t="str">
        <f>IFERROR(MID(Tabela3[[#This Row],[Ordenado]], SEARCH("_",Tabela3[[#This Row],[Ordenado]]) + 1, LEN(Tabela3[[#This Row],[Ordenado]])),"")</f>
        <v/>
      </c>
    </row>
    <row r="1512" spans="1:11" x14ac:dyDescent="0.25">
      <c r="A1512" t="str">
        <f>IFERROR(tbl_geral[[#This Row],[Máquina]],"")</f>
        <v>TORW</v>
      </c>
      <c r="B1512" t="str">
        <f>IFERROR(tbl_geral[[#This Row],[Status]],"")</f>
        <v>VIRADOR DE RÉGUAS</v>
      </c>
      <c r="C1512" t="str">
        <f>IF(Tabela2[[#This Row],[Status]]="","",CONCATENATE(Tabela2[[#This Row],[Máquina]],"_",Tabela2[[#This Row],[Status]]))</f>
        <v>TORW_VIRADOR DE RÉGUAS</v>
      </c>
      <c r="E1512" s="5">
        <f t="shared" si="47"/>
        <v>201</v>
      </c>
      <c r="F1512" s="6" t="str">
        <f>IF(C1512&lt;&gt;"",IF(COUNTIFS($C$2:C1512,C1512)=1,C1512,""),"")</f>
        <v/>
      </c>
      <c r="H1512" s="5">
        <v>1511</v>
      </c>
      <c r="I1512" s="6" t="str">
        <f t="shared" si="46"/>
        <v/>
      </c>
      <c r="J1512" s="6" t="str">
        <f>IFERROR(MID(Tabela3[[#This Row],[Ordenado]], 1, SEARCH("_", Tabela3[[#This Row],[Ordenado]]) - 1),"")</f>
        <v/>
      </c>
      <c r="K1512" s="6" t="str">
        <f>IFERROR(MID(Tabela3[[#This Row],[Ordenado]], SEARCH("_",Tabela3[[#This Row],[Ordenado]]) + 1, LEN(Tabela3[[#This Row],[Ordenado]])),"")</f>
        <v/>
      </c>
    </row>
    <row r="1513" spans="1:11" x14ac:dyDescent="0.25">
      <c r="A1513" t="str">
        <f>IFERROR(tbl_geral[[#This Row],[Máquina]],"")</f>
        <v>TORW</v>
      </c>
      <c r="B1513" t="str">
        <f>IFERROR(tbl_geral[[#This Row],[Status]],"")</f>
        <v xml:space="preserve">FORMADOR DE PACOTE </v>
      </c>
      <c r="C1513" t="str">
        <f>IF(Tabela2[[#This Row],[Status]]="","",CONCATENATE(Tabela2[[#This Row],[Máquina]],"_",Tabela2[[#This Row],[Status]]))</f>
        <v xml:space="preserve">TORW_FORMADOR DE PACOTE </v>
      </c>
      <c r="E1513" s="5">
        <f t="shared" si="47"/>
        <v>202</v>
      </c>
      <c r="F1513" s="6" t="str">
        <f>IF(C1513&lt;&gt;"",IF(COUNTIFS($C$2:C1513,C1513)=1,C1513,""),"")</f>
        <v xml:space="preserve">TORW_FORMADOR DE PACOTE </v>
      </c>
      <c r="H1513" s="5">
        <v>1512</v>
      </c>
      <c r="I1513" s="6" t="str">
        <f t="shared" si="46"/>
        <v/>
      </c>
      <c r="J1513" s="6" t="str">
        <f>IFERROR(MID(Tabela3[[#This Row],[Ordenado]], 1, SEARCH("_", Tabela3[[#This Row],[Ordenado]]) - 1),"")</f>
        <v/>
      </c>
      <c r="K1513" s="6" t="str">
        <f>IFERROR(MID(Tabela3[[#This Row],[Ordenado]], SEARCH("_",Tabela3[[#This Row],[Ordenado]]) + 1, LEN(Tabela3[[#This Row],[Ordenado]])),"")</f>
        <v/>
      </c>
    </row>
    <row r="1514" spans="1:11" x14ac:dyDescent="0.25">
      <c r="A1514" t="str">
        <f>IFERROR(tbl_geral[[#This Row],[Máquina]],"")</f>
        <v>TORW</v>
      </c>
      <c r="B1514" t="str">
        <f>IFERROR(tbl_geral[[#This Row],[Status]],"")</f>
        <v xml:space="preserve">FORMADOR DE PACOTE </v>
      </c>
      <c r="C1514" t="str">
        <f>IF(Tabela2[[#This Row],[Status]]="","",CONCATENATE(Tabela2[[#This Row],[Máquina]],"_",Tabela2[[#This Row],[Status]]))</f>
        <v xml:space="preserve">TORW_FORMADOR DE PACOTE </v>
      </c>
      <c r="E1514" s="5">
        <f t="shared" si="47"/>
        <v>202</v>
      </c>
      <c r="F1514" s="6" t="str">
        <f>IF(C1514&lt;&gt;"",IF(COUNTIFS($C$2:C1514,C1514)=1,C1514,""),"")</f>
        <v/>
      </c>
      <c r="H1514" s="5">
        <v>1513</v>
      </c>
      <c r="I1514" s="6" t="str">
        <f t="shared" si="46"/>
        <v/>
      </c>
      <c r="J1514" s="6" t="str">
        <f>IFERROR(MID(Tabela3[[#This Row],[Ordenado]], 1, SEARCH("_", Tabela3[[#This Row],[Ordenado]]) - 1),"")</f>
        <v/>
      </c>
      <c r="K1514" s="6" t="str">
        <f>IFERROR(MID(Tabela3[[#This Row],[Ordenado]], SEARCH("_",Tabela3[[#This Row],[Ordenado]]) + 1, LEN(Tabela3[[#This Row],[Ordenado]])),"")</f>
        <v/>
      </c>
    </row>
    <row r="1515" spans="1:11" x14ac:dyDescent="0.25">
      <c r="A1515" t="str">
        <f>IFERROR(tbl_geral[[#This Row],[Máquina]],"")</f>
        <v>TORW</v>
      </c>
      <c r="B1515" t="str">
        <f>IFERROR(tbl_geral[[#This Row],[Status]],"")</f>
        <v xml:space="preserve">FORMADOR DE PACOTE </v>
      </c>
      <c r="C1515" t="str">
        <f>IF(Tabela2[[#This Row],[Status]]="","",CONCATENATE(Tabela2[[#This Row],[Máquina]],"_",Tabela2[[#This Row],[Status]]))</f>
        <v xml:space="preserve">TORW_FORMADOR DE PACOTE </v>
      </c>
      <c r="E1515" s="5">
        <f t="shared" si="47"/>
        <v>202</v>
      </c>
      <c r="F1515" s="6" t="str">
        <f>IF(C1515&lt;&gt;"",IF(COUNTIFS($C$2:C1515,C1515)=1,C1515,""),"")</f>
        <v/>
      </c>
      <c r="H1515" s="5">
        <v>1514</v>
      </c>
      <c r="I1515" s="6" t="str">
        <f t="shared" si="46"/>
        <v/>
      </c>
      <c r="J1515" s="6" t="str">
        <f>IFERROR(MID(Tabela3[[#This Row],[Ordenado]], 1, SEARCH("_", Tabela3[[#This Row],[Ordenado]]) - 1),"")</f>
        <v/>
      </c>
      <c r="K1515" s="6" t="str">
        <f>IFERROR(MID(Tabela3[[#This Row],[Ordenado]], SEARCH("_",Tabela3[[#This Row],[Ordenado]]) + 1, LEN(Tabela3[[#This Row],[Ordenado]])),"")</f>
        <v/>
      </c>
    </row>
    <row r="1516" spans="1:11" x14ac:dyDescent="0.25">
      <c r="A1516" t="str">
        <f>IFERROR(tbl_geral[[#This Row],[Máquina]],"")</f>
        <v>TORW</v>
      </c>
      <c r="B1516" t="str">
        <f>IFERROR(tbl_geral[[#This Row],[Status]],"")</f>
        <v xml:space="preserve">FORMADOR DE PACOTE </v>
      </c>
      <c r="C1516" t="str">
        <f>IF(Tabela2[[#This Row],[Status]]="","",CONCATENATE(Tabela2[[#This Row],[Máquina]],"_",Tabela2[[#This Row],[Status]]))</f>
        <v xml:space="preserve">TORW_FORMADOR DE PACOTE </v>
      </c>
      <c r="E1516" s="5">
        <f t="shared" si="47"/>
        <v>202</v>
      </c>
      <c r="F1516" s="6" t="str">
        <f>IF(C1516&lt;&gt;"",IF(COUNTIFS($C$2:C1516,C1516)=1,C1516,""),"")</f>
        <v/>
      </c>
      <c r="H1516" s="5">
        <v>1515</v>
      </c>
      <c r="I1516" s="6" t="str">
        <f t="shared" si="46"/>
        <v/>
      </c>
      <c r="J1516" s="6" t="str">
        <f>IFERROR(MID(Tabela3[[#This Row],[Ordenado]], 1, SEARCH("_", Tabela3[[#This Row],[Ordenado]]) - 1),"")</f>
        <v/>
      </c>
      <c r="K1516" s="6" t="str">
        <f>IFERROR(MID(Tabela3[[#This Row],[Ordenado]], SEARCH("_",Tabela3[[#This Row],[Ordenado]]) + 1, LEN(Tabela3[[#This Row],[Ordenado]])),"")</f>
        <v/>
      </c>
    </row>
    <row r="1517" spans="1:11" x14ac:dyDescent="0.25">
      <c r="A1517" t="str">
        <f>IFERROR(tbl_geral[[#This Row],[Máquina]],"")</f>
        <v>TORW</v>
      </c>
      <c r="B1517" t="str">
        <f>IFERROR(tbl_geral[[#This Row],[Status]],"")</f>
        <v xml:space="preserve">FORMADOR DE PACOTE </v>
      </c>
      <c r="C1517" t="str">
        <f>IF(Tabela2[[#This Row],[Status]]="","",CONCATENATE(Tabela2[[#This Row],[Máquina]],"_",Tabela2[[#This Row],[Status]]))</f>
        <v xml:space="preserve">TORW_FORMADOR DE PACOTE </v>
      </c>
      <c r="E1517" s="5">
        <f t="shared" si="47"/>
        <v>202</v>
      </c>
      <c r="F1517" s="6" t="str">
        <f>IF(C1517&lt;&gt;"",IF(COUNTIFS($C$2:C1517,C1517)=1,C1517,""),"")</f>
        <v/>
      </c>
      <c r="H1517" s="5">
        <v>1516</v>
      </c>
      <c r="I1517" s="6" t="str">
        <f t="shared" si="46"/>
        <v/>
      </c>
      <c r="J1517" s="6" t="str">
        <f>IFERROR(MID(Tabela3[[#This Row],[Ordenado]], 1, SEARCH("_", Tabela3[[#This Row],[Ordenado]]) - 1),"")</f>
        <v/>
      </c>
      <c r="K1517" s="6" t="str">
        <f>IFERROR(MID(Tabela3[[#This Row],[Ordenado]], SEARCH("_",Tabela3[[#This Row],[Ordenado]]) + 1, LEN(Tabela3[[#This Row],[Ordenado]])),"")</f>
        <v/>
      </c>
    </row>
    <row r="1518" spans="1:11" x14ac:dyDescent="0.25">
      <c r="A1518" t="str">
        <f>IFERROR(tbl_geral[[#This Row],[Máquina]],"")</f>
        <v>TORW</v>
      </c>
      <c r="B1518" t="str">
        <f>IFERROR(tbl_geral[[#This Row],[Status]],"")</f>
        <v xml:space="preserve">FORMADOR DE PACOTE </v>
      </c>
      <c r="C1518" t="str">
        <f>IF(Tabela2[[#This Row],[Status]]="","",CONCATENATE(Tabela2[[#This Row],[Máquina]],"_",Tabela2[[#This Row],[Status]]))</f>
        <v xml:space="preserve">TORW_FORMADOR DE PACOTE </v>
      </c>
      <c r="E1518" s="5">
        <f t="shared" si="47"/>
        <v>202</v>
      </c>
      <c r="F1518" s="6" t="str">
        <f>IF(C1518&lt;&gt;"",IF(COUNTIFS($C$2:C1518,C1518)=1,C1518,""),"")</f>
        <v/>
      </c>
      <c r="H1518" s="5">
        <v>1517</v>
      </c>
      <c r="I1518" s="6" t="str">
        <f t="shared" si="46"/>
        <v/>
      </c>
      <c r="J1518" s="6" t="str">
        <f>IFERROR(MID(Tabela3[[#This Row],[Ordenado]], 1, SEARCH("_", Tabela3[[#This Row],[Ordenado]]) - 1),"")</f>
        <v/>
      </c>
      <c r="K1518" s="6" t="str">
        <f>IFERROR(MID(Tabela3[[#This Row],[Ordenado]], SEARCH("_",Tabela3[[#This Row],[Ordenado]]) + 1, LEN(Tabela3[[#This Row],[Ordenado]])),"")</f>
        <v/>
      </c>
    </row>
    <row r="1519" spans="1:11" x14ac:dyDescent="0.25">
      <c r="A1519" t="str">
        <f>IFERROR(tbl_geral[[#This Row],[Máquina]],"")</f>
        <v>TORW</v>
      </c>
      <c r="B1519" t="str">
        <f>IFERROR(tbl_geral[[#This Row],[Status]],"")</f>
        <v>TRANSPORTE ANGULAR DE CAIXAS</v>
      </c>
      <c r="C1519" t="str">
        <f>IF(Tabela2[[#This Row],[Status]]="","",CONCATENATE(Tabela2[[#This Row],[Máquina]],"_",Tabela2[[#This Row],[Status]]))</f>
        <v>TORW_TRANSPORTE ANGULAR DE CAIXAS</v>
      </c>
      <c r="E1519" s="5">
        <f t="shared" si="47"/>
        <v>203</v>
      </c>
      <c r="F1519" s="6" t="str">
        <f>IF(C1519&lt;&gt;"",IF(COUNTIFS($C$2:C1519,C1519)=1,C1519,""),"")</f>
        <v>TORW_TRANSPORTE ANGULAR DE CAIXAS</v>
      </c>
      <c r="H1519" s="5">
        <v>1518</v>
      </c>
      <c r="I1519" s="6" t="str">
        <f t="shared" si="46"/>
        <v/>
      </c>
      <c r="J1519" s="6" t="str">
        <f>IFERROR(MID(Tabela3[[#This Row],[Ordenado]], 1, SEARCH("_", Tabela3[[#This Row],[Ordenado]]) - 1),"")</f>
        <v/>
      </c>
      <c r="K1519" s="6" t="str">
        <f>IFERROR(MID(Tabela3[[#This Row],[Ordenado]], SEARCH("_",Tabela3[[#This Row],[Ordenado]]) + 1, LEN(Tabela3[[#This Row],[Ordenado]])),"")</f>
        <v/>
      </c>
    </row>
    <row r="1520" spans="1:11" x14ac:dyDescent="0.25">
      <c r="A1520" t="str">
        <f>IFERROR(tbl_geral[[#This Row],[Máquina]],"")</f>
        <v>TORW</v>
      </c>
      <c r="B1520" t="str">
        <f>IFERROR(tbl_geral[[#This Row],[Status]],"")</f>
        <v>TRANSPORTE ANGULAR DE CAIXAS</v>
      </c>
      <c r="C1520" t="str">
        <f>IF(Tabela2[[#This Row],[Status]]="","",CONCATENATE(Tabela2[[#This Row],[Máquina]],"_",Tabela2[[#This Row],[Status]]))</f>
        <v>TORW_TRANSPORTE ANGULAR DE CAIXAS</v>
      </c>
      <c r="E1520" s="5">
        <f t="shared" si="47"/>
        <v>203</v>
      </c>
      <c r="F1520" s="6" t="str">
        <f>IF(C1520&lt;&gt;"",IF(COUNTIFS($C$2:C1520,C1520)=1,C1520,""),"")</f>
        <v/>
      </c>
      <c r="H1520" s="5">
        <v>1519</v>
      </c>
      <c r="I1520" s="6" t="str">
        <f t="shared" si="46"/>
        <v/>
      </c>
      <c r="J1520" s="6" t="str">
        <f>IFERROR(MID(Tabela3[[#This Row],[Ordenado]], 1, SEARCH("_", Tabela3[[#This Row],[Ordenado]]) - 1),"")</f>
        <v/>
      </c>
      <c r="K1520" s="6" t="str">
        <f>IFERROR(MID(Tabela3[[#This Row],[Ordenado]], SEARCH("_",Tabela3[[#This Row],[Ordenado]]) + 1, LEN(Tabela3[[#This Row],[Ordenado]])),"")</f>
        <v/>
      </c>
    </row>
    <row r="1521" spans="1:11" x14ac:dyDescent="0.25">
      <c r="A1521" t="str">
        <f>IFERROR(tbl_geral[[#This Row],[Máquina]],"")</f>
        <v>TORW</v>
      </c>
      <c r="B1521" t="str">
        <f>IFERROR(tbl_geral[[#This Row],[Status]],"")</f>
        <v>TRANSPORTE ANGULAR DE CAIXAS</v>
      </c>
      <c r="C1521" t="str">
        <f>IF(Tabela2[[#This Row],[Status]]="","",CONCATENATE(Tabela2[[#This Row],[Máquina]],"_",Tabela2[[#This Row],[Status]]))</f>
        <v>TORW_TRANSPORTE ANGULAR DE CAIXAS</v>
      </c>
      <c r="E1521" s="5">
        <f t="shared" si="47"/>
        <v>203</v>
      </c>
      <c r="F1521" s="6" t="str">
        <f>IF(C1521&lt;&gt;"",IF(COUNTIFS($C$2:C1521,C1521)=1,C1521,""),"")</f>
        <v/>
      </c>
      <c r="H1521" s="5">
        <v>1520</v>
      </c>
      <c r="I1521" s="6" t="str">
        <f t="shared" si="46"/>
        <v/>
      </c>
      <c r="J1521" s="6" t="str">
        <f>IFERROR(MID(Tabela3[[#This Row],[Ordenado]], 1, SEARCH("_", Tabela3[[#This Row],[Ordenado]]) - 1),"")</f>
        <v/>
      </c>
      <c r="K1521" s="6" t="str">
        <f>IFERROR(MID(Tabela3[[#This Row],[Ordenado]], SEARCH("_",Tabela3[[#This Row],[Ordenado]]) + 1, LEN(Tabela3[[#This Row],[Ordenado]])),"")</f>
        <v/>
      </c>
    </row>
    <row r="1522" spans="1:11" x14ac:dyDescent="0.25">
      <c r="A1522" t="str">
        <f>IFERROR(tbl_geral[[#This Row],[Máquina]],"")</f>
        <v>TORW</v>
      </c>
      <c r="B1522" t="str">
        <f>IFERROR(tbl_geral[[#This Row],[Status]],"")</f>
        <v>SELADORA (APLICADORA DE FILME)</v>
      </c>
      <c r="C1522" t="str">
        <f>IF(Tabela2[[#This Row],[Status]]="","",CONCATENATE(Tabela2[[#This Row],[Máquina]],"_",Tabela2[[#This Row],[Status]]))</f>
        <v>TORW_SELADORA (APLICADORA DE FILME)</v>
      </c>
      <c r="E1522" s="5">
        <f t="shared" si="47"/>
        <v>204</v>
      </c>
      <c r="F1522" s="6" t="str">
        <f>IF(C1522&lt;&gt;"",IF(COUNTIFS($C$2:C1522,C1522)=1,C1522,""),"")</f>
        <v>TORW_SELADORA (APLICADORA DE FILME)</v>
      </c>
      <c r="H1522" s="5">
        <v>1521</v>
      </c>
      <c r="I1522" s="6" t="str">
        <f t="shared" si="46"/>
        <v/>
      </c>
      <c r="J1522" s="6" t="str">
        <f>IFERROR(MID(Tabela3[[#This Row],[Ordenado]], 1, SEARCH("_", Tabela3[[#This Row],[Ordenado]]) - 1),"")</f>
        <v/>
      </c>
      <c r="K1522" s="6" t="str">
        <f>IFERROR(MID(Tabela3[[#This Row],[Ordenado]], SEARCH("_",Tabela3[[#This Row],[Ordenado]]) + 1, LEN(Tabela3[[#This Row],[Ordenado]])),"")</f>
        <v/>
      </c>
    </row>
    <row r="1523" spans="1:11" x14ac:dyDescent="0.25">
      <c r="A1523" t="str">
        <f>IFERROR(tbl_geral[[#This Row],[Máquina]],"")</f>
        <v>TORW</v>
      </c>
      <c r="B1523" t="str">
        <f>IFERROR(tbl_geral[[#This Row],[Status]],"")</f>
        <v>SELADORA (APLICADORA DE FILME)</v>
      </c>
      <c r="C1523" t="str">
        <f>IF(Tabela2[[#This Row],[Status]]="","",CONCATENATE(Tabela2[[#This Row],[Máquina]],"_",Tabela2[[#This Row],[Status]]))</f>
        <v>TORW_SELADORA (APLICADORA DE FILME)</v>
      </c>
      <c r="E1523" s="5">
        <f t="shared" si="47"/>
        <v>204</v>
      </c>
      <c r="F1523" s="6" t="str">
        <f>IF(C1523&lt;&gt;"",IF(COUNTIFS($C$2:C1523,C1523)=1,C1523,""),"")</f>
        <v/>
      </c>
      <c r="H1523" s="5">
        <v>1522</v>
      </c>
      <c r="I1523" s="6" t="str">
        <f t="shared" si="46"/>
        <v/>
      </c>
      <c r="J1523" s="6" t="str">
        <f>IFERROR(MID(Tabela3[[#This Row],[Ordenado]], 1, SEARCH("_", Tabela3[[#This Row],[Ordenado]]) - 1),"")</f>
        <v/>
      </c>
      <c r="K1523" s="6" t="str">
        <f>IFERROR(MID(Tabela3[[#This Row],[Ordenado]], SEARCH("_",Tabela3[[#This Row],[Ordenado]]) + 1, LEN(Tabela3[[#This Row],[Ordenado]])),"")</f>
        <v/>
      </c>
    </row>
    <row r="1524" spans="1:11" x14ac:dyDescent="0.25">
      <c r="A1524" t="str">
        <f>IFERROR(tbl_geral[[#This Row],[Máquina]],"")</f>
        <v>TORW</v>
      </c>
      <c r="B1524" t="str">
        <f>IFERROR(tbl_geral[[#This Row],[Status]],"")</f>
        <v>SELADORA (APLICADORA DE FILME)</v>
      </c>
      <c r="C1524" t="str">
        <f>IF(Tabela2[[#This Row],[Status]]="","",CONCATENATE(Tabela2[[#This Row],[Máquina]],"_",Tabela2[[#This Row],[Status]]))</f>
        <v>TORW_SELADORA (APLICADORA DE FILME)</v>
      </c>
      <c r="E1524" s="5">
        <f t="shared" si="47"/>
        <v>204</v>
      </c>
      <c r="F1524" s="6" t="str">
        <f>IF(C1524&lt;&gt;"",IF(COUNTIFS($C$2:C1524,C1524)=1,C1524,""),"")</f>
        <v/>
      </c>
      <c r="H1524" s="5">
        <v>1523</v>
      </c>
      <c r="I1524" s="6" t="str">
        <f t="shared" si="46"/>
        <v/>
      </c>
      <c r="J1524" s="6" t="str">
        <f>IFERROR(MID(Tabela3[[#This Row],[Ordenado]], 1, SEARCH("_", Tabela3[[#This Row],[Ordenado]]) - 1),"")</f>
        <v/>
      </c>
      <c r="K1524" s="6" t="str">
        <f>IFERROR(MID(Tabela3[[#This Row],[Ordenado]], SEARCH("_",Tabela3[[#This Row],[Ordenado]]) + 1, LEN(Tabela3[[#This Row],[Ordenado]])),"")</f>
        <v/>
      </c>
    </row>
    <row r="1525" spans="1:11" x14ac:dyDescent="0.25">
      <c r="A1525" t="str">
        <f>IFERROR(tbl_geral[[#This Row],[Máquina]],"")</f>
        <v>TORW</v>
      </c>
      <c r="B1525" t="str">
        <f>IFERROR(tbl_geral[[#This Row],[Status]],"")</f>
        <v>SELADORA (APLICADORA DE FILME)</v>
      </c>
      <c r="C1525" t="str">
        <f>IF(Tabela2[[#This Row],[Status]]="","",CONCATENATE(Tabela2[[#This Row],[Máquina]],"_",Tabela2[[#This Row],[Status]]))</f>
        <v>TORW_SELADORA (APLICADORA DE FILME)</v>
      </c>
      <c r="E1525" s="5">
        <f t="shared" si="47"/>
        <v>204</v>
      </c>
      <c r="F1525" s="6" t="str">
        <f>IF(C1525&lt;&gt;"",IF(COUNTIFS($C$2:C1525,C1525)=1,C1525,""),"")</f>
        <v/>
      </c>
      <c r="H1525" s="5">
        <v>1524</v>
      </c>
      <c r="I1525" s="6" t="str">
        <f t="shared" si="46"/>
        <v/>
      </c>
      <c r="J1525" s="6" t="str">
        <f>IFERROR(MID(Tabela3[[#This Row],[Ordenado]], 1, SEARCH("_", Tabela3[[#This Row],[Ordenado]]) - 1),"")</f>
        <v/>
      </c>
      <c r="K1525" s="6" t="str">
        <f>IFERROR(MID(Tabela3[[#This Row],[Ordenado]], SEARCH("_",Tabela3[[#This Row],[Ordenado]]) + 1, LEN(Tabela3[[#This Row],[Ordenado]])),"")</f>
        <v/>
      </c>
    </row>
    <row r="1526" spans="1:11" x14ac:dyDescent="0.25">
      <c r="A1526" t="str">
        <f>IFERROR(tbl_geral[[#This Row],[Máquina]],"")</f>
        <v>TORW</v>
      </c>
      <c r="B1526" t="str">
        <f>IFERROR(tbl_geral[[#This Row],[Status]],"")</f>
        <v>SELADORA (APLICADORA DE FILME)</v>
      </c>
      <c r="C1526" t="str">
        <f>IF(Tabela2[[#This Row],[Status]]="","",CONCATENATE(Tabela2[[#This Row],[Máquina]],"_",Tabela2[[#This Row],[Status]]))</f>
        <v>TORW_SELADORA (APLICADORA DE FILME)</v>
      </c>
      <c r="E1526" s="5">
        <f t="shared" si="47"/>
        <v>204</v>
      </c>
      <c r="F1526" s="6" t="str">
        <f>IF(C1526&lt;&gt;"",IF(COUNTIFS($C$2:C1526,C1526)=1,C1526,""),"")</f>
        <v/>
      </c>
      <c r="H1526" s="5">
        <v>1525</v>
      </c>
      <c r="I1526" s="6" t="str">
        <f t="shared" si="46"/>
        <v/>
      </c>
      <c r="J1526" s="6" t="str">
        <f>IFERROR(MID(Tabela3[[#This Row],[Ordenado]], 1, SEARCH("_", Tabela3[[#This Row],[Ordenado]]) - 1),"")</f>
        <v/>
      </c>
      <c r="K1526" s="6" t="str">
        <f>IFERROR(MID(Tabela3[[#This Row],[Ordenado]], SEARCH("_",Tabela3[[#This Row],[Ordenado]]) + 1, LEN(Tabela3[[#This Row],[Ordenado]])),"")</f>
        <v/>
      </c>
    </row>
    <row r="1527" spans="1:11" x14ac:dyDescent="0.25">
      <c r="A1527" t="str">
        <f>IFERROR(tbl_geral[[#This Row],[Máquina]],"")</f>
        <v>TORW</v>
      </c>
      <c r="B1527" t="str">
        <f>IFERROR(tbl_geral[[#This Row],[Status]],"")</f>
        <v>SELADORA (APLICADORA DE FILME)</v>
      </c>
      <c r="C1527" t="str">
        <f>IF(Tabela2[[#This Row],[Status]]="","",CONCATENATE(Tabela2[[#This Row],[Máquina]],"_",Tabela2[[#This Row],[Status]]))</f>
        <v>TORW_SELADORA (APLICADORA DE FILME)</v>
      </c>
      <c r="E1527" s="5">
        <f t="shared" si="47"/>
        <v>204</v>
      </c>
      <c r="F1527" s="6" t="str">
        <f>IF(C1527&lt;&gt;"",IF(COUNTIFS($C$2:C1527,C1527)=1,C1527,""),"")</f>
        <v/>
      </c>
      <c r="H1527" s="5">
        <v>1526</v>
      </c>
      <c r="I1527" s="6" t="str">
        <f t="shared" si="46"/>
        <v/>
      </c>
      <c r="J1527" s="6" t="str">
        <f>IFERROR(MID(Tabela3[[#This Row],[Ordenado]], 1, SEARCH("_", Tabela3[[#This Row],[Ordenado]]) - 1),"")</f>
        <v/>
      </c>
      <c r="K1527" s="6" t="str">
        <f>IFERROR(MID(Tabela3[[#This Row],[Ordenado]], SEARCH("_",Tabela3[[#This Row],[Ordenado]]) + 1, LEN(Tabela3[[#This Row],[Ordenado]])),"")</f>
        <v/>
      </c>
    </row>
    <row r="1528" spans="1:11" x14ac:dyDescent="0.25">
      <c r="A1528" t="str">
        <f>IFERROR(tbl_geral[[#This Row],[Máquina]],"")</f>
        <v>TORW</v>
      </c>
      <c r="B1528" t="str">
        <f>IFERROR(tbl_geral[[#This Row],[Status]],"")</f>
        <v>SELADORA (APLICADORA DE FILME)</v>
      </c>
      <c r="C1528" t="str">
        <f>IF(Tabela2[[#This Row],[Status]]="","",CONCATENATE(Tabela2[[#This Row],[Máquina]],"_",Tabela2[[#This Row],[Status]]))</f>
        <v>TORW_SELADORA (APLICADORA DE FILME)</v>
      </c>
      <c r="E1528" s="5">
        <f t="shared" si="47"/>
        <v>204</v>
      </c>
      <c r="F1528" s="6" t="str">
        <f>IF(C1528&lt;&gt;"",IF(COUNTIFS($C$2:C1528,C1528)=1,C1528,""),"")</f>
        <v/>
      </c>
      <c r="H1528" s="5">
        <v>1527</v>
      </c>
      <c r="I1528" s="6" t="str">
        <f t="shared" si="46"/>
        <v/>
      </c>
      <c r="J1528" s="6" t="str">
        <f>IFERROR(MID(Tabela3[[#This Row],[Ordenado]], 1, SEARCH("_", Tabela3[[#This Row],[Ordenado]]) - 1),"")</f>
        <v/>
      </c>
      <c r="K1528" s="6" t="str">
        <f>IFERROR(MID(Tabela3[[#This Row],[Ordenado]], SEARCH("_",Tabela3[[#This Row],[Ordenado]]) + 1, LEN(Tabela3[[#This Row],[Ordenado]])),"")</f>
        <v/>
      </c>
    </row>
    <row r="1529" spans="1:11" x14ac:dyDescent="0.25">
      <c r="A1529" t="str">
        <f>IFERROR(tbl_geral[[#This Row],[Máquina]],"")</f>
        <v>TORW</v>
      </c>
      <c r="B1529" t="str">
        <f>IFERROR(tbl_geral[[#This Row],[Status]],"")</f>
        <v>SELADORA (APLICADORA DE FILME)</v>
      </c>
      <c r="C1529" t="str">
        <f>IF(Tabela2[[#This Row],[Status]]="","",CONCATENATE(Tabela2[[#This Row],[Máquina]],"_",Tabela2[[#This Row],[Status]]))</f>
        <v>TORW_SELADORA (APLICADORA DE FILME)</v>
      </c>
      <c r="E1529" s="5">
        <f t="shared" si="47"/>
        <v>204</v>
      </c>
      <c r="F1529" s="6" t="str">
        <f>IF(C1529&lt;&gt;"",IF(COUNTIFS($C$2:C1529,C1529)=1,C1529,""),"")</f>
        <v/>
      </c>
      <c r="H1529" s="5">
        <v>1528</v>
      </c>
      <c r="I1529" s="6" t="str">
        <f t="shared" si="46"/>
        <v/>
      </c>
      <c r="J1529" s="6" t="str">
        <f>IFERROR(MID(Tabela3[[#This Row],[Ordenado]], 1, SEARCH("_", Tabela3[[#This Row],[Ordenado]]) - 1),"")</f>
        <v/>
      </c>
      <c r="K1529" s="6" t="str">
        <f>IFERROR(MID(Tabela3[[#This Row],[Ordenado]], SEARCH("_",Tabela3[[#This Row],[Ordenado]]) + 1, LEN(Tabela3[[#This Row],[Ordenado]])),"")</f>
        <v/>
      </c>
    </row>
    <row r="1530" spans="1:11" x14ac:dyDescent="0.25">
      <c r="A1530" t="str">
        <f>IFERROR(tbl_geral[[#This Row],[Máquina]],"")</f>
        <v>TORW</v>
      </c>
      <c r="B1530" t="str">
        <f>IFERROR(tbl_geral[[#This Row],[Status]],"")</f>
        <v>SELADORA (APLICADORA DE FILME)</v>
      </c>
      <c r="C1530" t="str">
        <f>IF(Tabela2[[#This Row],[Status]]="","",CONCATENATE(Tabela2[[#This Row],[Máquina]],"_",Tabela2[[#This Row],[Status]]))</f>
        <v>TORW_SELADORA (APLICADORA DE FILME)</v>
      </c>
      <c r="E1530" s="5">
        <f t="shared" si="47"/>
        <v>204</v>
      </c>
      <c r="F1530" s="6" t="str">
        <f>IF(C1530&lt;&gt;"",IF(COUNTIFS($C$2:C1530,C1530)=1,C1530,""),"")</f>
        <v/>
      </c>
      <c r="H1530" s="5">
        <v>1529</v>
      </c>
      <c r="I1530" s="6" t="str">
        <f t="shared" si="46"/>
        <v/>
      </c>
      <c r="J1530" s="6" t="str">
        <f>IFERROR(MID(Tabela3[[#This Row],[Ordenado]], 1, SEARCH("_", Tabela3[[#This Row],[Ordenado]]) - 1),"")</f>
        <v/>
      </c>
      <c r="K1530" s="6" t="str">
        <f>IFERROR(MID(Tabela3[[#This Row],[Ordenado]], SEARCH("_",Tabela3[[#This Row],[Ordenado]]) + 1, LEN(Tabela3[[#This Row],[Ordenado]])),"")</f>
        <v/>
      </c>
    </row>
    <row r="1531" spans="1:11" x14ac:dyDescent="0.25">
      <c r="A1531" t="str">
        <f>IFERROR(tbl_geral[[#This Row],[Máquina]],"")</f>
        <v>TORW</v>
      </c>
      <c r="B1531" t="str">
        <f>IFERROR(tbl_geral[[#This Row],[Status]],"")</f>
        <v>SELADORA (APLICADORA DE FILME)</v>
      </c>
      <c r="C1531" t="str">
        <f>IF(Tabela2[[#This Row],[Status]]="","",CONCATENATE(Tabela2[[#This Row],[Máquina]],"_",Tabela2[[#This Row],[Status]]))</f>
        <v>TORW_SELADORA (APLICADORA DE FILME)</v>
      </c>
      <c r="E1531" s="5">
        <f t="shared" si="47"/>
        <v>204</v>
      </c>
      <c r="F1531" s="6" t="str">
        <f>IF(C1531&lt;&gt;"",IF(COUNTIFS($C$2:C1531,C1531)=1,C1531,""),"")</f>
        <v/>
      </c>
      <c r="H1531" s="5">
        <v>1530</v>
      </c>
      <c r="I1531" s="6" t="str">
        <f t="shared" si="46"/>
        <v/>
      </c>
      <c r="J1531" s="6" t="str">
        <f>IFERROR(MID(Tabela3[[#This Row],[Ordenado]], 1, SEARCH("_", Tabela3[[#This Row],[Ordenado]]) - 1),"")</f>
        <v/>
      </c>
      <c r="K1531" s="6" t="str">
        <f>IFERROR(MID(Tabela3[[#This Row],[Ordenado]], SEARCH("_",Tabela3[[#This Row],[Ordenado]]) + 1, LEN(Tabela3[[#This Row],[Ordenado]])),"")</f>
        <v/>
      </c>
    </row>
    <row r="1532" spans="1:11" x14ac:dyDescent="0.25">
      <c r="A1532" t="str">
        <f>IFERROR(tbl_geral[[#This Row],[Máquina]],"")</f>
        <v>TORW</v>
      </c>
      <c r="B1532" t="str">
        <f>IFERROR(tbl_geral[[#This Row],[Status]],"")</f>
        <v>SELADORA (APLICADORA DE FILME)</v>
      </c>
      <c r="C1532" t="str">
        <f>IF(Tabela2[[#This Row],[Status]]="","",CONCATENATE(Tabela2[[#This Row],[Máquina]],"_",Tabela2[[#This Row],[Status]]))</f>
        <v>TORW_SELADORA (APLICADORA DE FILME)</v>
      </c>
      <c r="E1532" s="5">
        <f t="shared" si="47"/>
        <v>204</v>
      </c>
      <c r="F1532" s="6" t="str">
        <f>IF(C1532&lt;&gt;"",IF(COUNTIFS($C$2:C1532,C1532)=1,C1532,""),"")</f>
        <v/>
      </c>
      <c r="H1532" s="5">
        <v>1531</v>
      </c>
      <c r="I1532" s="6" t="str">
        <f t="shared" si="46"/>
        <v/>
      </c>
      <c r="J1532" s="6" t="str">
        <f>IFERROR(MID(Tabela3[[#This Row],[Ordenado]], 1, SEARCH("_", Tabela3[[#This Row],[Ordenado]]) - 1),"")</f>
        <v/>
      </c>
      <c r="K1532" s="6" t="str">
        <f>IFERROR(MID(Tabela3[[#This Row],[Ordenado]], SEARCH("_",Tabela3[[#This Row],[Ordenado]]) + 1, LEN(Tabela3[[#This Row],[Ordenado]])),"")</f>
        <v/>
      </c>
    </row>
    <row r="1533" spans="1:11" x14ac:dyDescent="0.25">
      <c r="A1533" t="str">
        <f>IFERROR(tbl_geral[[#This Row],[Máquina]],"")</f>
        <v>TORW</v>
      </c>
      <c r="B1533" t="str">
        <f>IFERROR(tbl_geral[[#This Row],[Status]],"")</f>
        <v>SELADORA (APLICADORA DE FILME)</v>
      </c>
      <c r="C1533" t="str">
        <f>IF(Tabela2[[#This Row],[Status]]="","",CONCATENATE(Tabela2[[#This Row],[Máquina]],"_",Tabela2[[#This Row],[Status]]))</f>
        <v>TORW_SELADORA (APLICADORA DE FILME)</v>
      </c>
      <c r="E1533" s="5">
        <f t="shared" si="47"/>
        <v>204</v>
      </c>
      <c r="F1533" s="6" t="str">
        <f>IF(C1533&lt;&gt;"",IF(COUNTIFS($C$2:C1533,C1533)=1,C1533,""),"")</f>
        <v/>
      </c>
      <c r="H1533" s="5">
        <v>1532</v>
      </c>
      <c r="I1533" s="6" t="str">
        <f t="shared" si="46"/>
        <v/>
      </c>
      <c r="J1533" s="6" t="str">
        <f>IFERROR(MID(Tabela3[[#This Row],[Ordenado]], 1, SEARCH("_", Tabela3[[#This Row],[Ordenado]]) - 1),"")</f>
        <v/>
      </c>
      <c r="K1533" s="6" t="str">
        <f>IFERROR(MID(Tabela3[[#This Row],[Ordenado]], SEARCH("_",Tabela3[[#This Row],[Ordenado]]) + 1, LEN(Tabela3[[#This Row],[Ordenado]])),"")</f>
        <v/>
      </c>
    </row>
    <row r="1534" spans="1:11" x14ac:dyDescent="0.25">
      <c r="A1534" t="str">
        <f>IFERROR(tbl_geral[[#This Row],[Máquina]],"")</f>
        <v>TORW</v>
      </c>
      <c r="B1534" t="str">
        <f>IFERROR(tbl_geral[[#This Row],[Status]],"")</f>
        <v>SELADORA (APLICADORA DE FILME)</v>
      </c>
      <c r="C1534" t="str">
        <f>IF(Tabela2[[#This Row],[Status]]="","",CONCATENATE(Tabela2[[#This Row],[Máquina]],"_",Tabela2[[#This Row],[Status]]))</f>
        <v>TORW_SELADORA (APLICADORA DE FILME)</v>
      </c>
      <c r="E1534" s="5">
        <f t="shared" si="47"/>
        <v>204</v>
      </c>
      <c r="F1534" s="6" t="str">
        <f>IF(C1534&lt;&gt;"",IF(COUNTIFS($C$2:C1534,C1534)=1,C1534,""),"")</f>
        <v/>
      </c>
      <c r="H1534" s="5">
        <v>1533</v>
      </c>
      <c r="I1534" s="6" t="str">
        <f t="shared" si="46"/>
        <v/>
      </c>
      <c r="J1534" s="6" t="str">
        <f>IFERROR(MID(Tabela3[[#This Row],[Ordenado]], 1, SEARCH("_", Tabela3[[#This Row],[Ordenado]]) - 1),"")</f>
        <v/>
      </c>
      <c r="K1534" s="6" t="str">
        <f>IFERROR(MID(Tabela3[[#This Row],[Ordenado]], SEARCH("_",Tabela3[[#This Row],[Ordenado]]) + 1, LEN(Tabela3[[#This Row],[Ordenado]])),"")</f>
        <v/>
      </c>
    </row>
    <row r="1535" spans="1:11" x14ac:dyDescent="0.25">
      <c r="A1535" t="str">
        <f>IFERROR(tbl_geral[[#This Row],[Máquina]],"")</f>
        <v>TORW</v>
      </c>
      <c r="B1535" t="str">
        <f>IFERROR(tbl_geral[[#This Row],[Status]],"")</f>
        <v>SELADORA (APLICADORA DE FILME)</v>
      </c>
      <c r="C1535" t="str">
        <f>IF(Tabela2[[#This Row],[Status]]="","",CONCATENATE(Tabela2[[#This Row],[Máquina]],"_",Tabela2[[#This Row],[Status]]))</f>
        <v>TORW_SELADORA (APLICADORA DE FILME)</v>
      </c>
      <c r="E1535" s="5">
        <f t="shared" si="47"/>
        <v>204</v>
      </c>
      <c r="F1535" s="6" t="str">
        <f>IF(C1535&lt;&gt;"",IF(COUNTIFS($C$2:C1535,C1535)=1,C1535,""),"")</f>
        <v/>
      </c>
      <c r="H1535" s="5">
        <v>1534</v>
      </c>
      <c r="I1535" s="6" t="str">
        <f t="shared" si="46"/>
        <v/>
      </c>
      <c r="J1535" s="6" t="str">
        <f>IFERROR(MID(Tabela3[[#This Row],[Ordenado]], 1, SEARCH("_", Tabela3[[#This Row],[Ordenado]]) - 1),"")</f>
        <v/>
      </c>
      <c r="K1535" s="6" t="str">
        <f>IFERROR(MID(Tabela3[[#This Row],[Ordenado]], SEARCH("_",Tabela3[[#This Row],[Ordenado]]) + 1, LEN(Tabela3[[#This Row],[Ordenado]])),"")</f>
        <v/>
      </c>
    </row>
    <row r="1536" spans="1:11" x14ac:dyDescent="0.25">
      <c r="A1536" t="str">
        <f>IFERROR(tbl_geral[[#This Row],[Máquina]],"")</f>
        <v>TORW</v>
      </c>
      <c r="B1536" t="str">
        <f>IFERROR(tbl_geral[[#This Row],[Status]],"")</f>
        <v>DOBRADEIRA DE CAIXAS</v>
      </c>
      <c r="C1536" t="str">
        <f>IF(Tabela2[[#This Row],[Status]]="","",CONCATENATE(Tabela2[[#This Row],[Máquina]],"_",Tabela2[[#This Row],[Status]]))</f>
        <v>TORW_DOBRADEIRA DE CAIXAS</v>
      </c>
      <c r="E1536" s="5">
        <f t="shared" si="47"/>
        <v>205</v>
      </c>
      <c r="F1536" s="6" t="str">
        <f>IF(C1536&lt;&gt;"",IF(COUNTIFS($C$2:C1536,C1536)=1,C1536,""),"")</f>
        <v>TORW_DOBRADEIRA DE CAIXAS</v>
      </c>
      <c r="H1536" s="5">
        <v>1535</v>
      </c>
      <c r="I1536" s="6" t="str">
        <f t="shared" si="46"/>
        <v/>
      </c>
      <c r="J1536" s="6" t="str">
        <f>IFERROR(MID(Tabela3[[#This Row],[Ordenado]], 1, SEARCH("_", Tabela3[[#This Row],[Ordenado]]) - 1),"")</f>
        <v/>
      </c>
      <c r="K1536" s="6" t="str">
        <f>IFERROR(MID(Tabela3[[#This Row],[Ordenado]], SEARCH("_",Tabela3[[#This Row],[Ordenado]]) + 1, LEN(Tabela3[[#This Row],[Ordenado]])),"")</f>
        <v/>
      </c>
    </row>
    <row r="1537" spans="1:11" x14ac:dyDescent="0.25">
      <c r="A1537" t="str">
        <f>IFERROR(tbl_geral[[#This Row],[Máquina]],"")</f>
        <v>TORW</v>
      </c>
      <c r="B1537" t="str">
        <f>IFERROR(tbl_geral[[#This Row],[Status]],"")</f>
        <v>DOBRADEIRA DE CAIXAS</v>
      </c>
      <c r="C1537" t="str">
        <f>IF(Tabela2[[#This Row],[Status]]="","",CONCATENATE(Tabela2[[#This Row],[Máquina]],"_",Tabela2[[#This Row],[Status]]))</f>
        <v>TORW_DOBRADEIRA DE CAIXAS</v>
      </c>
      <c r="E1537" s="5">
        <f t="shared" si="47"/>
        <v>205</v>
      </c>
      <c r="F1537" s="6" t="str">
        <f>IF(C1537&lt;&gt;"",IF(COUNTIFS($C$2:C1537,C1537)=1,C1537,""),"")</f>
        <v/>
      </c>
      <c r="H1537" s="5">
        <v>1536</v>
      </c>
      <c r="I1537" s="6" t="str">
        <f t="shared" si="46"/>
        <v/>
      </c>
      <c r="J1537" s="6" t="str">
        <f>IFERROR(MID(Tabela3[[#This Row],[Ordenado]], 1, SEARCH("_", Tabela3[[#This Row],[Ordenado]]) - 1),"")</f>
        <v/>
      </c>
      <c r="K1537" s="6" t="str">
        <f>IFERROR(MID(Tabela3[[#This Row],[Ordenado]], SEARCH("_",Tabela3[[#This Row],[Ordenado]]) + 1, LEN(Tabela3[[#This Row],[Ordenado]])),"")</f>
        <v/>
      </c>
    </row>
    <row r="1538" spans="1:11" x14ac:dyDescent="0.25">
      <c r="A1538" t="str">
        <f>IFERROR(tbl_geral[[#This Row],[Máquina]],"")</f>
        <v>TORW</v>
      </c>
      <c r="B1538" t="str">
        <f>IFERROR(tbl_geral[[#This Row],[Status]],"")</f>
        <v>DOBRADEIRA DE CAIXAS</v>
      </c>
      <c r="C1538" t="str">
        <f>IF(Tabela2[[#This Row],[Status]]="","",CONCATENATE(Tabela2[[#This Row],[Máquina]],"_",Tabela2[[#This Row],[Status]]))</f>
        <v>TORW_DOBRADEIRA DE CAIXAS</v>
      </c>
      <c r="E1538" s="5">
        <f t="shared" si="47"/>
        <v>205</v>
      </c>
      <c r="F1538" s="6" t="str">
        <f>IF(C1538&lt;&gt;"",IF(COUNTIFS($C$2:C1538,C1538)=1,C1538,""),"")</f>
        <v/>
      </c>
      <c r="H1538" s="5">
        <v>1537</v>
      </c>
      <c r="I1538" s="6" t="str">
        <f t="shared" si="46"/>
        <v/>
      </c>
      <c r="J1538" s="6" t="str">
        <f>IFERROR(MID(Tabela3[[#This Row],[Ordenado]], 1, SEARCH("_", Tabela3[[#This Row],[Ordenado]]) - 1),"")</f>
        <v/>
      </c>
      <c r="K1538" s="6" t="str">
        <f>IFERROR(MID(Tabela3[[#This Row],[Ordenado]], SEARCH("_",Tabela3[[#This Row],[Ordenado]]) + 1, LEN(Tabela3[[#This Row],[Ordenado]])),"")</f>
        <v/>
      </c>
    </row>
    <row r="1539" spans="1:11" x14ac:dyDescent="0.25">
      <c r="A1539" t="str">
        <f>IFERROR(tbl_geral[[#This Row],[Máquina]],"")</f>
        <v>TORW</v>
      </c>
      <c r="B1539" t="str">
        <f>IFERROR(tbl_geral[[#This Row],[Status]],"")</f>
        <v>DOBRADEIRA DE CAIXAS</v>
      </c>
      <c r="C1539" t="str">
        <f>IF(Tabela2[[#This Row],[Status]]="","",CONCATENATE(Tabela2[[#This Row],[Máquina]],"_",Tabela2[[#This Row],[Status]]))</f>
        <v>TORW_DOBRADEIRA DE CAIXAS</v>
      </c>
      <c r="E1539" s="5">
        <f t="shared" si="47"/>
        <v>205</v>
      </c>
      <c r="F1539" s="6" t="str">
        <f>IF(C1539&lt;&gt;"",IF(COUNTIFS($C$2:C1539,C1539)=1,C1539,""),"")</f>
        <v/>
      </c>
      <c r="H1539" s="5">
        <v>1538</v>
      </c>
      <c r="I1539" s="6" t="str">
        <f t="shared" ref="I1539:I1602" si="48">IFERROR(INDEX($F$2:$F$2000,MATCH(H1539,$E$2:$E$2000,0)),"")</f>
        <v/>
      </c>
      <c r="J1539" s="6" t="str">
        <f>IFERROR(MID(Tabela3[[#This Row],[Ordenado]], 1, SEARCH("_", Tabela3[[#This Row],[Ordenado]]) - 1),"")</f>
        <v/>
      </c>
      <c r="K1539" s="6" t="str">
        <f>IFERROR(MID(Tabela3[[#This Row],[Ordenado]], SEARCH("_",Tabela3[[#This Row],[Ordenado]]) + 1, LEN(Tabela3[[#This Row],[Ordenado]])),"")</f>
        <v/>
      </c>
    </row>
    <row r="1540" spans="1:11" x14ac:dyDescent="0.25">
      <c r="A1540" t="str">
        <f>IFERROR(tbl_geral[[#This Row],[Máquina]],"")</f>
        <v>TORW</v>
      </c>
      <c r="B1540" t="str">
        <f>IFERROR(tbl_geral[[#This Row],[Status]],"")</f>
        <v>DOBRADEIRA DE CAIXAS</v>
      </c>
      <c r="C1540" t="str">
        <f>IF(Tabela2[[#This Row],[Status]]="","",CONCATENATE(Tabela2[[#This Row],[Máquina]],"_",Tabela2[[#This Row],[Status]]))</f>
        <v>TORW_DOBRADEIRA DE CAIXAS</v>
      </c>
      <c r="E1540" s="5">
        <f t="shared" ref="E1540:E1603" si="49">IF(F1540&lt;&gt;"",E1539+1,E1539)</f>
        <v>205</v>
      </c>
      <c r="F1540" s="6" t="str">
        <f>IF(C1540&lt;&gt;"",IF(COUNTIFS($C$2:C1540,C1540)=1,C1540,""),"")</f>
        <v/>
      </c>
      <c r="H1540" s="5">
        <v>1539</v>
      </c>
      <c r="I1540" s="6" t="str">
        <f t="shared" si="48"/>
        <v/>
      </c>
      <c r="J1540" s="6" t="str">
        <f>IFERROR(MID(Tabela3[[#This Row],[Ordenado]], 1, SEARCH("_", Tabela3[[#This Row],[Ordenado]]) - 1),"")</f>
        <v/>
      </c>
      <c r="K1540" s="6" t="str">
        <f>IFERROR(MID(Tabela3[[#This Row],[Ordenado]], SEARCH("_",Tabela3[[#This Row],[Ordenado]]) + 1, LEN(Tabela3[[#This Row],[Ordenado]])),"")</f>
        <v/>
      </c>
    </row>
    <row r="1541" spans="1:11" x14ac:dyDescent="0.25">
      <c r="A1541" t="str">
        <f>IFERROR(tbl_geral[[#This Row],[Máquina]],"")</f>
        <v>TORW</v>
      </c>
      <c r="B1541" t="str">
        <f>IFERROR(tbl_geral[[#This Row],[Status]],"")</f>
        <v>DOBRADEIRA DE CAIXAS</v>
      </c>
      <c r="C1541" t="str">
        <f>IF(Tabela2[[#This Row],[Status]]="","",CONCATENATE(Tabela2[[#This Row],[Máquina]],"_",Tabela2[[#This Row],[Status]]))</f>
        <v>TORW_DOBRADEIRA DE CAIXAS</v>
      </c>
      <c r="E1541" s="5">
        <f t="shared" si="49"/>
        <v>205</v>
      </c>
      <c r="F1541" s="6" t="str">
        <f>IF(C1541&lt;&gt;"",IF(COUNTIFS($C$2:C1541,C1541)=1,C1541,""),"")</f>
        <v/>
      </c>
      <c r="H1541" s="5">
        <v>1540</v>
      </c>
      <c r="I1541" s="6" t="str">
        <f t="shared" si="48"/>
        <v/>
      </c>
      <c r="J1541" s="6" t="str">
        <f>IFERROR(MID(Tabela3[[#This Row],[Ordenado]], 1, SEARCH("_", Tabela3[[#This Row],[Ordenado]]) - 1),"")</f>
        <v/>
      </c>
      <c r="K1541" s="6" t="str">
        <f>IFERROR(MID(Tabela3[[#This Row],[Ordenado]], SEARCH("_",Tabela3[[#This Row],[Ordenado]]) + 1, LEN(Tabela3[[#This Row],[Ordenado]])),"")</f>
        <v/>
      </c>
    </row>
    <row r="1542" spans="1:11" x14ac:dyDescent="0.25">
      <c r="A1542" t="str">
        <f>IFERROR(tbl_geral[[#This Row],[Máquina]],"")</f>
        <v>TORW</v>
      </c>
      <c r="B1542" t="str">
        <f>IFERROR(tbl_geral[[#This Row],[Status]],"")</f>
        <v>DOBRADEIRA DE CAIXAS</v>
      </c>
      <c r="C1542" t="str">
        <f>IF(Tabela2[[#This Row],[Status]]="","",CONCATENATE(Tabela2[[#This Row],[Máquina]],"_",Tabela2[[#This Row],[Status]]))</f>
        <v>TORW_DOBRADEIRA DE CAIXAS</v>
      </c>
      <c r="E1542" s="5">
        <f t="shared" si="49"/>
        <v>205</v>
      </c>
      <c r="F1542" s="6" t="str">
        <f>IF(C1542&lt;&gt;"",IF(COUNTIFS($C$2:C1542,C1542)=1,C1542,""),"")</f>
        <v/>
      </c>
      <c r="H1542" s="5">
        <v>1541</v>
      </c>
      <c r="I1542" s="6" t="str">
        <f t="shared" si="48"/>
        <v/>
      </c>
      <c r="J1542" s="6" t="str">
        <f>IFERROR(MID(Tabela3[[#This Row],[Ordenado]], 1, SEARCH("_", Tabela3[[#This Row],[Ordenado]]) - 1),"")</f>
        <v/>
      </c>
      <c r="K1542" s="6" t="str">
        <f>IFERROR(MID(Tabela3[[#This Row],[Ordenado]], SEARCH("_",Tabela3[[#This Row],[Ordenado]]) + 1, LEN(Tabela3[[#This Row],[Ordenado]])),"")</f>
        <v/>
      </c>
    </row>
    <row r="1543" spans="1:11" x14ac:dyDescent="0.25">
      <c r="A1543" t="str">
        <f>IFERROR(tbl_geral[[#This Row],[Máquina]],"")</f>
        <v>TORW</v>
      </c>
      <c r="B1543" t="str">
        <f>IFERROR(tbl_geral[[#This Row],[Status]],"")</f>
        <v>FORNO DE ENCOLHIMENTO</v>
      </c>
      <c r="C1543" t="str">
        <f>IF(Tabela2[[#This Row],[Status]]="","",CONCATENATE(Tabela2[[#This Row],[Máquina]],"_",Tabela2[[#This Row],[Status]]))</f>
        <v>TORW_FORNO DE ENCOLHIMENTO</v>
      </c>
      <c r="E1543" s="5">
        <f t="shared" si="49"/>
        <v>206</v>
      </c>
      <c r="F1543" s="6" t="str">
        <f>IF(C1543&lt;&gt;"",IF(COUNTIFS($C$2:C1543,C1543)=1,C1543,""),"")</f>
        <v>TORW_FORNO DE ENCOLHIMENTO</v>
      </c>
      <c r="H1543" s="5">
        <v>1542</v>
      </c>
      <c r="I1543" s="6" t="str">
        <f t="shared" si="48"/>
        <v/>
      </c>
      <c r="J1543" s="6" t="str">
        <f>IFERROR(MID(Tabela3[[#This Row],[Ordenado]], 1, SEARCH("_", Tabela3[[#This Row],[Ordenado]]) - 1),"")</f>
        <v/>
      </c>
      <c r="K1543" s="6" t="str">
        <f>IFERROR(MID(Tabela3[[#This Row],[Ordenado]], SEARCH("_",Tabela3[[#This Row],[Ordenado]]) + 1, LEN(Tabela3[[#This Row],[Ordenado]])),"")</f>
        <v/>
      </c>
    </row>
    <row r="1544" spans="1:11" x14ac:dyDescent="0.25">
      <c r="A1544" t="str">
        <f>IFERROR(tbl_geral[[#This Row],[Máquina]],"")</f>
        <v>TORW</v>
      </c>
      <c r="B1544" t="str">
        <f>IFERROR(tbl_geral[[#This Row],[Status]],"")</f>
        <v>FORNO DE ENCOLHIMENTO</v>
      </c>
      <c r="C1544" t="str">
        <f>IF(Tabela2[[#This Row],[Status]]="","",CONCATENATE(Tabela2[[#This Row],[Máquina]],"_",Tabela2[[#This Row],[Status]]))</f>
        <v>TORW_FORNO DE ENCOLHIMENTO</v>
      </c>
      <c r="E1544" s="5">
        <f t="shared" si="49"/>
        <v>206</v>
      </c>
      <c r="F1544" s="6" t="str">
        <f>IF(C1544&lt;&gt;"",IF(COUNTIFS($C$2:C1544,C1544)=1,C1544,""),"")</f>
        <v/>
      </c>
      <c r="H1544" s="5">
        <v>1543</v>
      </c>
      <c r="I1544" s="6" t="str">
        <f t="shared" si="48"/>
        <v/>
      </c>
      <c r="J1544" s="6" t="str">
        <f>IFERROR(MID(Tabela3[[#This Row],[Ordenado]], 1, SEARCH("_", Tabela3[[#This Row],[Ordenado]]) - 1),"")</f>
        <v/>
      </c>
      <c r="K1544" s="6" t="str">
        <f>IFERROR(MID(Tabela3[[#This Row],[Ordenado]], SEARCH("_",Tabela3[[#This Row],[Ordenado]]) + 1, LEN(Tabela3[[#This Row],[Ordenado]])),"")</f>
        <v/>
      </c>
    </row>
    <row r="1545" spans="1:11" x14ac:dyDescent="0.25">
      <c r="A1545" t="str">
        <f>IFERROR(tbl_geral[[#This Row],[Máquina]],"")</f>
        <v>TORW</v>
      </c>
      <c r="B1545" t="str">
        <f>IFERROR(tbl_geral[[#This Row],[Status]],"")</f>
        <v>FORNO DE ENCOLHIMENTO</v>
      </c>
      <c r="C1545" t="str">
        <f>IF(Tabela2[[#This Row],[Status]]="","",CONCATENATE(Tabela2[[#This Row],[Máquina]],"_",Tabela2[[#This Row],[Status]]))</f>
        <v>TORW_FORNO DE ENCOLHIMENTO</v>
      </c>
      <c r="E1545" s="5">
        <f t="shared" si="49"/>
        <v>206</v>
      </c>
      <c r="F1545" s="6" t="str">
        <f>IF(C1545&lt;&gt;"",IF(COUNTIFS($C$2:C1545,C1545)=1,C1545,""),"")</f>
        <v/>
      </c>
      <c r="H1545" s="5">
        <v>1544</v>
      </c>
      <c r="I1545" s="6" t="str">
        <f t="shared" si="48"/>
        <v/>
      </c>
      <c r="J1545" s="6" t="str">
        <f>IFERROR(MID(Tabela3[[#This Row],[Ordenado]], 1, SEARCH("_", Tabela3[[#This Row],[Ordenado]]) - 1),"")</f>
        <v/>
      </c>
      <c r="K1545" s="6" t="str">
        <f>IFERROR(MID(Tabela3[[#This Row],[Ordenado]], SEARCH("_",Tabela3[[#This Row],[Ordenado]]) + 1, LEN(Tabela3[[#This Row],[Ordenado]])),"")</f>
        <v/>
      </c>
    </row>
    <row r="1546" spans="1:11" x14ac:dyDescent="0.25">
      <c r="A1546" t="str">
        <f>IFERROR(tbl_geral[[#This Row],[Máquina]],"")</f>
        <v>TORW</v>
      </c>
      <c r="B1546" t="str">
        <f>IFERROR(tbl_geral[[#This Row],[Status]],"")</f>
        <v>FORNO DE ENCOLHIMENTO</v>
      </c>
      <c r="C1546" t="str">
        <f>IF(Tabela2[[#This Row],[Status]]="","",CONCATENATE(Tabela2[[#This Row],[Máquina]],"_",Tabela2[[#This Row],[Status]]))</f>
        <v>TORW_FORNO DE ENCOLHIMENTO</v>
      </c>
      <c r="E1546" s="5">
        <f t="shared" si="49"/>
        <v>206</v>
      </c>
      <c r="F1546" s="6" t="str">
        <f>IF(C1546&lt;&gt;"",IF(COUNTIFS($C$2:C1546,C1546)=1,C1546,""),"")</f>
        <v/>
      </c>
      <c r="H1546" s="5">
        <v>1545</v>
      </c>
      <c r="I1546" s="6" t="str">
        <f t="shared" si="48"/>
        <v/>
      </c>
      <c r="J1546" s="6" t="str">
        <f>IFERROR(MID(Tabela3[[#This Row],[Ordenado]], 1, SEARCH("_", Tabela3[[#This Row],[Ordenado]]) - 1),"")</f>
        <v/>
      </c>
      <c r="K1546" s="6" t="str">
        <f>IFERROR(MID(Tabela3[[#This Row],[Ordenado]], SEARCH("_",Tabela3[[#This Row],[Ordenado]]) + 1, LEN(Tabela3[[#This Row],[Ordenado]])),"")</f>
        <v/>
      </c>
    </row>
    <row r="1547" spans="1:11" x14ac:dyDescent="0.25">
      <c r="A1547" t="str">
        <f>IFERROR(tbl_geral[[#This Row],[Máquina]],"")</f>
        <v>TORW</v>
      </c>
      <c r="B1547" t="str">
        <f>IFERROR(tbl_geral[[#This Row],[Status]],"")</f>
        <v>FORNO DE ENCOLHIMENTO</v>
      </c>
      <c r="C1547" t="str">
        <f>IF(Tabela2[[#This Row],[Status]]="","",CONCATENATE(Tabela2[[#This Row],[Máquina]],"_",Tabela2[[#This Row],[Status]]))</f>
        <v>TORW_FORNO DE ENCOLHIMENTO</v>
      </c>
      <c r="E1547" s="5">
        <f t="shared" si="49"/>
        <v>206</v>
      </c>
      <c r="F1547" s="6" t="str">
        <f>IF(C1547&lt;&gt;"",IF(COUNTIFS($C$2:C1547,C1547)=1,C1547,""),"")</f>
        <v/>
      </c>
      <c r="H1547" s="5">
        <v>1546</v>
      </c>
      <c r="I1547" s="6" t="str">
        <f t="shared" si="48"/>
        <v/>
      </c>
      <c r="J1547" s="6" t="str">
        <f>IFERROR(MID(Tabela3[[#This Row],[Ordenado]], 1, SEARCH("_", Tabela3[[#This Row],[Ordenado]]) - 1),"")</f>
        <v/>
      </c>
      <c r="K1547" s="6" t="str">
        <f>IFERROR(MID(Tabela3[[#This Row],[Ordenado]], SEARCH("_",Tabela3[[#This Row],[Ordenado]]) + 1, LEN(Tabela3[[#This Row],[Ordenado]])),"")</f>
        <v/>
      </c>
    </row>
    <row r="1548" spans="1:11" x14ac:dyDescent="0.25">
      <c r="A1548" t="str">
        <f>IFERROR(tbl_geral[[#This Row],[Máquina]],"")</f>
        <v>TORW</v>
      </c>
      <c r="B1548" t="str">
        <f>IFERROR(tbl_geral[[#This Row],[Status]],"")</f>
        <v>TRANSPORTE FINAL DE LINHA</v>
      </c>
      <c r="C1548" t="str">
        <f>IF(Tabela2[[#This Row],[Status]]="","",CONCATENATE(Tabela2[[#This Row],[Máquina]],"_",Tabela2[[#This Row],[Status]]))</f>
        <v>TORW_TRANSPORTE FINAL DE LINHA</v>
      </c>
      <c r="E1548" s="5">
        <f t="shared" si="49"/>
        <v>207</v>
      </c>
      <c r="F1548" s="6" t="str">
        <f>IF(C1548&lt;&gt;"",IF(COUNTIFS($C$2:C1548,C1548)=1,C1548,""),"")</f>
        <v>TORW_TRANSPORTE FINAL DE LINHA</v>
      </c>
      <c r="H1548" s="5">
        <v>1547</v>
      </c>
      <c r="I1548" s="6" t="str">
        <f t="shared" si="48"/>
        <v/>
      </c>
      <c r="J1548" s="6" t="str">
        <f>IFERROR(MID(Tabela3[[#This Row],[Ordenado]], 1, SEARCH("_", Tabela3[[#This Row],[Ordenado]]) - 1),"")</f>
        <v/>
      </c>
      <c r="K1548" s="6" t="str">
        <f>IFERROR(MID(Tabela3[[#This Row],[Ordenado]], SEARCH("_",Tabela3[[#This Row],[Ordenado]]) + 1, LEN(Tabela3[[#This Row],[Ordenado]])),"")</f>
        <v/>
      </c>
    </row>
    <row r="1549" spans="1:11" x14ac:dyDescent="0.25">
      <c r="A1549" t="str">
        <f>IFERROR(tbl_geral[[#This Row],[Máquina]],"")</f>
        <v>TORW</v>
      </c>
      <c r="B1549" t="str">
        <f>IFERROR(tbl_geral[[#This Row],[Status]],"")</f>
        <v>TRANSPORTE FINAL DE LINHA</v>
      </c>
      <c r="C1549" t="str">
        <f>IF(Tabela2[[#This Row],[Status]]="","",CONCATENATE(Tabela2[[#This Row],[Máquina]],"_",Tabela2[[#This Row],[Status]]))</f>
        <v>TORW_TRANSPORTE FINAL DE LINHA</v>
      </c>
      <c r="E1549" s="5">
        <f t="shared" si="49"/>
        <v>207</v>
      </c>
      <c r="F1549" s="6" t="str">
        <f>IF(C1549&lt;&gt;"",IF(COUNTIFS($C$2:C1549,C1549)=1,C1549,""),"")</f>
        <v/>
      </c>
      <c r="H1549" s="5">
        <v>1548</v>
      </c>
      <c r="I1549" s="6" t="str">
        <f t="shared" si="48"/>
        <v/>
      </c>
      <c r="J1549" s="6" t="str">
        <f>IFERROR(MID(Tabela3[[#This Row],[Ordenado]], 1, SEARCH("_", Tabela3[[#This Row],[Ordenado]]) - 1),"")</f>
        <v/>
      </c>
      <c r="K1549" s="6" t="str">
        <f>IFERROR(MID(Tabela3[[#This Row],[Ordenado]], SEARCH("_",Tabela3[[#This Row],[Ordenado]]) + 1, LEN(Tabela3[[#This Row],[Ordenado]])),"")</f>
        <v/>
      </c>
    </row>
    <row r="1550" spans="1:11" x14ac:dyDescent="0.25">
      <c r="A1550" t="str">
        <f>IFERROR(tbl_geral[[#This Row],[Máquina]],"")</f>
        <v>TORW</v>
      </c>
      <c r="B1550" t="str">
        <f>IFERROR(tbl_geral[[#This Row],[Status]],"")</f>
        <v>TRANSPORTE FINAL DE LINHA</v>
      </c>
      <c r="C1550" t="str">
        <f>IF(Tabela2[[#This Row],[Status]]="","",CONCATENATE(Tabela2[[#This Row],[Máquina]],"_",Tabela2[[#This Row],[Status]]))</f>
        <v>TORW_TRANSPORTE FINAL DE LINHA</v>
      </c>
      <c r="E1550" s="5">
        <f t="shared" si="49"/>
        <v>207</v>
      </c>
      <c r="F1550" s="6" t="str">
        <f>IF(C1550&lt;&gt;"",IF(COUNTIFS($C$2:C1550,C1550)=1,C1550,""),"")</f>
        <v/>
      </c>
      <c r="H1550" s="5">
        <v>1549</v>
      </c>
      <c r="I1550" s="6" t="str">
        <f t="shared" si="48"/>
        <v/>
      </c>
      <c r="J1550" s="6" t="str">
        <f>IFERROR(MID(Tabela3[[#This Row],[Ordenado]], 1, SEARCH("_", Tabela3[[#This Row],[Ordenado]]) - 1),"")</f>
        <v/>
      </c>
      <c r="K1550" s="6" t="str">
        <f>IFERROR(MID(Tabela3[[#This Row],[Ordenado]], SEARCH("_",Tabela3[[#This Row],[Ordenado]]) + 1, LEN(Tabela3[[#This Row],[Ordenado]])),"")</f>
        <v/>
      </c>
    </row>
    <row r="1551" spans="1:11" x14ac:dyDescent="0.25">
      <c r="A1551" t="str">
        <f>IFERROR(tbl_geral[[#This Row],[Máquina]],"")</f>
        <v>TORW</v>
      </c>
      <c r="B1551" t="str">
        <f>IFERROR(tbl_geral[[#This Row],[Status]],"")</f>
        <v>PALETIZADORA</v>
      </c>
      <c r="C1551" t="str">
        <f>IF(Tabela2[[#This Row],[Status]]="","",CONCATENATE(Tabela2[[#This Row],[Máquina]],"_",Tabela2[[#This Row],[Status]]))</f>
        <v>TORW_PALETIZADORA</v>
      </c>
      <c r="E1551" s="5">
        <f t="shared" si="49"/>
        <v>208</v>
      </c>
      <c r="F1551" s="6" t="str">
        <f>IF(C1551&lt;&gt;"",IF(COUNTIFS($C$2:C1551,C1551)=1,C1551,""),"")</f>
        <v>TORW_PALETIZADORA</v>
      </c>
      <c r="H1551" s="5">
        <v>1550</v>
      </c>
      <c r="I1551" s="6" t="str">
        <f t="shared" si="48"/>
        <v/>
      </c>
      <c r="J1551" s="6" t="str">
        <f>IFERROR(MID(Tabela3[[#This Row],[Ordenado]], 1, SEARCH("_", Tabela3[[#This Row],[Ordenado]]) - 1),"")</f>
        <v/>
      </c>
      <c r="K1551" s="6" t="str">
        <f>IFERROR(MID(Tabela3[[#This Row],[Ordenado]], SEARCH("_",Tabela3[[#This Row],[Ordenado]]) + 1, LEN(Tabela3[[#This Row],[Ordenado]])),"")</f>
        <v/>
      </c>
    </row>
    <row r="1552" spans="1:11" x14ac:dyDescent="0.25">
      <c r="A1552" t="str">
        <f>IFERROR(tbl_geral[[#This Row],[Máquina]],"")</f>
        <v>TORW</v>
      </c>
      <c r="B1552" t="str">
        <f>IFERROR(tbl_geral[[#This Row],[Status]],"")</f>
        <v>PALETIZADORA</v>
      </c>
      <c r="C1552" t="str">
        <f>IF(Tabela2[[#This Row],[Status]]="","",CONCATENATE(Tabela2[[#This Row],[Máquina]],"_",Tabela2[[#This Row],[Status]]))</f>
        <v>TORW_PALETIZADORA</v>
      </c>
      <c r="E1552" s="5">
        <f t="shared" si="49"/>
        <v>208</v>
      </c>
      <c r="F1552" s="6" t="str">
        <f>IF(C1552&lt;&gt;"",IF(COUNTIFS($C$2:C1552,C1552)=1,C1552,""),"")</f>
        <v/>
      </c>
      <c r="H1552" s="5">
        <v>1551</v>
      </c>
      <c r="I1552" s="6" t="str">
        <f t="shared" si="48"/>
        <v/>
      </c>
      <c r="J1552" s="6" t="str">
        <f>IFERROR(MID(Tabela3[[#This Row],[Ordenado]], 1, SEARCH("_", Tabela3[[#This Row],[Ordenado]]) - 1),"")</f>
        <v/>
      </c>
      <c r="K1552" s="6" t="str">
        <f>IFERROR(MID(Tabela3[[#This Row],[Ordenado]], SEARCH("_",Tabela3[[#This Row],[Ordenado]]) + 1, LEN(Tabela3[[#This Row],[Ordenado]])),"")</f>
        <v/>
      </c>
    </row>
    <row r="1553" spans="1:11" x14ac:dyDescent="0.25">
      <c r="A1553" t="str">
        <f>IFERROR(tbl_geral[[#This Row],[Máquina]],"")</f>
        <v>TORW</v>
      </c>
      <c r="B1553" t="str">
        <f>IFERROR(tbl_geral[[#This Row],[Status]],"")</f>
        <v>PALETIZADORA</v>
      </c>
      <c r="C1553" t="str">
        <f>IF(Tabela2[[#This Row],[Status]]="","",CONCATENATE(Tabela2[[#This Row],[Máquina]],"_",Tabela2[[#This Row],[Status]]))</f>
        <v>TORW_PALETIZADORA</v>
      </c>
      <c r="E1553" s="5">
        <f t="shared" si="49"/>
        <v>208</v>
      </c>
      <c r="F1553" s="6" t="str">
        <f>IF(C1553&lt;&gt;"",IF(COUNTIFS($C$2:C1553,C1553)=1,C1553,""),"")</f>
        <v/>
      </c>
      <c r="H1553" s="5">
        <v>1552</v>
      </c>
      <c r="I1553" s="6" t="str">
        <f t="shared" si="48"/>
        <v/>
      </c>
      <c r="J1553" s="6" t="str">
        <f>IFERROR(MID(Tabela3[[#This Row],[Ordenado]], 1, SEARCH("_", Tabela3[[#This Row],[Ordenado]]) - 1),"")</f>
        <v/>
      </c>
      <c r="K1553" s="6" t="str">
        <f>IFERROR(MID(Tabela3[[#This Row],[Ordenado]], SEARCH("_",Tabela3[[#This Row],[Ordenado]]) + 1, LEN(Tabela3[[#This Row],[Ordenado]])),"")</f>
        <v/>
      </c>
    </row>
    <row r="1554" spans="1:11" x14ac:dyDescent="0.25">
      <c r="A1554" t="str">
        <f>IFERROR(tbl_geral[[#This Row],[Máquina]],"")</f>
        <v>TORW</v>
      </c>
      <c r="B1554" t="str">
        <f>IFERROR(tbl_geral[[#This Row],[Status]],"")</f>
        <v>PALETIZADORA</v>
      </c>
      <c r="C1554" t="str">
        <f>IF(Tabela2[[#This Row],[Status]]="","",CONCATENATE(Tabela2[[#This Row],[Máquina]],"_",Tabela2[[#This Row],[Status]]))</f>
        <v>TORW_PALETIZADORA</v>
      </c>
      <c r="E1554" s="5">
        <f t="shared" si="49"/>
        <v>208</v>
      </c>
      <c r="F1554" s="6" t="str">
        <f>IF(C1554&lt;&gt;"",IF(COUNTIFS($C$2:C1554,C1554)=1,C1554,""),"")</f>
        <v/>
      </c>
      <c r="H1554" s="5">
        <v>1553</v>
      </c>
      <c r="I1554" s="6" t="str">
        <f t="shared" si="48"/>
        <v/>
      </c>
      <c r="J1554" s="6" t="str">
        <f>IFERROR(MID(Tabela3[[#This Row],[Ordenado]], 1, SEARCH("_", Tabela3[[#This Row],[Ordenado]]) - 1),"")</f>
        <v/>
      </c>
      <c r="K1554" s="6" t="str">
        <f>IFERROR(MID(Tabela3[[#This Row],[Ordenado]], SEARCH("_",Tabela3[[#This Row],[Ordenado]]) + 1, LEN(Tabela3[[#This Row],[Ordenado]])),"")</f>
        <v/>
      </c>
    </row>
    <row r="1555" spans="1:11" x14ac:dyDescent="0.25">
      <c r="A1555" t="str">
        <f>IFERROR(tbl_geral[[#This Row],[Máquina]],"")</f>
        <v>TORW</v>
      </c>
      <c r="B1555" t="str">
        <f>IFERROR(tbl_geral[[#This Row],[Status]],"")</f>
        <v>PALETIZADORA</v>
      </c>
      <c r="C1555" t="str">
        <f>IF(Tabela2[[#This Row],[Status]]="","",CONCATENATE(Tabela2[[#This Row],[Máquina]],"_",Tabela2[[#This Row],[Status]]))</f>
        <v>TORW_PALETIZADORA</v>
      </c>
      <c r="E1555" s="5">
        <f t="shared" si="49"/>
        <v>208</v>
      </c>
      <c r="F1555" s="6" t="str">
        <f>IF(C1555&lt;&gt;"",IF(COUNTIFS($C$2:C1555,C1555)=1,C1555,""),"")</f>
        <v/>
      </c>
      <c r="H1555" s="5">
        <v>1554</v>
      </c>
      <c r="I1555" s="6" t="str">
        <f t="shared" si="48"/>
        <v/>
      </c>
      <c r="J1555" s="6" t="str">
        <f>IFERROR(MID(Tabela3[[#This Row],[Ordenado]], 1, SEARCH("_", Tabela3[[#This Row],[Ordenado]]) - 1),"")</f>
        <v/>
      </c>
      <c r="K1555" s="6" t="str">
        <f>IFERROR(MID(Tabela3[[#This Row],[Ordenado]], SEARCH("_",Tabela3[[#This Row],[Ordenado]]) + 1, LEN(Tabela3[[#This Row],[Ordenado]])),"")</f>
        <v/>
      </c>
    </row>
    <row r="1556" spans="1:11" x14ac:dyDescent="0.25">
      <c r="A1556" t="str">
        <f>IFERROR(tbl_geral[[#This Row],[Máquina]],"")</f>
        <v>TORW</v>
      </c>
      <c r="B1556" t="str">
        <f>IFERROR(tbl_geral[[#This Row],[Status]],"")</f>
        <v>IMPRESSORA</v>
      </c>
      <c r="C1556" t="str">
        <f>IF(Tabela2[[#This Row],[Status]]="","",CONCATENATE(Tabela2[[#This Row],[Máquina]],"_",Tabela2[[#This Row],[Status]]))</f>
        <v>TORW_IMPRESSORA</v>
      </c>
      <c r="E1556" s="5">
        <f t="shared" si="49"/>
        <v>209</v>
      </c>
      <c r="F1556" s="6" t="str">
        <f>IF(C1556&lt;&gt;"",IF(COUNTIFS($C$2:C1556,C1556)=1,C1556,""),"")</f>
        <v>TORW_IMPRESSORA</v>
      </c>
      <c r="H1556" s="5">
        <v>1555</v>
      </c>
      <c r="I1556" s="6" t="str">
        <f t="shared" si="48"/>
        <v/>
      </c>
      <c r="J1556" s="6" t="str">
        <f>IFERROR(MID(Tabela3[[#This Row],[Ordenado]], 1, SEARCH("_", Tabela3[[#This Row],[Ordenado]]) - 1),"")</f>
        <v/>
      </c>
      <c r="K1556" s="6" t="str">
        <f>IFERROR(MID(Tabela3[[#This Row],[Ordenado]], SEARCH("_",Tabela3[[#This Row],[Ordenado]]) + 1, LEN(Tabela3[[#This Row],[Ordenado]])),"")</f>
        <v/>
      </c>
    </row>
    <row r="1557" spans="1:11" x14ac:dyDescent="0.25">
      <c r="A1557" t="str">
        <f>IFERROR(tbl_geral[[#This Row],[Máquina]],"")</f>
        <v>TORW</v>
      </c>
      <c r="B1557" t="str">
        <f>IFERROR(tbl_geral[[#This Row],[Status]],"")</f>
        <v>IMPRESSORA</v>
      </c>
      <c r="C1557" t="str">
        <f>IF(Tabela2[[#This Row],[Status]]="","",CONCATENATE(Tabela2[[#This Row],[Máquina]],"_",Tabela2[[#This Row],[Status]]))</f>
        <v>TORW_IMPRESSORA</v>
      </c>
      <c r="E1557" s="5">
        <f t="shared" si="49"/>
        <v>209</v>
      </c>
      <c r="F1557" s="6" t="str">
        <f>IF(C1557&lt;&gt;"",IF(COUNTIFS($C$2:C1557,C1557)=1,C1557,""),"")</f>
        <v/>
      </c>
      <c r="H1557" s="5">
        <v>1556</v>
      </c>
      <c r="I1557" s="6" t="str">
        <f t="shared" si="48"/>
        <v/>
      </c>
      <c r="J1557" s="6" t="str">
        <f>IFERROR(MID(Tabela3[[#This Row],[Ordenado]], 1, SEARCH("_", Tabela3[[#This Row],[Ordenado]]) - 1),"")</f>
        <v/>
      </c>
      <c r="K1557" s="6" t="str">
        <f>IFERROR(MID(Tabela3[[#This Row],[Ordenado]], SEARCH("_",Tabela3[[#This Row],[Ordenado]]) + 1, LEN(Tabela3[[#This Row],[Ordenado]])),"")</f>
        <v/>
      </c>
    </row>
    <row r="1558" spans="1:11" x14ac:dyDescent="0.25">
      <c r="A1558" t="str">
        <f>IFERROR(tbl_geral[[#This Row],[Máquina]],"")</f>
        <v>TORW</v>
      </c>
      <c r="B1558" t="str">
        <f>IFERROR(tbl_geral[[#This Row],[Status]],"")</f>
        <v>IMPRESSORA</v>
      </c>
      <c r="C1558" t="str">
        <f>IF(Tabela2[[#This Row],[Status]]="","",CONCATENATE(Tabela2[[#This Row],[Máquina]],"_",Tabela2[[#This Row],[Status]]))</f>
        <v>TORW_IMPRESSORA</v>
      </c>
      <c r="E1558" s="5">
        <f t="shared" si="49"/>
        <v>209</v>
      </c>
      <c r="F1558" s="6" t="str">
        <f>IF(C1558&lt;&gt;"",IF(COUNTIFS($C$2:C1558,C1558)=1,C1558,""),"")</f>
        <v/>
      </c>
      <c r="H1558" s="5">
        <v>1557</v>
      </c>
      <c r="I1558" s="6" t="str">
        <f t="shared" si="48"/>
        <v/>
      </c>
      <c r="J1558" s="6" t="str">
        <f>IFERROR(MID(Tabela3[[#This Row],[Ordenado]], 1, SEARCH("_", Tabela3[[#This Row],[Ordenado]]) - 1),"")</f>
        <v/>
      </c>
      <c r="K1558" s="6" t="str">
        <f>IFERROR(MID(Tabela3[[#This Row],[Ordenado]], SEARCH("_",Tabela3[[#This Row],[Ordenado]]) + 1, LEN(Tabela3[[#This Row],[Ordenado]])),"")</f>
        <v/>
      </c>
    </row>
    <row r="1559" spans="1:11" x14ac:dyDescent="0.25">
      <c r="A1559" t="str">
        <f>IFERROR(tbl_geral[[#This Row],[Máquina]],"")</f>
        <v>TORW</v>
      </c>
      <c r="B1559" t="str">
        <f>IFERROR(tbl_geral[[#This Row],[Status]],"")</f>
        <v>IMPRESSORA</v>
      </c>
      <c r="C1559" t="str">
        <f>IF(Tabela2[[#This Row],[Status]]="","",CONCATENATE(Tabela2[[#This Row],[Máquina]],"_",Tabela2[[#This Row],[Status]]))</f>
        <v>TORW_IMPRESSORA</v>
      </c>
      <c r="E1559" s="5">
        <f t="shared" si="49"/>
        <v>209</v>
      </c>
      <c r="F1559" s="6" t="str">
        <f>IF(C1559&lt;&gt;"",IF(COUNTIFS($C$2:C1559,C1559)=1,C1559,""),"")</f>
        <v/>
      </c>
      <c r="H1559" s="5">
        <v>1558</v>
      </c>
      <c r="I1559" s="6" t="str">
        <f t="shared" si="48"/>
        <v/>
      </c>
      <c r="J1559" s="6" t="str">
        <f>IFERROR(MID(Tabela3[[#This Row],[Ordenado]], 1, SEARCH("_", Tabela3[[#This Row],[Ordenado]]) - 1),"")</f>
        <v/>
      </c>
      <c r="K1559" s="6" t="str">
        <f>IFERROR(MID(Tabela3[[#This Row],[Ordenado]], SEARCH("_",Tabela3[[#This Row],[Ordenado]]) + 1, LEN(Tabela3[[#This Row],[Ordenado]])),"")</f>
        <v/>
      </c>
    </row>
    <row r="1560" spans="1:11" x14ac:dyDescent="0.25">
      <c r="A1560" t="str">
        <f>IFERROR(tbl_geral[[#This Row],[Máquina]],"")</f>
        <v>TORW</v>
      </c>
      <c r="B1560" t="str">
        <f>IFERROR(tbl_geral[[#This Row],[Status]],"")</f>
        <v>IMPRESSORA</v>
      </c>
      <c r="C1560" t="str">
        <f>IF(Tabela2[[#This Row],[Status]]="","",CONCATENATE(Tabela2[[#This Row],[Máquina]],"_",Tabela2[[#This Row],[Status]]))</f>
        <v>TORW_IMPRESSORA</v>
      </c>
      <c r="E1560" s="5">
        <f t="shared" si="49"/>
        <v>209</v>
      </c>
      <c r="F1560" s="6" t="str">
        <f>IF(C1560&lt;&gt;"",IF(COUNTIFS($C$2:C1560,C1560)=1,C1560,""),"")</f>
        <v/>
      </c>
      <c r="H1560" s="5">
        <v>1559</v>
      </c>
      <c r="I1560" s="6" t="str">
        <f t="shared" si="48"/>
        <v/>
      </c>
      <c r="J1560" s="6" t="str">
        <f>IFERROR(MID(Tabela3[[#This Row],[Ordenado]], 1, SEARCH("_", Tabela3[[#This Row],[Ordenado]]) - 1),"")</f>
        <v/>
      </c>
      <c r="K1560" s="6" t="str">
        <f>IFERROR(MID(Tabela3[[#This Row],[Ordenado]], SEARCH("_",Tabela3[[#This Row],[Ordenado]]) + 1, LEN(Tabela3[[#This Row],[Ordenado]])),"")</f>
        <v/>
      </c>
    </row>
    <row r="1561" spans="1:11" x14ac:dyDescent="0.25">
      <c r="A1561" t="str">
        <f>IFERROR(tbl_geral[[#This Row],[Máquina]],"")</f>
        <v>TORW</v>
      </c>
      <c r="B1561" t="str">
        <f>IFERROR(tbl_geral[[#This Row],[Status]],"")</f>
        <v>IMPRESSORA</v>
      </c>
      <c r="C1561" t="str">
        <f>IF(Tabela2[[#This Row],[Status]]="","",CONCATENATE(Tabela2[[#This Row],[Máquina]],"_",Tabela2[[#This Row],[Status]]))</f>
        <v>TORW_IMPRESSORA</v>
      </c>
      <c r="E1561" s="5">
        <f t="shared" si="49"/>
        <v>209</v>
      </c>
      <c r="F1561" s="6" t="str">
        <f>IF(C1561&lt;&gt;"",IF(COUNTIFS($C$2:C1561,C1561)=1,C1561,""),"")</f>
        <v/>
      </c>
      <c r="H1561" s="5">
        <v>1560</v>
      </c>
      <c r="I1561" s="6" t="str">
        <f t="shared" si="48"/>
        <v/>
      </c>
      <c r="J1561" s="6" t="str">
        <f>IFERROR(MID(Tabela3[[#This Row],[Ordenado]], 1, SEARCH("_", Tabela3[[#This Row],[Ordenado]]) - 1),"")</f>
        <v/>
      </c>
      <c r="K1561" s="6" t="str">
        <f>IFERROR(MID(Tabela3[[#This Row],[Ordenado]], SEARCH("_",Tabela3[[#This Row],[Ordenado]]) + 1, LEN(Tabela3[[#This Row],[Ordenado]])),"")</f>
        <v/>
      </c>
    </row>
    <row r="1562" spans="1:11" x14ac:dyDescent="0.25">
      <c r="A1562" t="str">
        <f>IFERROR(tbl_geral[[#This Row],[Máquina]],"")</f>
        <v>WEMH</v>
      </c>
      <c r="B1562" t="str">
        <f>IFERROR(tbl_geral[[#This Row],[Status]],"")</f>
        <v>START/STOP</v>
      </c>
      <c r="C1562" t="str">
        <f>IF(Tabela2[[#This Row],[Status]]="","",CONCATENATE(Tabela2[[#This Row],[Máquina]],"_",Tabela2[[#This Row],[Status]]))</f>
        <v>WEMH_START/STOP</v>
      </c>
      <c r="E1562" s="5">
        <f t="shared" si="49"/>
        <v>210</v>
      </c>
      <c r="F1562" s="6" t="str">
        <f>IF(C1562&lt;&gt;"",IF(COUNTIFS($C$2:C1562,C1562)=1,C1562,""),"")</f>
        <v>WEMH_START/STOP</v>
      </c>
      <c r="H1562" s="5">
        <v>1561</v>
      </c>
      <c r="I1562" s="6" t="str">
        <f t="shared" si="48"/>
        <v/>
      </c>
      <c r="J1562" s="6" t="str">
        <f>IFERROR(MID(Tabela3[[#This Row],[Ordenado]], 1, SEARCH("_", Tabela3[[#This Row],[Ordenado]]) - 1),"")</f>
        <v/>
      </c>
      <c r="K1562" s="6" t="str">
        <f>IFERROR(MID(Tabela3[[#This Row],[Ordenado]], SEARCH("_",Tabela3[[#This Row],[Ordenado]]) + 1, LEN(Tabela3[[#This Row],[Ordenado]])),"")</f>
        <v/>
      </c>
    </row>
    <row r="1563" spans="1:11" x14ac:dyDescent="0.25">
      <c r="A1563" t="str">
        <f>IFERROR(tbl_geral[[#This Row],[Máquina]],"")</f>
        <v>WEMH</v>
      </c>
      <c r="B1563" t="str">
        <f>IFERROR(tbl_geral[[#This Row],[Status]],"")</f>
        <v>START/STOP</v>
      </c>
      <c r="C1563" t="str">
        <f>IF(Tabela2[[#This Row],[Status]]="","",CONCATENATE(Tabela2[[#This Row],[Máquina]],"_",Tabela2[[#This Row],[Status]]))</f>
        <v>WEMH_START/STOP</v>
      </c>
      <c r="E1563" s="5">
        <f t="shared" si="49"/>
        <v>210</v>
      </c>
      <c r="F1563" s="6" t="str">
        <f>IF(C1563&lt;&gt;"",IF(COUNTIFS($C$2:C1563,C1563)=1,C1563,""),"")</f>
        <v/>
      </c>
      <c r="H1563" s="5">
        <v>1562</v>
      </c>
      <c r="I1563" s="6" t="str">
        <f t="shared" si="48"/>
        <v/>
      </c>
      <c r="J1563" s="6" t="str">
        <f>IFERROR(MID(Tabela3[[#This Row],[Ordenado]], 1, SEARCH("_", Tabela3[[#This Row],[Ordenado]]) - 1),"")</f>
        <v/>
      </c>
      <c r="K1563" s="6" t="str">
        <f>IFERROR(MID(Tabela3[[#This Row],[Ordenado]], SEARCH("_",Tabela3[[#This Row],[Ordenado]]) + 1, LEN(Tabela3[[#This Row],[Ordenado]])),"")</f>
        <v/>
      </c>
    </row>
    <row r="1564" spans="1:11" x14ac:dyDescent="0.25">
      <c r="A1564" t="str">
        <f>IFERROR(tbl_geral[[#This Row],[Máquina]],"")</f>
        <v>WEMH</v>
      </c>
      <c r="B1564" t="str">
        <f>IFERROR(tbl_geral[[#This Row],[Status]],"")</f>
        <v>START/STOP</v>
      </c>
      <c r="C1564" t="str">
        <f>IF(Tabela2[[#This Row],[Status]]="","",CONCATENATE(Tabela2[[#This Row],[Máquina]],"_",Tabela2[[#This Row],[Status]]))</f>
        <v>WEMH_START/STOP</v>
      </c>
      <c r="E1564" s="5">
        <f t="shared" si="49"/>
        <v>210</v>
      </c>
      <c r="F1564" s="6" t="str">
        <f>IF(C1564&lt;&gt;"",IF(COUNTIFS($C$2:C1564,C1564)=1,C1564,""),"")</f>
        <v/>
      </c>
      <c r="H1564" s="5">
        <v>1563</v>
      </c>
      <c r="I1564" s="6" t="str">
        <f t="shared" si="48"/>
        <v/>
      </c>
      <c r="J1564" s="6" t="str">
        <f>IFERROR(MID(Tabela3[[#This Row],[Ordenado]], 1, SEARCH("_", Tabela3[[#This Row],[Ordenado]]) - 1),"")</f>
        <v/>
      </c>
      <c r="K1564" s="6" t="str">
        <f>IFERROR(MID(Tabela3[[#This Row],[Ordenado]], SEARCH("_",Tabela3[[#This Row],[Ordenado]]) + 1, LEN(Tabela3[[#This Row],[Ordenado]])),"")</f>
        <v/>
      </c>
    </row>
    <row r="1565" spans="1:11" x14ac:dyDescent="0.25">
      <c r="A1565" t="str">
        <f>IFERROR(tbl_geral[[#This Row],[Máquina]],"")</f>
        <v>WEMH</v>
      </c>
      <c r="B1565" t="str">
        <f>IFERROR(tbl_geral[[#This Row],[Status]],"")</f>
        <v>SETUP</v>
      </c>
      <c r="C1565" t="str">
        <f>IF(Tabela2[[#This Row],[Status]]="","",CONCATENATE(Tabela2[[#This Row],[Máquina]],"_",Tabela2[[#This Row],[Status]]))</f>
        <v>WEMH_SETUP</v>
      </c>
      <c r="E1565" s="5">
        <f t="shared" si="49"/>
        <v>211</v>
      </c>
      <c r="F1565" s="6" t="str">
        <f>IF(C1565&lt;&gt;"",IF(COUNTIFS($C$2:C1565,C1565)=1,C1565,""),"")</f>
        <v>WEMH_SETUP</v>
      </c>
      <c r="H1565" s="5">
        <v>1564</v>
      </c>
      <c r="I1565" s="6" t="str">
        <f t="shared" si="48"/>
        <v/>
      </c>
      <c r="J1565" s="6" t="str">
        <f>IFERROR(MID(Tabela3[[#This Row],[Ordenado]], 1, SEARCH("_", Tabela3[[#This Row],[Ordenado]]) - 1),"")</f>
        <v/>
      </c>
      <c r="K1565" s="6" t="str">
        <f>IFERROR(MID(Tabela3[[#This Row],[Ordenado]], SEARCH("_",Tabela3[[#This Row],[Ordenado]]) + 1, LEN(Tabela3[[#This Row],[Ordenado]])),"")</f>
        <v/>
      </c>
    </row>
    <row r="1566" spans="1:11" x14ac:dyDescent="0.25">
      <c r="A1566" t="str">
        <f>IFERROR(tbl_geral[[#This Row],[Máquina]],"")</f>
        <v>WEMH</v>
      </c>
      <c r="B1566" t="str">
        <f>IFERROR(tbl_geral[[#This Row],[Status]],"")</f>
        <v>SETUP</v>
      </c>
      <c r="C1566" t="str">
        <f>IF(Tabela2[[#This Row],[Status]]="","",CONCATENATE(Tabela2[[#This Row],[Máquina]],"_",Tabela2[[#This Row],[Status]]))</f>
        <v>WEMH_SETUP</v>
      </c>
      <c r="E1566" s="5">
        <f t="shared" si="49"/>
        <v>211</v>
      </c>
      <c r="F1566" s="6" t="str">
        <f>IF(C1566&lt;&gt;"",IF(COUNTIFS($C$2:C1566,C1566)=1,C1566,""),"")</f>
        <v/>
      </c>
      <c r="H1566" s="5">
        <v>1565</v>
      </c>
      <c r="I1566" s="6" t="str">
        <f t="shared" si="48"/>
        <v/>
      </c>
      <c r="J1566" s="6" t="str">
        <f>IFERROR(MID(Tabela3[[#This Row],[Ordenado]], 1, SEARCH("_", Tabela3[[#This Row],[Ordenado]]) - 1),"")</f>
        <v/>
      </c>
      <c r="K1566" s="6" t="str">
        <f>IFERROR(MID(Tabela3[[#This Row],[Ordenado]], SEARCH("_",Tabela3[[#This Row],[Ordenado]]) + 1, LEN(Tabela3[[#This Row],[Ordenado]])),"")</f>
        <v/>
      </c>
    </row>
    <row r="1567" spans="1:11" x14ac:dyDescent="0.25">
      <c r="A1567" t="str">
        <f>IFERROR(tbl_geral[[#This Row],[Máquina]],"")</f>
        <v>WEMH</v>
      </c>
      <c r="B1567" t="str">
        <f>IFERROR(tbl_geral[[#This Row],[Status]],"")</f>
        <v>SETUP</v>
      </c>
      <c r="C1567" t="str">
        <f>IF(Tabela2[[#This Row],[Status]]="","",CONCATENATE(Tabela2[[#This Row],[Máquina]],"_",Tabela2[[#This Row],[Status]]))</f>
        <v>WEMH_SETUP</v>
      </c>
      <c r="E1567" s="5">
        <f t="shared" si="49"/>
        <v>211</v>
      </c>
      <c r="F1567" s="6" t="str">
        <f>IF(C1567&lt;&gt;"",IF(COUNTIFS($C$2:C1567,C1567)=1,C1567,""),"")</f>
        <v/>
      </c>
      <c r="H1567" s="5">
        <v>1566</v>
      </c>
      <c r="I1567" s="6" t="str">
        <f t="shared" si="48"/>
        <v/>
      </c>
      <c r="J1567" s="6" t="str">
        <f>IFERROR(MID(Tabela3[[#This Row],[Ordenado]], 1, SEARCH("_", Tabela3[[#This Row],[Ordenado]]) - 1),"")</f>
        <v/>
      </c>
      <c r="K1567" s="6" t="str">
        <f>IFERROR(MID(Tabela3[[#This Row],[Ordenado]], SEARCH("_",Tabela3[[#This Row],[Ordenado]]) + 1, LEN(Tabela3[[#This Row],[Ordenado]])),"")</f>
        <v/>
      </c>
    </row>
    <row r="1568" spans="1:11" x14ac:dyDescent="0.25">
      <c r="A1568" t="str">
        <f>IFERROR(tbl_geral[[#This Row],[Máquina]],"")</f>
        <v>WEMH</v>
      </c>
      <c r="B1568" t="str">
        <f>IFERROR(tbl_geral[[#This Row],[Status]],"")</f>
        <v>SETUP</v>
      </c>
      <c r="C1568" t="str">
        <f>IF(Tabela2[[#This Row],[Status]]="","",CONCATENATE(Tabela2[[#This Row],[Máquina]],"_",Tabela2[[#This Row],[Status]]))</f>
        <v>WEMH_SETUP</v>
      </c>
      <c r="E1568" s="5">
        <f t="shared" si="49"/>
        <v>211</v>
      </c>
      <c r="F1568" s="6" t="str">
        <f>IF(C1568&lt;&gt;"",IF(COUNTIFS($C$2:C1568,C1568)=1,C1568,""),"")</f>
        <v/>
      </c>
      <c r="H1568" s="5">
        <v>1567</v>
      </c>
      <c r="I1568" s="6" t="str">
        <f t="shared" si="48"/>
        <v/>
      </c>
      <c r="J1568" s="6" t="str">
        <f>IFERROR(MID(Tabela3[[#This Row],[Ordenado]], 1, SEARCH("_", Tabela3[[#This Row],[Ordenado]]) - 1),"")</f>
        <v/>
      </c>
      <c r="K1568" s="6" t="str">
        <f>IFERROR(MID(Tabela3[[#This Row],[Ordenado]], SEARCH("_",Tabela3[[#This Row],[Ordenado]]) + 1, LEN(Tabela3[[#This Row],[Ordenado]])),"")</f>
        <v/>
      </c>
    </row>
    <row r="1569" spans="1:11" x14ac:dyDescent="0.25">
      <c r="A1569" t="str">
        <f>IFERROR(tbl_geral[[#This Row],[Máquina]],"")</f>
        <v>WEMH</v>
      </c>
      <c r="B1569" t="str">
        <f>IFERROR(tbl_geral[[#This Row],[Status]],"")</f>
        <v>SETUP</v>
      </c>
      <c r="C1569" t="str">
        <f>IF(Tabela2[[#This Row],[Status]]="","",CONCATENATE(Tabela2[[#This Row],[Máquina]],"_",Tabela2[[#This Row],[Status]]))</f>
        <v>WEMH_SETUP</v>
      </c>
      <c r="E1569" s="5">
        <f t="shared" si="49"/>
        <v>211</v>
      </c>
      <c r="F1569" s="6" t="str">
        <f>IF(C1569&lt;&gt;"",IF(COUNTIFS($C$2:C1569,C1569)=1,C1569,""),"")</f>
        <v/>
      </c>
      <c r="H1569" s="5">
        <v>1568</v>
      </c>
      <c r="I1569" s="6" t="str">
        <f t="shared" si="48"/>
        <v/>
      </c>
      <c r="J1569" s="6" t="str">
        <f>IFERROR(MID(Tabela3[[#This Row],[Ordenado]], 1, SEARCH("_", Tabela3[[#This Row],[Ordenado]]) - 1),"")</f>
        <v/>
      </c>
      <c r="K1569" s="6" t="str">
        <f>IFERROR(MID(Tabela3[[#This Row],[Ordenado]], SEARCH("_",Tabela3[[#This Row],[Ordenado]]) + 1, LEN(Tabela3[[#This Row],[Ordenado]])),"")</f>
        <v/>
      </c>
    </row>
    <row r="1570" spans="1:11" x14ac:dyDescent="0.25">
      <c r="A1570" t="str">
        <f>IFERROR(tbl_geral[[#This Row],[Máquina]],"")</f>
        <v>WEMH</v>
      </c>
      <c r="B1570" t="str">
        <f>IFERROR(tbl_geral[[#This Row],[Status]],"")</f>
        <v>DESENVOLVIMENTO</v>
      </c>
      <c r="C1570" t="str">
        <f>IF(Tabela2[[#This Row],[Status]]="","",CONCATENATE(Tabela2[[#This Row],[Máquina]],"_",Tabela2[[#This Row],[Status]]))</f>
        <v>WEMH_DESENVOLVIMENTO</v>
      </c>
      <c r="E1570" s="5">
        <f t="shared" si="49"/>
        <v>212</v>
      </c>
      <c r="F1570" s="6" t="str">
        <f>IF(C1570&lt;&gt;"",IF(COUNTIFS($C$2:C1570,C1570)=1,C1570,""),"")</f>
        <v>WEMH_DESENVOLVIMENTO</v>
      </c>
      <c r="H1570" s="5">
        <v>1569</v>
      </c>
      <c r="I1570" s="6" t="str">
        <f t="shared" si="48"/>
        <v/>
      </c>
      <c r="J1570" s="6" t="str">
        <f>IFERROR(MID(Tabela3[[#This Row],[Ordenado]], 1, SEARCH("_", Tabela3[[#This Row],[Ordenado]]) - 1),"")</f>
        <v/>
      </c>
      <c r="K1570" s="6" t="str">
        <f>IFERROR(MID(Tabela3[[#This Row],[Ordenado]], SEARCH("_",Tabela3[[#This Row],[Ordenado]]) + 1, LEN(Tabela3[[#This Row],[Ordenado]])),"")</f>
        <v/>
      </c>
    </row>
    <row r="1571" spans="1:11" x14ac:dyDescent="0.25">
      <c r="A1571" t="str">
        <f>IFERROR(tbl_geral[[#This Row],[Máquina]],"")</f>
        <v>WEMH</v>
      </c>
      <c r="B1571" t="str">
        <f>IFERROR(tbl_geral[[#This Row],[Status]],"")</f>
        <v>DESENVOLVIMENTO</v>
      </c>
      <c r="C1571" t="str">
        <f>IF(Tabela2[[#This Row],[Status]]="","",CONCATENATE(Tabela2[[#This Row],[Máquina]],"_",Tabela2[[#This Row],[Status]]))</f>
        <v>WEMH_DESENVOLVIMENTO</v>
      </c>
      <c r="E1571" s="5">
        <f t="shared" si="49"/>
        <v>212</v>
      </c>
      <c r="F1571" s="6" t="str">
        <f>IF(C1571&lt;&gt;"",IF(COUNTIFS($C$2:C1571,C1571)=1,C1571,""),"")</f>
        <v/>
      </c>
      <c r="H1571" s="5">
        <v>1570</v>
      </c>
      <c r="I1571" s="6" t="str">
        <f t="shared" si="48"/>
        <v/>
      </c>
      <c r="J1571" s="6" t="str">
        <f>IFERROR(MID(Tabela3[[#This Row],[Ordenado]], 1, SEARCH("_", Tabela3[[#This Row],[Ordenado]]) - 1),"")</f>
        <v/>
      </c>
      <c r="K1571" s="6" t="str">
        <f>IFERROR(MID(Tabela3[[#This Row],[Ordenado]], SEARCH("_",Tabela3[[#This Row],[Ordenado]]) + 1, LEN(Tabela3[[#This Row],[Ordenado]])),"")</f>
        <v/>
      </c>
    </row>
    <row r="1572" spans="1:11" x14ac:dyDescent="0.25">
      <c r="A1572" t="str">
        <f>IFERROR(tbl_geral[[#This Row],[Máquina]],"")</f>
        <v>WEMH</v>
      </c>
      <c r="B1572" t="str">
        <f>IFERROR(tbl_geral[[#This Row],[Status]],"")</f>
        <v>DESENVOLVIMENTO</v>
      </c>
      <c r="C1572" t="str">
        <f>IF(Tabela2[[#This Row],[Status]]="","",CONCATENATE(Tabela2[[#This Row],[Máquina]],"_",Tabela2[[#This Row],[Status]]))</f>
        <v>WEMH_DESENVOLVIMENTO</v>
      </c>
      <c r="E1572" s="5">
        <f t="shared" si="49"/>
        <v>212</v>
      </c>
      <c r="F1572" s="6" t="str">
        <f>IF(C1572&lt;&gt;"",IF(COUNTIFS($C$2:C1572,C1572)=1,C1572,""),"")</f>
        <v/>
      </c>
      <c r="H1572" s="5">
        <v>1571</v>
      </c>
      <c r="I1572" s="6" t="str">
        <f t="shared" si="48"/>
        <v/>
      </c>
      <c r="J1572" s="6" t="str">
        <f>IFERROR(MID(Tabela3[[#This Row],[Ordenado]], 1, SEARCH("_", Tabela3[[#This Row],[Ordenado]]) - 1),"")</f>
        <v/>
      </c>
      <c r="K1572" s="6" t="str">
        <f>IFERROR(MID(Tabela3[[#This Row],[Ordenado]], SEARCH("_",Tabela3[[#This Row],[Ordenado]]) + 1, LEN(Tabela3[[#This Row],[Ordenado]])),"")</f>
        <v/>
      </c>
    </row>
    <row r="1573" spans="1:11" x14ac:dyDescent="0.25">
      <c r="A1573" t="str">
        <f>IFERROR(tbl_geral[[#This Row],[Máquina]],"")</f>
        <v>WEMH</v>
      </c>
      <c r="B1573" t="str">
        <f>IFERROR(tbl_geral[[#This Row],[Status]],"")</f>
        <v>DESENVOLVIMENTO</v>
      </c>
      <c r="C1573" t="str">
        <f>IF(Tabela2[[#This Row],[Status]]="","",CONCATENATE(Tabela2[[#This Row],[Máquina]],"_",Tabela2[[#This Row],[Status]]))</f>
        <v>WEMH_DESENVOLVIMENTO</v>
      </c>
      <c r="E1573" s="5">
        <f t="shared" si="49"/>
        <v>212</v>
      </c>
      <c r="F1573" s="6" t="str">
        <f>IF(C1573&lt;&gt;"",IF(COUNTIFS($C$2:C1573,C1573)=1,C1573,""),"")</f>
        <v/>
      </c>
      <c r="H1573" s="5">
        <v>1572</v>
      </c>
      <c r="I1573" s="6" t="str">
        <f t="shared" si="48"/>
        <v/>
      </c>
      <c r="J1573" s="6" t="str">
        <f>IFERROR(MID(Tabela3[[#This Row],[Ordenado]], 1, SEARCH("_", Tabela3[[#This Row],[Ordenado]]) - 1),"")</f>
        <v/>
      </c>
      <c r="K1573" s="6" t="str">
        <f>IFERROR(MID(Tabela3[[#This Row],[Ordenado]], SEARCH("_",Tabela3[[#This Row],[Ordenado]]) + 1, LEN(Tabela3[[#This Row],[Ordenado]])),"")</f>
        <v/>
      </c>
    </row>
    <row r="1574" spans="1:11" x14ac:dyDescent="0.25">
      <c r="A1574" t="str">
        <f>IFERROR(tbl_geral[[#This Row],[Máquina]],"")</f>
        <v>WEMH</v>
      </c>
      <c r="B1574" t="str">
        <f>IFERROR(tbl_geral[[#This Row],[Status]],"")</f>
        <v>DESENVOLVIMENTO</v>
      </c>
      <c r="C1574" t="str">
        <f>IF(Tabela2[[#This Row],[Status]]="","",CONCATENATE(Tabela2[[#This Row],[Máquina]],"_",Tabela2[[#This Row],[Status]]))</f>
        <v>WEMH_DESENVOLVIMENTO</v>
      </c>
      <c r="E1574" s="5">
        <f t="shared" si="49"/>
        <v>212</v>
      </c>
      <c r="F1574" s="6" t="str">
        <f>IF(C1574&lt;&gt;"",IF(COUNTIFS($C$2:C1574,C1574)=1,C1574,""),"")</f>
        <v/>
      </c>
      <c r="H1574" s="5">
        <v>1573</v>
      </c>
      <c r="I1574" s="6" t="str">
        <f t="shared" si="48"/>
        <v/>
      </c>
      <c r="J1574" s="6" t="str">
        <f>IFERROR(MID(Tabela3[[#This Row],[Ordenado]], 1, SEARCH("_", Tabela3[[#This Row],[Ordenado]]) - 1),"")</f>
        <v/>
      </c>
      <c r="K1574" s="6" t="str">
        <f>IFERROR(MID(Tabela3[[#This Row],[Ordenado]], SEARCH("_",Tabela3[[#This Row],[Ordenado]]) + 1, LEN(Tabela3[[#This Row],[Ordenado]])),"")</f>
        <v/>
      </c>
    </row>
    <row r="1575" spans="1:11" x14ac:dyDescent="0.25">
      <c r="A1575" t="str">
        <f>IFERROR(tbl_geral[[#This Row],[Máquina]],"")</f>
        <v>WEMH</v>
      </c>
      <c r="B1575" t="str">
        <f>IFERROR(tbl_geral[[#This Row],[Status]],"")</f>
        <v>DESENVOLVIMENTO</v>
      </c>
      <c r="C1575" t="str">
        <f>IF(Tabela2[[#This Row],[Status]]="","",CONCATENATE(Tabela2[[#This Row],[Máquina]],"_",Tabela2[[#This Row],[Status]]))</f>
        <v>WEMH_DESENVOLVIMENTO</v>
      </c>
      <c r="E1575" s="5">
        <f t="shared" si="49"/>
        <v>212</v>
      </c>
      <c r="F1575" s="6" t="str">
        <f>IF(C1575&lt;&gt;"",IF(COUNTIFS($C$2:C1575,C1575)=1,C1575,""),"")</f>
        <v/>
      </c>
      <c r="H1575" s="5">
        <v>1574</v>
      </c>
      <c r="I1575" s="6" t="str">
        <f t="shared" si="48"/>
        <v/>
      </c>
      <c r="J1575" s="6" t="str">
        <f>IFERROR(MID(Tabela3[[#This Row],[Ordenado]], 1, SEARCH("_", Tabela3[[#This Row],[Ordenado]]) - 1),"")</f>
        <v/>
      </c>
      <c r="K1575" s="6" t="str">
        <f>IFERROR(MID(Tabela3[[#This Row],[Ordenado]], SEARCH("_",Tabela3[[#This Row],[Ordenado]]) + 1, LEN(Tabela3[[#This Row],[Ordenado]])),"")</f>
        <v/>
      </c>
    </row>
    <row r="1576" spans="1:11" x14ac:dyDescent="0.25">
      <c r="A1576" t="str">
        <f>IFERROR(tbl_geral[[#This Row],[Máquina]],"")</f>
        <v>WEMH</v>
      </c>
      <c r="B1576" t="str">
        <f>IFERROR(tbl_geral[[#This Row],[Status]],"")</f>
        <v>DESENVOLVIMENTO</v>
      </c>
      <c r="C1576" t="str">
        <f>IF(Tabela2[[#This Row],[Status]]="","",CONCATENATE(Tabela2[[#This Row],[Máquina]],"_",Tabela2[[#This Row],[Status]]))</f>
        <v>WEMH_DESENVOLVIMENTO</v>
      </c>
      <c r="E1576" s="5">
        <f t="shared" si="49"/>
        <v>212</v>
      </c>
      <c r="F1576" s="6" t="str">
        <f>IF(C1576&lt;&gt;"",IF(COUNTIFS($C$2:C1576,C1576)=1,C1576,""),"")</f>
        <v/>
      </c>
      <c r="H1576" s="5">
        <v>1575</v>
      </c>
      <c r="I1576" s="6" t="str">
        <f t="shared" si="48"/>
        <v/>
      </c>
      <c r="J1576" s="6" t="str">
        <f>IFERROR(MID(Tabela3[[#This Row],[Ordenado]], 1, SEARCH("_", Tabela3[[#This Row],[Ordenado]]) - 1),"")</f>
        <v/>
      </c>
      <c r="K1576" s="6" t="str">
        <f>IFERROR(MID(Tabela3[[#This Row],[Ordenado]], SEARCH("_",Tabela3[[#This Row],[Ordenado]]) + 1, LEN(Tabela3[[#This Row],[Ordenado]])),"")</f>
        <v/>
      </c>
    </row>
    <row r="1577" spans="1:11" x14ac:dyDescent="0.25">
      <c r="A1577" t="str">
        <f>IFERROR(tbl_geral[[#This Row],[Máquina]],"")</f>
        <v>WEMH</v>
      </c>
      <c r="B1577" t="str">
        <f>IFERROR(tbl_geral[[#This Row],[Status]],"")</f>
        <v>PCP</v>
      </c>
      <c r="C1577" t="str">
        <f>IF(Tabela2[[#This Row],[Status]]="","",CONCATENATE(Tabela2[[#This Row],[Máquina]],"_",Tabela2[[#This Row],[Status]]))</f>
        <v>WEMH_PCP</v>
      </c>
      <c r="E1577" s="5">
        <f t="shared" si="49"/>
        <v>213</v>
      </c>
      <c r="F1577" s="6" t="str">
        <f>IF(C1577&lt;&gt;"",IF(COUNTIFS($C$2:C1577,C1577)=1,C1577,""),"")</f>
        <v>WEMH_PCP</v>
      </c>
      <c r="H1577" s="5">
        <v>1576</v>
      </c>
      <c r="I1577" s="6" t="str">
        <f t="shared" si="48"/>
        <v/>
      </c>
      <c r="J1577" s="6" t="str">
        <f>IFERROR(MID(Tabela3[[#This Row],[Ordenado]], 1, SEARCH("_", Tabela3[[#This Row],[Ordenado]]) - 1),"")</f>
        <v/>
      </c>
      <c r="K1577" s="6" t="str">
        <f>IFERROR(MID(Tabela3[[#This Row],[Ordenado]], SEARCH("_",Tabela3[[#This Row],[Ordenado]]) + 1, LEN(Tabela3[[#This Row],[Ordenado]])),"")</f>
        <v/>
      </c>
    </row>
    <row r="1578" spans="1:11" x14ac:dyDescent="0.25">
      <c r="A1578" t="str">
        <f>IFERROR(tbl_geral[[#This Row],[Máquina]],"")</f>
        <v>WEMH</v>
      </c>
      <c r="B1578" t="str">
        <f>IFERROR(tbl_geral[[#This Row],[Status]],"")</f>
        <v>PCP</v>
      </c>
      <c r="C1578" t="str">
        <f>IF(Tabela2[[#This Row],[Status]]="","",CONCATENATE(Tabela2[[#This Row],[Máquina]],"_",Tabela2[[#This Row],[Status]]))</f>
        <v>WEMH_PCP</v>
      </c>
      <c r="E1578" s="5">
        <f t="shared" si="49"/>
        <v>213</v>
      </c>
      <c r="F1578" s="6" t="str">
        <f>IF(C1578&lt;&gt;"",IF(COUNTIFS($C$2:C1578,C1578)=1,C1578,""),"")</f>
        <v/>
      </c>
      <c r="H1578" s="5">
        <v>1577</v>
      </c>
      <c r="I1578" s="6" t="str">
        <f t="shared" si="48"/>
        <v/>
      </c>
      <c r="J1578" s="6" t="str">
        <f>IFERROR(MID(Tabela3[[#This Row],[Ordenado]], 1, SEARCH("_", Tabela3[[#This Row],[Ordenado]]) - 1),"")</f>
        <v/>
      </c>
      <c r="K1578" s="6" t="str">
        <f>IFERROR(MID(Tabela3[[#This Row],[Ordenado]], SEARCH("_",Tabela3[[#This Row],[Ordenado]]) + 1, LEN(Tabela3[[#This Row],[Ordenado]])),"")</f>
        <v/>
      </c>
    </row>
    <row r="1579" spans="1:11" x14ac:dyDescent="0.25">
      <c r="A1579" t="str">
        <f>IFERROR(tbl_geral[[#This Row],[Máquina]],"")</f>
        <v>WEMH</v>
      </c>
      <c r="B1579" t="str">
        <f>IFERROR(tbl_geral[[#This Row],[Status]],"")</f>
        <v>PCP</v>
      </c>
      <c r="C1579" t="str">
        <f>IF(Tabela2[[#This Row],[Status]]="","",CONCATENATE(Tabela2[[#This Row],[Máquina]],"_",Tabela2[[#This Row],[Status]]))</f>
        <v>WEMH_PCP</v>
      </c>
      <c r="E1579" s="5">
        <f t="shared" si="49"/>
        <v>213</v>
      </c>
      <c r="F1579" s="6" t="str">
        <f>IF(C1579&lt;&gt;"",IF(COUNTIFS($C$2:C1579,C1579)=1,C1579,""),"")</f>
        <v/>
      </c>
      <c r="H1579" s="5">
        <v>1578</v>
      </c>
      <c r="I1579" s="6" t="str">
        <f t="shared" si="48"/>
        <v/>
      </c>
      <c r="J1579" s="6" t="str">
        <f>IFERROR(MID(Tabela3[[#This Row],[Ordenado]], 1, SEARCH("_", Tabela3[[#This Row],[Ordenado]]) - 1),"")</f>
        <v/>
      </c>
      <c r="K1579" s="6" t="str">
        <f>IFERROR(MID(Tabela3[[#This Row],[Ordenado]], SEARCH("_",Tabela3[[#This Row],[Ordenado]]) + 1, LEN(Tabela3[[#This Row],[Ordenado]])),"")</f>
        <v/>
      </c>
    </row>
    <row r="1580" spans="1:11" x14ac:dyDescent="0.25">
      <c r="A1580" t="str">
        <f>IFERROR(tbl_geral[[#This Row],[Máquina]],"")</f>
        <v>WEMH</v>
      </c>
      <c r="B1580" t="str">
        <f>IFERROR(tbl_geral[[#This Row],[Status]],"")</f>
        <v>PCP</v>
      </c>
      <c r="C1580" t="str">
        <f>IF(Tabela2[[#This Row],[Status]]="","",CONCATENATE(Tabela2[[#This Row],[Máquina]],"_",Tabela2[[#This Row],[Status]]))</f>
        <v>WEMH_PCP</v>
      </c>
      <c r="E1580" s="5">
        <f t="shared" si="49"/>
        <v>213</v>
      </c>
      <c r="F1580" s="6" t="str">
        <f>IF(C1580&lt;&gt;"",IF(COUNTIFS($C$2:C1580,C1580)=1,C1580,""),"")</f>
        <v/>
      </c>
      <c r="H1580" s="5">
        <v>1579</v>
      </c>
      <c r="I1580" s="6" t="str">
        <f t="shared" si="48"/>
        <v/>
      </c>
      <c r="J1580" s="6" t="str">
        <f>IFERROR(MID(Tabela3[[#This Row],[Ordenado]], 1, SEARCH("_", Tabela3[[#This Row],[Ordenado]]) - 1),"")</f>
        <v/>
      </c>
      <c r="K1580" s="6" t="str">
        <f>IFERROR(MID(Tabela3[[#This Row],[Ordenado]], SEARCH("_",Tabela3[[#This Row],[Ordenado]]) + 1, LEN(Tabela3[[#This Row],[Ordenado]])),"")</f>
        <v/>
      </c>
    </row>
    <row r="1581" spans="1:11" x14ac:dyDescent="0.25">
      <c r="A1581" t="str">
        <f>IFERROR(tbl_geral[[#This Row],[Máquina]],"")</f>
        <v>WEMH</v>
      </c>
      <c r="B1581" t="str">
        <f>IFERROR(tbl_geral[[#This Row],[Status]],"")</f>
        <v>PCP</v>
      </c>
      <c r="C1581" t="str">
        <f>IF(Tabela2[[#This Row],[Status]]="","",CONCATENATE(Tabela2[[#This Row],[Máquina]],"_",Tabela2[[#This Row],[Status]]))</f>
        <v>WEMH_PCP</v>
      </c>
      <c r="E1581" s="5">
        <f t="shared" si="49"/>
        <v>213</v>
      </c>
      <c r="F1581" s="6" t="str">
        <f>IF(C1581&lt;&gt;"",IF(COUNTIFS($C$2:C1581,C1581)=1,C1581,""),"")</f>
        <v/>
      </c>
      <c r="H1581" s="5">
        <v>1580</v>
      </c>
      <c r="I1581" s="6" t="str">
        <f t="shared" si="48"/>
        <v/>
      </c>
      <c r="J1581" s="6" t="str">
        <f>IFERROR(MID(Tabela3[[#This Row],[Ordenado]], 1, SEARCH("_", Tabela3[[#This Row],[Ordenado]]) - 1),"")</f>
        <v/>
      </c>
      <c r="K1581" s="6" t="str">
        <f>IFERROR(MID(Tabela3[[#This Row],[Ordenado]], SEARCH("_",Tabela3[[#This Row],[Ordenado]]) + 1, LEN(Tabela3[[#This Row],[Ordenado]])),"")</f>
        <v/>
      </c>
    </row>
    <row r="1582" spans="1:11" x14ac:dyDescent="0.25">
      <c r="A1582" t="str">
        <f>IFERROR(tbl_geral[[#This Row],[Máquina]],"")</f>
        <v>WEMH</v>
      </c>
      <c r="B1582" t="str">
        <f>IFERROR(tbl_geral[[#This Row],[Status]],"")</f>
        <v>EMPILHADEIRA</v>
      </c>
      <c r="C1582" t="str">
        <f>IF(Tabela2[[#This Row],[Status]]="","",CONCATENATE(Tabela2[[#This Row],[Máquina]],"_",Tabela2[[#This Row],[Status]]))</f>
        <v>WEMH_EMPILHADEIRA</v>
      </c>
      <c r="E1582" s="5">
        <f t="shared" si="49"/>
        <v>214</v>
      </c>
      <c r="F1582" s="6" t="str">
        <f>IF(C1582&lt;&gt;"",IF(COUNTIFS($C$2:C1582,C1582)=1,C1582,""),"")</f>
        <v>WEMH_EMPILHADEIRA</v>
      </c>
      <c r="H1582" s="5">
        <v>1581</v>
      </c>
      <c r="I1582" s="6" t="str">
        <f t="shared" si="48"/>
        <v/>
      </c>
      <c r="J1582" s="6" t="str">
        <f>IFERROR(MID(Tabela3[[#This Row],[Ordenado]], 1, SEARCH("_", Tabela3[[#This Row],[Ordenado]]) - 1),"")</f>
        <v/>
      </c>
      <c r="K1582" s="6" t="str">
        <f>IFERROR(MID(Tabela3[[#This Row],[Ordenado]], SEARCH("_",Tabela3[[#This Row],[Ordenado]]) + 1, LEN(Tabela3[[#This Row],[Ordenado]])),"")</f>
        <v/>
      </c>
    </row>
    <row r="1583" spans="1:11" x14ac:dyDescent="0.25">
      <c r="A1583" t="str">
        <f>IFERROR(tbl_geral[[#This Row],[Máquina]],"")</f>
        <v>WEMH</v>
      </c>
      <c r="B1583" t="str">
        <f>IFERROR(tbl_geral[[#This Row],[Status]],"")</f>
        <v>EMPILHADEIRA</v>
      </c>
      <c r="C1583" t="str">
        <f>IF(Tabela2[[#This Row],[Status]]="","",CONCATENATE(Tabela2[[#This Row],[Máquina]],"_",Tabela2[[#This Row],[Status]]))</f>
        <v>WEMH_EMPILHADEIRA</v>
      </c>
      <c r="E1583" s="5">
        <f t="shared" si="49"/>
        <v>214</v>
      </c>
      <c r="F1583" s="6" t="str">
        <f>IF(C1583&lt;&gt;"",IF(COUNTIFS($C$2:C1583,C1583)=1,C1583,""),"")</f>
        <v/>
      </c>
      <c r="H1583" s="5">
        <v>1582</v>
      </c>
      <c r="I1583" s="6" t="str">
        <f t="shared" si="48"/>
        <v/>
      </c>
      <c r="J1583" s="6" t="str">
        <f>IFERROR(MID(Tabela3[[#This Row],[Ordenado]], 1, SEARCH("_", Tabela3[[#This Row],[Ordenado]]) - 1),"")</f>
        <v/>
      </c>
      <c r="K1583" s="6" t="str">
        <f>IFERROR(MID(Tabela3[[#This Row],[Ordenado]], SEARCH("_",Tabela3[[#This Row],[Ordenado]]) + 1, LEN(Tabela3[[#This Row],[Ordenado]])),"")</f>
        <v/>
      </c>
    </row>
    <row r="1584" spans="1:11" x14ac:dyDescent="0.25">
      <c r="A1584" t="str">
        <f>IFERROR(tbl_geral[[#This Row],[Máquina]],"")</f>
        <v>WEMH</v>
      </c>
      <c r="B1584" t="str">
        <f>IFERROR(tbl_geral[[#This Row],[Status]],"")</f>
        <v>SENSOR PCF</v>
      </c>
      <c r="C1584" t="str">
        <f>IF(Tabela2[[#This Row],[Status]]="","",CONCATENATE(Tabela2[[#This Row],[Máquina]],"_",Tabela2[[#This Row],[Status]]))</f>
        <v>WEMH_SENSOR PCF</v>
      </c>
      <c r="E1584" s="5">
        <f t="shared" si="49"/>
        <v>215</v>
      </c>
      <c r="F1584" s="6" t="str">
        <f>IF(C1584&lt;&gt;"",IF(COUNTIFS($C$2:C1584,C1584)=1,C1584,""),"")</f>
        <v>WEMH_SENSOR PCF</v>
      </c>
      <c r="H1584" s="5">
        <v>1583</v>
      </c>
      <c r="I1584" s="6" t="str">
        <f t="shared" si="48"/>
        <v/>
      </c>
      <c r="J1584" s="6" t="str">
        <f>IFERROR(MID(Tabela3[[#This Row],[Ordenado]], 1, SEARCH("_", Tabela3[[#This Row],[Ordenado]]) - 1),"")</f>
        <v/>
      </c>
      <c r="K1584" s="6" t="str">
        <f>IFERROR(MID(Tabela3[[#This Row],[Ordenado]], SEARCH("_",Tabela3[[#This Row],[Ordenado]]) + 1, LEN(Tabela3[[#This Row],[Ordenado]])),"")</f>
        <v/>
      </c>
    </row>
    <row r="1585" spans="1:11" x14ac:dyDescent="0.25">
      <c r="A1585" t="str">
        <f>IFERROR(tbl_geral[[#This Row],[Máquina]],"")</f>
        <v>WEMH</v>
      </c>
      <c r="B1585" t="str">
        <f>IFERROR(tbl_geral[[#This Row],[Status]],"")</f>
        <v>SENSOR PCF</v>
      </c>
      <c r="C1585" t="str">
        <f>IF(Tabela2[[#This Row],[Status]]="","",CONCATENATE(Tabela2[[#This Row],[Máquina]],"_",Tabela2[[#This Row],[Status]]))</f>
        <v>WEMH_SENSOR PCF</v>
      </c>
      <c r="E1585" s="5">
        <f t="shared" si="49"/>
        <v>215</v>
      </c>
      <c r="F1585" s="6" t="str">
        <f>IF(C1585&lt;&gt;"",IF(COUNTIFS($C$2:C1585,C1585)=1,C1585,""),"")</f>
        <v/>
      </c>
      <c r="H1585" s="5">
        <v>1584</v>
      </c>
      <c r="I1585" s="6" t="str">
        <f t="shared" si="48"/>
        <v/>
      </c>
      <c r="J1585" s="6" t="str">
        <f>IFERROR(MID(Tabela3[[#This Row],[Ordenado]], 1, SEARCH("_", Tabela3[[#This Row],[Ordenado]]) - 1),"")</f>
        <v/>
      </c>
      <c r="K1585" s="6" t="str">
        <f>IFERROR(MID(Tabela3[[#This Row],[Ordenado]], SEARCH("_",Tabela3[[#This Row],[Ordenado]]) + 1, LEN(Tabela3[[#This Row],[Ordenado]])),"")</f>
        <v/>
      </c>
    </row>
    <row r="1586" spans="1:11" x14ac:dyDescent="0.25">
      <c r="A1586" t="str">
        <f>IFERROR(tbl_geral[[#This Row],[Máquina]],"")</f>
        <v>WEMH</v>
      </c>
      <c r="B1586" t="str">
        <f>IFERROR(tbl_geral[[#This Row],[Status]],"")</f>
        <v>SENSOR PCF</v>
      </c>
      <c r="C1586" t="str">
        <f>IF(Tabela2[[#This Row],[Status]]="","",CONCATENATE(Tabela2[[#This Row],[Máquina]],"_",Tabela2[[#This Row],[Status]]))</f>
        <v>WEMH_SENSOR PCF</v>
      </c>
      <c r="E1586" s="5">
        <f t="shared" si="49"/>
        <v>215</v>
      </c>
      <c r="F1586" s="6" t="str">
        <f>IF(C1586&lt;&gt;"",IF(COUNTIFS($C$2:C1586,C1586)=1,C1586,""),"")</f>
        <v/>
      </c>
      <c r="H1586" s="5">
        <v>1585</v>
      </c>
      <c r="I1586" s="6" t="str">
        <f t="shared" si="48"/>
        <v/>
      </c>
      <c r="J1586" s="6" t="str">
        <f>IFERROR(MID(Tabela3[[#This Row],[Ordenado]], 1, SEARCH("_", Tabela3[[#This Row],[Ordenado]]) - 1),"")</f>
        <v/>
      </c>
      <c r="K1586" s="6" t="str">
        <f>IFERROR(MID(Tabela3[[#This Row],[Ordenado]], SEARCH("_",Tabela3[[#This Row],[Ordenado]]) + 1, LEN(Tabela3[[#This Row],[Ordenado]])),"")</f>
        <v/>
      </c>
    </row>
    <row r="1587" spans="1:11" x14ac:dyDescent="0.25">
      <c r="A1587" t="str">
        <f>IFERROR(tbl_geral[[#This Row],[Máquina]],"")</f>
        <v>WEMH</v>
      </c>
      <c r="B1587" t="str">
        <f>IFERROR(tbl_geral[[#This Row],[Status]],"")</f>
        <v>SISTEMA PCF</v>
      </c>
      <c r="C1587" t="str">
        <f>IF(Tabela2[[#This Row],[Status]]="","",CONCATENATE(Tabela2[[#This Row],[Máquina]],"_",Tabela2[[#This Row],[Status]]))</f>
        <v>WEMH_SISTEMA PCF</v>
      </c>
      <c r="E1587" s="5">
        <f t="shared" si="49"/>
        <v>216</v>
      </c>
      <c r="F1587" s="6" t="str">
        <f>IF(C1587&lt;&gt;"",IF(COUNTIFS($C$2:C1587,C1587)=1,C1587,""),"")</f>
        <v>WEMH_SISTEMA PCF</v>
      </c>
      <c r="H1587" s="5">
        <v>1586</v>
      </c>
      <c r="I1587" s="6" t="str">
        <f t="shared" si="48"/>
        <v/>
      </c>
      <c r="J1587" s="6" t="str">
        <f>IFERROR(MID(Tabela3[[#This Row],[Ordenado]], 1, SEARCH("_", Tabela3[[#This Row],[Ordenado]]) - 1),"")</f>
        <v/>
      </c>
      <c r="K1587" s="6" t="str">
        <f>IFERROR(MID(Tabela3[[#This Row],[Ordenado]], SEARCH("_",Tabela3[[#This Row],[Ordenado]]) + 1, LEN(Tabela3[[#This Row],[Ordenado]])),"")</f>
        <v/>
      </c>
    </row>
    <row r="1588" spans="1:11" x14ac:dyDescent="0.25">
      <c r="A1588" t="str">
        <f>IFERROR(tbl_geral[[#This Row],[Máquina]],"")</f>
        <v>WEMH</v>
      </c>
      <c r="B1588" t="str">
        <f>IFERROR(tbl_geral[[#This Row],[Status]],"")</f>
        <v>SISTEMA PCF</v>
      </c>
      <c r="C1588" t="str">
        <f>IF(Tabela2[[#This Row],[Status]]="","",CONCATENATE(Tabela2[[#This Row],[Máquina]],"_",Tabela2[[#This Row],[Status]]))</f>
        <v>WEMH_SISTEMA PCF</v>
      </c>
      <c r="E1588" s="5">
        <f t="shared" si="49"/>
        <v>216</v>
      </c>
      <c r="F1588" s="6" t="str">
        <f>IF(C1588&lt;&gt;"",IF(COUNTIFS($C$2:C1588,C1588)=1,C1588,""),"")</f>
        <v/>
      </c>
      <c r="H1588" s="5">
        <v>1587</v>
      </c>
      <c r="I1588" s="6" t="str">
        <f t="shared" si="48"/>
        <v/>
      </c>
      <c r="J1588" s="6" t="str">
        <f>IFERROR(MID(Tabela3[[#This Row],[Ordenado]], 1, SEARCH("_", Tabela3[[#This Row],[Ordenado]]) - 1),"")</f>
        <v/>
      </c>
      <c r="K1588" s="6" t="str">
        <f>IFERROR(MID(Tabela3[[#This Row],[Ordenado]], SEARCH("_",Tabela3[[#This Row],[Ordenado]]) + 1, LEN(Tabela3[[#This Row],[Ordenado]])),"")</f>
        <v/>
      </c>
    </row>
    <row r="1589" spans="1:11" x14ac:dyDescent="0.25">
      <c r="A1589" t="str">
        <f>IFERROR(tbl_geral[[#This Row],[Máquina]],"")</f>
        <v>WEMH</v>
      </c>
      <c r="B1589" t="str">
        <f>IFERROR(tbl_geral[[#This Row],[Status]],"")</f>
        <v>SISTEMA PCF</v>
      </c>
      <c r="C1589" t="str">
        <f>IF(Tabela2[[#This Row],[Status]]="","",CONCATENATE(Tabela2[[#This Row],[Máquina]],"_",Tabela2[[#This Row],[Status]]))</f>
        <v>WEMH_SISTEMA PCF</v>
      </c>
      <c r="E1589" s="5">
        <f t="shared" si="49"/>
        <v>216</v>
      </c>
      <c r="F1589" s="6" t="str">
        <f>IF(C1589&lt;&gt;"",IF(COUNTIFS($C$2:C1589,C1589)=1,C1589,""),"")</f>
        <v/>
      </c>
      <c r="H1589" s="5">
        <v>1588</v>
      </c>
      <c r="I1589" s="6" t="str">
        <f t="shared" si="48"/>
        <v/>
      </c>
      <c r="J1589" s="6" t="str">
        <f>IFERROR(MID(Tabela3[[#This Row],[Ordenado]], 1, SEARCH("_", Tabela3[[#This Row],[Ordenado]]) - 1),"")</f>
        <v/>
      </c>
      <c r="K1589" s="6" t="str">
        <f>IFERROR(MID(Tabela3[[#This Row],[Ordenado]], SEARCH("_",Tabela3[[#This Row],[Ordenado]]) + 1, LEN(Tabela3[[#This Row],[Ordenado]])),"")</f>
        <v/>
      </c>
    </row>
    <row r="1590" spans="1:11" x14ac:dyDescent="0.25">
      <c r="A1590" t="str">
        <f>IFERROR(tbl_geral[[#This Row],[Máquina]],"")</f>
        <v>WEMH</v>
      </c>
      <c r="B1590" t="str">
        <f>IFERROR(tbl_geral[[#This Row],[Status]],"")</f>
        <v>PARADA</v>
      </c>
      <c r="C1590" t="str">
        <f>IF(Tabela2[[#This Row],[Status]]="","",CONCATENATE(Tabela2[[#This Row],[Máquina]],"_",Tabela2[[#This Row],[Status]]))</f>
        <v>WEMH_PARADA</v>
      </c>
      <c r="E1590" s="5">
        <f t="shared" si="49"/>
        <v>217</v>
      </c>
      <c r="F1590" s="6" t="str">
        <f>IF(C1590&lt;&gt;"",IF(COUNTIFS($C$2:C1590,C1590)=1,C1590,""),"")</f>
        <v>WEMH_PARADA</v>
      </c>
      <c r="H1590" s="5">
        <v>1589</v>
      </c>
      <c r="I1590" s="6" t="str">
        <f t="shared" si="48"/>
        <v/>
      </c>
      <c r="J1590" s="6" t="str">
        <f>IFERROR(MID(Tabela3[[#This Row],[Ordenado]], 1, SEARCH("_", Tabela3[[#This Row],[Ordenado]]) - 1),"")</f>
        <v/>
      </c>
      <c r="K1590" s="6" t="str">
        <f>IFERROR(MID(Tabela3[[#This Row],[Ordenado]], SEARCH("_",Tabela3[[#This Row],[Ordenado]]) + 1, LEN(Tabela3[[#This Row],[Ordenado]])),"")</f>
        <v/>
      </c>
    </row>
    <row r="1591" spans="1:11" x14ac:dyDescent="0.25">
      <c r="A1591" t="str">
        <f>IFERROR(tbl_geral[[#This Row],[Máquina]],"")</f>
        <v>WEMH</v>
      </c>
      <c r="B1591" t="str">
        <f>IFERROR(tbl_geral[[#This Row],[Status]],"")</f>
        <v>PARADA</v>
      </c>
      <c r="C1591" t="str">
        <f>IF(Tabela2[[#This Row],[Status]]="","",CONCATENATE(Tabela2[[#This Row],[Máquina]],"_",Tabela2[[#This Row],[Status]]))</f>
        <v>WEMH_PARADA</v>
      </c>
      <c r="E1591" s="5">
        <f t="shared" si="49"/>
        <v>217</v>
      </c>
      <c r="F1591" s="6" t="str">
        <f>IF(C1591&lt;&gt;"",IF(COUNTIFS($C$2:C1591,C1591)=1,C1591,""),"")</f>
        <v/>
      </c>
      <c r="H1591" s="5">
        <v>1590</v>
      </c>
      <c r="I1591" s="6" t="str">
        <f t="shared" si="48"/>
        <v/>
      </c>
      <c r="J1591" s="6" t="str">
        <f>IFERROR(MID(Tabela3[[#This Row],[Ordenado]], 1, SEARCH("_", Tabela3[[#This Row],[Ordenado]]) - 1),"")</f>
        <v/>
      </c>
      <c r="K1591" s="6" t="str">
        <f>IFERROR(MID(Tabela3[[#This Row],[Ordenado]], SEARCH("_",Tabela3[[#This Row],[Ordenado]]) + 1, LEN(Tabela3[[#This Row],[Ordenado]])),"")</f>
        <v/>
      </c>
    </row>
    <row r="1592" spans="1:11" x14ac:dyDescent="0.25">
      <c r="A1592" t="str">
        <f>IFERROR(tbl_geral[[#This Row],[Máquina]],"")</f>
        <v>WEMH</v>
      </c>
      <c r="B1592" t="str">
        <f>IFERROR(tbl_geral[[#This Row],[Status]],"")</f>
        <v>ESTAÇÃO ALIMENTAÇÃO DE PAINÉIS</v>
      </c>
      <c r="C1592" t="str">
        <f>IF(Tabela2[[#This Row],[Status]]="","",CONCATENATE(Tabela2[[#This Row],[Máquina]],"_",Tabela2[[#This Row],[Status]]))</f>
        <v>WEMH_ESTAÇÃO ALIMENTAÇÃO DE PAINÉIS</v>
      </c>
      <c r="E1592" s="5">
        <f t="shared" si="49"/>
        <v>218</v>
      </c>
      <c r="F1592" s="6" t="str">
        <f>IF(C1592&lt;&gt;"",IF(COUNTIFS($C$2:C1592,C1592)=1,C1592,""),"")</f>
        <v>WEMH_ESTAÇÃO ALIMENTAÇÃO DE PAINÉIS</v>
      </c>
      <c r="H1592" s="5">
        <v>1591</v>
      </c>
      <c r="I1592" s="6" t="str">
        <f t="shared" si="48"/>
        <v/>
      </c>
      <c r="J1592" s="6" t="str">
        <f>IFERROR(MID(Tabela3[[#This Row],[Ordenado]], 1, SEARCH("_", Tabela3[[#This Row],[Ordenado]]) - 1),"")</f>
        <v/>
      </c>
      <c r="K1592" s="6" t="str">
        <f>IFERROR(MID(Tabela3[[#This Row],[Ordenado]], SEARCH("_",Tabela3[[#This Row],[Ordenado]]) + 1, LEN(Tabela3[[#This Row],[Ordenado]])),"")</f>
        <v/>
      </c>
    </row>
    <row r="1593" spans="1:11" x14ac:dyDescent="0.25">
      <c r="A1593" t="str">
        <f>IFERROR(tbl_geral[[#This Row],[Máquina]],"")</f>
        <v>WEMH</v>
      </c>
      <c r="B1593" t="str">
        <f>IFERROR(tbl_geral[[#This Row],[Status]],"")</f>
        <v>ESTAÇÃO ALIMENTAÇÃO DE PAINÉIS</v>
      </c>
      <c r="C1593" t="str">
        <f>IF(Tabela2[[#This Row],[Status]]="","",CONCATENATE(Tabela2[[#This Row],[Máquina]],"_",Tabela2[[#This Row],[Status]]))</f>
        <v>WEMH_ESTAÇÃO ALIMENTAÇÃO DE PAINÉIS</v>
      </c>
      <c r="E1593" s="5">
        <f t="shared" si="49"/>
        <v>218</v>
      </c>
      <c r="F1593" s="6" t="str">
        <f>IF(C1593&lt;&gt;"",IF(COUNTIFS($C$2:C1593,C1593)=1,C1593,""),"")</f>
        <v/>
      </c>
      <c r="H1593" s="5">
        <v>1592</v>
      </c>
      <c r="I1593" s="6" t="str">
        <f t="shared" si="48"/>
        <v/>
      </c>
      <c r="J1593" s="6" t="str">
        <f>IFERROR(MID(Tabela3[[#This Row],[Ordenado]], 1, SEARCH("_", Tabela3[[#This Row],[Ordenado]]) - 1),"")</f>
        <v/>
      </c>
      <c r="K1593" s="6" t="str">
        <f>IFERROR(MID(Tabela3[[#This Row],[Ordenado]], SEARCH("_",Tabela3[[#This Row],[Ordenado]]) + 1, LEN(Tabela3[[#This Row],[Ordenado]])),"")</f>
        <v/>
      </c>
    </row>
    <row r="1594" spans="1:11" x14ac:dyDescent="0.25">
      <c r="A1594" t="str">
        <f>IFERROR(tbl_geral[[#This Row],[Máquina]],"")</f>
        <v>WEMH</v>
      </c>
      <c r="B1594" t="str">
        <f>IFERROR(tbl_geral[[#This Row],[Status]],"")</f>
        <v>ESTAÇÃO ALIMENTAÇÃO DE PAINÉIS</v>
      </c>
      <c r="C1594" t="str">
        <f>IF(Tabela2[[#This Row],[Status]]="","",CONCATENATE(Tabela2[[#This Row],[Máquina]],"_",Tabela2[[#This Row],[Status]]))</f>
        <v>WEMH_ESTAÇÃO ALIMENTAÇÃO DE PAINÉIS</v>
      </c>
      <c r="E1594" s="5">
        <f t="shared" si="49"/>
        <v>218</v>
      </c>
      <c r="F1594" s="6" t="str">
        <f>IF(C1594&lt;&gt;"",IF(COUNTIFS($C$2:C1594,C1594)=1,C1594,""),"")</f>
        <v/>
      </c>
      <c r="H1594" s="5">
        <v>1593</v>
      </c>
      <c r="I1594" s="6" t="str">
        <f t="shared" si="48"/>
        <v/>
      </c>
      <c r="J1594" s="6" t="str">
        <f>IFERROR(MID(Tabela3[[#This Row],[Ordenado]], 1, SEARCH("_", Tabela3[[#This Row],[Ordenado]]) - 1),"")</f>
        <v/>
      </c>
      <c r="K1594" s="6" t="str">
        <f>IFERROR(MID(Tabela3[[#This Row],[Ordenado]], SEARCH("_",Tabela3[[#This Row],[Ordenado]]) + 1, LEN(Tabela3[[#This Row],[Ordenado]])),"")</f>
        <v/>
      </c>
    </row>
    <row r="1595" spans="1:11" x14ac:dyDescent="0.25">
      <c r="A1595" t="str">
        <f>IFERROR(tbl_geral[[#This Row],[Máquina]],"")</f>
        <v>WEMH</v>
      </c>
      <c r="B1595" t="str">
        <f>IFERROR(tbl_geral[[#This Row],[Status]],"")</f>
        <v>ESTAÇÃO ALIMENTAÇÃO DE PAINÉIS</v>
      </c>
      <c r="C1595" t="str">
        <f>IF(Tabela2[[#This Row],[Status]]="","",CONCATENATE(Tabela2[[#This Row],[Máquina]],"_",Tabela2[[#This Row],[Status]]))</f>
        <v>WEMH_ESTAÇÃO ALIMENTAÇÃO DE PAINÉIS</v>
      </c>
      <c r="E1595" s="5">
        <f t="shared" si="49"/>
        <v>218</v>
      </c>
      <c r="F1595" s="6" t="str">
        <f>IF(C1595&lt;&gt;"",IF(COUNTIFS($C$2:C1595,C1595)=1,C1595,""),"")</f>
        <v/>
      </c>
      <c r="H1595" s="5">
        <v>1594</v>
      </c>
      <c r="I1595" s="6" t="str">
        <f t="shared" si="48"/>
        <v/>
      </c>
      <c r="J1595" s="6" t="str">
        <f>IFERROR(MID(Tabela3[[#This Row],[Ordenado]], 1, SEARCH("_", Tabela3[[#This Row],[Ordenado]]) - 1),"")</f>
        <v/>
      </c>
      <c r="K1595" s="6" t="str">
        <f>IFERROR(MID(Tabela3[[#This Row],[Ordenado]], SEARCH("_",Tabela3[[#This Row],[Ordenado]]) + 1, LEN(Tabela3[[#This Row],[Ordenado]])),"")</f>
        <v/>
      </c>
    </row>
    <row r="1596" spans="1:11" x14ac:dyDescent="0.25">
      <c r="A1596" t="str">
        <f>IFERROR(tbl_geral[[#This Row],[Máquina]],"")</f>
        <v>WEMH</v>
      </c>
      <c r="B1596" t="str">
        <f>IFERROR(tbl_geral[[#This Row],[Status]],"")</f>
        <v>ESTAÇÃO ALIMENTAÇÃO DE PAINÉIS</v>
      </c>
      <c r="C1596" t="str">
        <f>IF(Tabela2[[#This Row],[Status]]="","",CONCATENATE(Tabela2[[#This Row],[Máquina]],"_",Tabela2[[#This Row],[Status]]))</f>
        <v>WEMH_ESTAÇÃO ALIMENTAÇÃO DE PAINÉIS</v>
      </c>
      <c r="E1596" s="5">
        <f t="shared" si="49"/>
        <v>218</v>
      </c>
      <c r="F1596" s="6" t="str">
        <f>IF(C1596&lt;&gt;"",IF(COUNTIFS($C$2:C1596,C1596)=1,C1596,""),"")</f>
        <v/>
      </c>
      <c r="H1596" s="5">
        <v>1595</v>
      </c>
      <c r="I1596" s="6" t="str">
        <f t="shared" si="48"/>
        <v/>
      </c>
      <c r="J1596" s="6" t="str">
        <f>IFERROR(MID(Tabela3[[#This Row],[Ordenado]], 1, SEARCH("_", Tabela3[[#This Row],[Ordenado]]) - 1),"")</f>
        <v/>
      </c>
      <c r="K1596" s="6" t="str">
        <f>IFERROR(MID(Tabela3[[#This Row],[Ordenado]], SEARCH("_",Tabela3[[#This Row],[Ordenado]]) + 1, LEN(Tabela3[[#This Row],[Ordenado]])),"")</f>
        <v/>
      </c>
    </row>
    <row r="1597" spans="1:11" x14ac:dyDescent="0.25">
      <c r="A1597" t="str">
        <f>IFERROR(tbl_geral[[#This Row],[Máquina]],"")</f>
        <v>WEMH</v>
      </c>
      <c r="B1597" t="str">
        <f>IFERROR(tbl_geral[[#This Row],[Status]],"")</f>
        <v>ESTAÇÃO ALIMENTAÇÃO DE PAINÉIS</v>
      </c>
      <c r="C1597" t="str">
        <f>IF(Tabela2[[#This Row],[Status]]="","",CONCATENATE(Tabela2[[#This Row],[Máquina]],"_",Tabela2[[#This Row],[Status]]))</f>
        <v>WEMH_ESTAÇÃO ALIMENTAÇÃO DE PAINÉIS</v>
      </c>
      <c r="E1597" s="5">
        <f t="shared" si="49"/>
        <v>218</v>
      </c>
      <c r="F1597" s="6" t="str">
        <f>IF(C1597&lt;&gt;"",IF(COUNTIFS($C$2:C1597,C1597)=1,C1597,""),"")</f>
        <v/>
      </c>
      <c r="H1597" s="5">
        <v>1596</v>
      </c>
      <c r="I1597" s="6" t="str">
        <f t="shared" si="48"/>
        <v/>
      </c>
      <c r="J1597" s="6" t="str">
        <f>IFERROR(MID(Tabela3[[#This Row],[Ordenado]], 1, SEARCH("_", Tabela3[[#This Row],[Ordenado]]) - 1),"")</f>
        <v/>
      </c>
      <c r="K1597" s="6" t="str">
        <f>IFERROR(MID(Tabela3[[#This Row],[Ordenado]], SEARCH("_",Tabela3[[#This Row],[Ordenado]]) + 1, LEN(Tabela3[[#This Row],[Ordenado]])),"")</f>
        <v/>
      </c>
    </row>
    <row r="1598" spans="1:11" x14ac:dyDescent="0.25">
      <c r="A1598" t="str">
        <f>IFERROR(tbl_geral[[#This Row],[Máquina]],"")</f>
        <v>WEMH</v>
      </c>
      <c r="B1598" t="str">
        <f>IFERROR(tbl_geral[[#This Row],[Status]],"")</f>
        <v>ESTAÇÃO ALIMENTAÇÃO DE PAINÉIS</v>
      </c>
      <c r="C1598" t="str">
        <f>IF(Tabela2[[#This Row],[Status]]="","",CONCATENATE(Tabela2[[#This Row],[Máquina]],"_",Tabela2[[#This Row],[Status]]))</f>
        <v>WEMH_ESTAÇÃO ALIMENTAÇÃO DE PAINÉIS</v>
      </c>
      <c r="E1598" s="5">
        <f t="shared" si="49"/>
        <v>218</v>
      </c>
      <c r="F1598" s="6" t="str">
        <f>IF(C1598&lt;&gt;"",IF(COUNTIFS($C$2:C1598,C1598)=1,C1598,""),"")</f>
        <v/>
      </c>
      <c r="H1598" s="5">
        <v>1597</v>
      </c>
      <c r="I1598" s="6" t="str">
        <f t="shared" si="48"/>
        <v/>
      </c>
      <c r="J1598" s="6" t="str">
        <f>IFERROR(MID(Tabela3[[#This Row],[Ordenado]], 1, SEARCH("_", Tabela3[[#This Row],[Ordenado]]) - 1),"")</f>
        <v/>
      </c>
      <c r="K1598" s="6" t="str">
        <f>IFERROR(MID(Tabela3[[#This Row],[Ordenado]], SEARCH("_",Tabela3[[#This Row],[Ordenado]]) + 1, LEN(Tabela3[[#This Row],[Ordenado]])),"")</f>
        <v/>
      </c>
    </row>
    <row r="1599" spans="1:11" x14ac:dyDescent="0.25">
      <c r="A1599" t="str">
        <f>IFERROR(tbl_geral[[#This Row],[Máquina]],"")</f>
        <v>WEMH</v>
      </c>
      <c r="B1599" t="str">
        <f>IFERROR(tbl_geral[[#This Row],[Status]],"")</f>
        <v>ESTAÇÃO ALIMENTAÇÃO DE PAINÉIS</v>
      </c>
      <c r="C1599" t="str">
        <f>IF(Tabela2[[#This Row],[Status]]="","",CONCATENATE(Tabela2[[#This Row],[Máquina]],"_",Tabela2[[#This Row],[Status]]))</f>
        <v>WEMH_ESTAÇÃO ALIMENTAÇÃO DE PAINÉIS</v>
      </c>
      <c r="E1599" s="5">
        <f t="shared" si="49"/>
        <v>218</v>
      </c>
      <c r="F1599" s="6" t="str">
        <f>IF(C1599&lt;&gt;"",IF(COUNTIFS($C$2:C1599,C1599)=1,C1599,""),"")</f>
        <v/>
      </c>
      <c r="H1599" s="5">
        <v>1598</v>
      </c>
      <c r="I1599" s="6" t="str">
        <f t="shared" si="48"/>
        <v/>
      </c>
      <c r="J1599" s="6" t="str">
        <f>IFERROR(MID(Tabela3[[#This Row],[Ordenado]], 1, SEARCH("_", Tabela3[[#This Row],[Ordenado]]) - 1),"")</f>
        <v/>
      </c>
      <c r="K1599" s="6" t="str">
        <f>IFERROR(MID(Tabela3[[#This Row],[Ordenado]], SEARCH("_",Tabela3[[#This Row],[Ordenado]]) + 1, LEN(Tabela3[[#This Row],[Ordenado]])),"")</f>
        <v/>
      </c>
    </row>
    <row r="1600" spans="1:11" x14ac:dyDescent="0.25">
      <c r="A1600" t="str">
        <f>IFERROR(tbl_geral[[#This Row],[Máquina]],"")</f>
        <v>WEMH</v>
      </c>
      <c r="B1600" t="str">
        <f>IFERROR(tbl_geral[[#This Row],[Status]],"")</f>
        <v>ESTAÇÃO ALIMENTAÇÃO DE PAINÉIS</v>
      </c>
      <c r="C1600" t="str">
        <f>IF(Tabela2[[#This Row],[Status]]="","",CONCATENATE(Tabela2[[#This Row],[Máquina]],"_",Tabela2[[#This Row],[Status]]))</f>
        <v>WEMH_ESTAÇÃO ALIMENTAÇÃO DE PAINÉIS</v>
      </c>
      <c r="E1600" s="5">
        <f t="shared" si="49"/>
        <v>218</v>
      </c>
      <c r="F1600" s="6" t="str">
        <f>IF(C1600&lt;&gt;"",IF(COUNTIFS($C$2:C1600,C1600)=1,C1600,""),"")</f>
        <v/>
      </c>
      <c r="H1600" s="5">
        <v>1599</v>
      </c>
      <c r="I1600" s="6" t="str">
        <f t="shared" si="48"/>
        <v/>
      </c>
      <c r="J1600" s="6" t="str">
        <f>IFERROR(MID(Tabela3[[#This Row],[Ordenado]], 1, SEARCH("_", Tabela3[[#This Row],[Ordenado]]) - 1),"")</f>
        <v/>
      </c>
      <c r="K1600" s="6" t="str">
        <f>IFERROR(MID(Tabela3[[#This Row],[Ordenado]], SEARCH("_",Tabela3[[#This Row],[Ordenado]]) + 1, LEN(Tabela3[[#This Row],[Ordenado]])),"")</f>
        <v/>
      </c>
    </row>
    <row r="1601" spans="1:11" x14ac:dyDescent="0.25">
      <c r="A1601" t="str">
        <f>IFERROR(tbl_geral[[#This Row],[Máquina]],"")</f>
        <v>WEMH</v>
      </c>
      <c r="B1601" t="str">
        <f>IFERROR(tbl_geral[[#This Row],[Status]],"")</f>
        <v>ESTAÇÃO ALIMENTAÇÃO DE PAINÉIS</v>
      </c>
      <c r="C1601" t="str">
        <f>IF(Tabela2[[#This Row],[Status]]="","",CONCATENATE(Tabela2[[#This Row],[Máquina]],"_",Tabela2[[#This Row],[Status]]))</f>
        <v>WEMH_ESTAÇÃO ALIMENTAÇÃO DE PAINÉIS</v>
      </c>
      <c r="E1601" s="5">
        <f t="shared" si="49"/>
        <v>218</v>
      </c>
      <c r="F1601" s="6" t="str">
        <f>IF(C1601&lt;&gt;"",IF(COUNTIFS($C$2:C1601,C1601)=1,C1601,""),"")</f>
        <v/>
      </c>
      <c r="H1601" s="5">
        <v>1600</v>
      </c>
      <c r="I1601" s="6" t="str">
        <f t="shared" si="48"/>
        <v/>
      </c>
      <c r="J1601" s="6" t="str">
        <f>IFERROR(MID(Tabela3[[#This Row],[Ordenado]], 1, SEARCH("_", Tabela3[[#This Row],[Ordenado]]) - 1),"")</f>
        <v/>
      </c>
      <c r="K1601" s="6" t="str">
        <f>IFERROR(MID(Tabela3[[#This Row],[Ordenado]], SEARCH("_",Tabela3[[#This Row],[Ordenado]]) + 1, LEN(Tabela3[[#This Row],[Ordenado]])),"")</f>
        <v/>
      </c>
    </row>
    <row r="1602" spans="1:11" x14ac:dyDescent="0.25">
      <c r="A1602" t="str">
        <f>IFERROR(tbl_geral[[#This Row],[Máquina]],"")</f>
        <v>WEMH</v>
      </c>
      <c r="B1602" t="str">
        <f>IFERROR(tbl_geral[[#This Row],[Status]],"")</f>
        <v>ESTAÇÃO ALIMENTAÇÃO DE PAINÉIS</v>
      </c>
      <c r="C1602" t="str">
        <f>IF(Tabela2[[#This Row],[Status]]="","",CONCATENATE(Tabela2[[#This Row],[Máquina]],"_",Tabela2[[#This Row],[Status]]))</f>
        <v>WEMH_ESTAÇÃO ALIMENTAÇÃO DE PAINÉIS</v>
      </c>
      <c r="E1602" s="5">
        <f t="shared" si="49"/>
        <v>218</v>
      </c>
      <c r="F1602" s="6" t="str">
        <f>IF(C1602&lt;&gt;"",IF(COUNTIFS($C$2:C1602,C1602)=1,C1602,""),"")</f>
        <v/>
      </c>
      <c r="H1602" s="5">
        <v>1601</v>
      </c>
      <c r="I1602" s="6" t="str">
        <f t="shared" si="48"/>
        <v/>
      </c>
      <c r="J1602" s="6" t="str">
        <f>IFERROR(MID(Tabela3[[#This Row],[Ordenado]], 1, SEARCH("_", Tabela3[[#This Row],[Ordenado]]) - 1),"")</f>
        <v/>
      </c>
      <c r="K1602" s="6" t="str">
        <f>IFERROR(MID(Tabela3[[#This Row],[Ordenado]], SEARCH("_",Tabela3[[#This Row],[Ordenado]]) + 1, LEN(Tabela3[[#This Row],[Ordenado]])),"")</f>
        <v/>
      </c>
    </row>
    <row r="1603" spans="1:11" x14ac:dyDescent="0.25">
      <c r="A1603" t="str">
        <f>IFERROR(tbl_geral[[#This Row],[Máquina]],"")</f>
        <v>WEMH</v>
      </c>
      <c r="B1603" t="str">
        <f>IFERROR(tbl_geral[[#This Row],[Status]],"")</f>
        <v>ESTAÇÃO ALIMENTAÇÃO DE PAINÉIS</v>
      </c>
      <c r="C1603" t="str">
        <f>IF(Tabela2[[#This Row],[Status]]="","",CONCATENATE(Tabela2[[#This Row],[Máquina]],"_",Tabela2[[#This Row],[Status]]))</f>
        <v>WEMH_ESTAÇÃO ALIMENTAÇÃO DE PAINÉIS</v>
      </c>
      <c r="E1603" s="5">
        <f t="shared" si="49"/>
        <v>218</v>
      </c>
      <c r="F1603" s="6" t="str">
        <f>IF(C1603&lt;&gt;"",IF(COUNTIFS($C$2:C1603,C1603)=1,C1603,""),"")</f>
        <v/>
      </c>
      <c r="H1603" s="5">
        <v>1602</v>
      </c>
      <c r="I1603" s="6" t="str">
        <f t="shared" ref="I1603:I1666" si="50">IFERROR(INDEX($F$2:$F$2000,MATCH(H1603,$E$2:$E$2000,0)),"")</f>
        <v/>
      </c>
      <c r="J1603" s="6" t="str">
        <f>IFERROR(MID(Tabela3[[#This Row],[Ordenado]], 1, SEARCH("_", Tabela3[[#This Row],[Ordenado]]) - 1),"")</f>
        <v/>
      </c>
      <c r="K1603" s="6" t="str">
        <f>IFERROR(MID(Tabela3[[#This Row],[Ordenado]], SEARCH("_",Tabela3[[#This Row],[Ordenado]]) + 1, LEN(Tabela3[[#This Row],[Ordenado]])),"")</f>
        <v/>
      </c>
    </row>
    <row r="1604" spans="1:11" x14ac:dyDescent="0.25">
      <c r="A1604" t="str">
        <f>IFERROR(tbl_geral[[#This Row],[Máquina]],"")</f>
        <v>WEMH</v>
      </c>
      <c r="B1604" t="str">
        <f>IFERROR(tbl_geral[[#This Row],[Status]],"")</f>
        <v>ESTAÇÃO ALIMENTAÇÃO DE PAINÉIS</v>
      </c>
      <c r="C1604" t="str">
        <f>IF(Tabela2[[#This Row],[Status]]="","",CONCATENATE(Tabela2[[#This Row],[Máquina]],"_",Tabela2[[#This Row],[Status]]))</f>
        <v>WEMH_ESTAÇÃO ALIMENTAÇÃO DE PAINÉIS</v>
      </c>
      <c r="E1604" s="5">
        <f t="shared" ref="E1604:E1667" si="51">IF(F1604&lt;&gt;"",E1603+1,E1603)</f>
        <v>218</v>
      </c>
      <c r="F1604" s="6" t="str">
        <f>IF(C1604&lt;&gt;"",IF(COUNTIFS($C$2:C1604,C1604)=1,C1604,""),"")</f>
        <v/>
      </c>
      <c r="H1604" s="5">
        <v>1603</v>
      </c>
      <c r="I1604" s="6" t="str">
        <f t="shared" si="50"/>
        <v/>
      </c>
      <c r="J1604" s="6" t="str">
        <f>IFERROR(MID(Tabela3[[#This Row],[Ordenado]], 1, SEARCH("_", Tabela3[[#This Row],[Ordenado]]) - 1),"")</f>
        <v/>
      </c>
      <c r="K1604" s="6" t="str">
        <f>IFERROR(MID(Tabela3[[#This Row],[Ordenado]], SEARCH("_",Tabela3[[#This Row],[Ordenado]]) + 1, LEN(Tabela3[[#This Row],[Ordenado]])),"")</f>
        <v/>
      </c>
    </row>
    <row r="1605" spans="1:11" x14ac:dyDescent="0.25">
      <c r="A1605" t="str">
        <f>IFERROR(tbl_geral[[#This Row],[Máquina]],"")</f>
        <v>WEMH</v>
      </c>
      <c r="B1605" t="str">
        <f>IFERROR(tbl_geral[[#This Row],[Status]],"")</f>
        <v>ESTAÇÃO ALIMENTAÇÃO DE PAINÉIS</v>
      </c>
      <c r="C1605" t="str">
        <f>IF(Tabela2[[#This Row],[Status]]="","",CONCATENATE(Tabela2[[#This Row],[Máquina]],"_",Tabela2[[#This Row],[Status]]))</f>
        <v>WEMH_ESTAÇÃO ALIMENTAÇÃO DE PAINÉIS</v>
      </c>
      <c r="E1605" s="5">
        <f t="shared" si="51"/>
        <v>218</v>
      </c>
      <c r="F1605" s="6" t="str">
        <f>IF(C1605&lt;&gt;"",IF(COUNTIFS($C$2:C1605,C1605)=1,C1605,""),"")</f>
        <v/>
      </c>
      <c r="H1605" s="5">
        <v>1604</v>
      </c>
      <c r="I1605" s="6" t="str">
        <f t="shared" si="50"/>
        <v/>
      </c>
      <c r="J1605" s="6" t="str">
        <f>IFERROR(MID(Tabela3[[#This Row],[Ordenado]], 1, SEARCH("_", Tabela3[[#This Row],[Ordenado]]) - 1),"")</f>
        <v/>
      </c>
      <c r="K1605" s="6" t="str">
        <f>IFERROR(MID(Tabela3[[#This Row],[Ordenado]], SEARCH("_",Tabela3[[#This Row],[Ordenado]]) + 1, LEN(Tabela3[[#This Row],[Ordenado]])),"")</f>
        <v/>
      </c>
    </row>
    <row r="1606" spans="1:11" x14ac:dyDescent="0.25">
      <c r="A1606" t="str">
        <f>IFERROR(tbl_geral[[#This Row],[Máquina]],"")</f>
        <v>WEMH</v>
      </c>
      <c r="B1606" t="str">
        <f>IFERROR(tbl_geral[[#This Row],[Status]],"")</f>
        <v>ESTAÇÃO I</v>
      </c>
      <c r="C1606" t="str">
        <f>IF(Tabela2[[#This Row],[Status]]="","",CONCATENATE(Tabela2[[#This Row],[Máquina]],"_",Tabela2[[#This Row],[Status]]))</f>
        <v>WEMH_ESTAÇÃO I</v>
      </c>
      <c r="E1606" s="5">
        <f t="shared" si="51"/>
        <v>219</v>
      </c>
      <c r="F1606" s="6" t="str">
        <f>IF(C1606&lt;&gt;"",IF(COUNTIFS($C$2:C1606,C1606)=1,C1606,""),"")</f>
        <v>WEMH_ESTAÇÃO I</v>
      </c>
      <c r="H1606" s="5">
        <v>1605</v>
      </c>
      <c r="I1606" s="6" t="str">
        <f t="shared" si="50"/>
        <v/>
      </c>
      <c r="J1606" s="6" t="str">
        <f>IFERROR(MID(Tabela3[[#This Row],[Ordenado]], 1, SEARCH("_", Tabela3[[#This Row],[Ordenado]]) - 1),"")</f>
        <v/>
      </c>
      <c r="K1606" s="6" t="str">
        <f>IFERROR(MID(Tabela3[[#This Row],[Ordenado]], SEARCH("_",Tabela3[[#This Row],[Ordenado]]) + 1, LEN(Tabela3[[#This Row],[Ordenado]])),"")</f>
        <v/>
      </c>
    </row>
    <row r="1607" spans="1:11" x14ac:dyDescent="0.25">
      <c r="A1607" t="str">
        <f>IFERROR(tbl_geral[[#This Row],[Máquina]],"")</f>
        <v>WEMH</v>
      </c>
      <c r="B1607" t="str">
        <f>IFERROR(tbl_geral[[#This Row],[Status]],"")</f>
        <v>ESTAÇÃO I</v>
      </c>
      <c r="C1607" t="str">
        <f>IF(Tabela2[[#This Row],[Status]]="","",CONCATENATE(Tabela2[[#This Row],[Máquina]],"_",Tabela2[[#This Row],[Status]]))</f>
        <v>WEMH_ESTAÇÃO I</v>
      </c>
      <c r="E1607" s="5">
        <f t="shared" si="51"/>
        <v>219</v>
      </c>
      <c r="F1607" s="6" t="str">
        <f>IF(C1607&lt;&gt;"",IF(COUNTIFS($C$2:C1607,C1607)=1,C1607,""),"")</f>
        <v/>
      </c>
      <c r="H1607" s="5">
        <v>1606</v>
      </c>
      <c r="I1607" s="6" t="str">
        <f t="shared" si="50"/>
        <v/>
      </c>
      <c r="J1607" s="6" t="str">
        <f>IFERROR(MID(Tabela3[[#This Row],[Ordenado]], 1, SEARCH("_", Tabela3[[#This Row],[Ordenado]]) - 1),"")</f>
        <v/>
      </c>
      <c r="K1607" s="6" t="str">
        <f>IFERROR(MID(Tabela3[[#This Row],[Ordenado]], SEARCH("_",Tabela3[[#This Row],[Ordenado]]) + 1, LEN(Tabela3[[#This Row],[Ordenado]])),"")</f>
        <v/>
      </c>
    </row>
    <row r="1608" spans="1:11" x14ac:dyDescent="0.25">
      <c r="A1608" t="str">
        <f>IFERROR(tbl_geral[[#This Row],[Máquina]],"")</f>
        <v>WEMH</v>
      </c>
      <c r="B1608" t="str">
        <f>IFERROR(tbl_geral[[#This Row],[Status]],"")</f>
        <v>ESTAÇÃO I</v>
      </c>
      <c r="C1608" t="str">
        <f>IF(Tabela2[[#This Row],[Status]]="","",CONCATENATE(Tabela2[[#This Row],[Máquina]],"_",Tabela2[[#This Row],[Status]]))</f>
        <v>WEMH_ESTAÇÃO I</v>
      </c>
      <c r="E1608" s="5">
        <f t="shared" si="51"/>
        <v>219</v>
      </c>
      <c r="F1608" s="6" t="str">
        <f>IF(C1608&lt;&gt;"",IF(COUNTIFS($C$2:C1608,C1608)=1,C1608,""),"")</f>
        <v/>
      </c>
      <c r="H1608" s="5">
        <v>1607</v>
      </c>
      <c r="I1608" s="6" t="str">
        <f t="shared" si="50"/>
        <v/>
      </c>
      <c r="J1608" s="6" t="str">
        <f>IFERROR(MID(Tabela3[[#This Row],[Ordenado]], 1, SEARCH("_", Tabela3[[#This Row],[Ordenado]]) - 1),"")</f>
        <v/>
      </c>
      <c r="K1608" s="6" t="str">
        <f>IFERROR(MID(Tabela3[[#This Row],[Ordenado]], SEARCH("_",Tabela3[[#This Row],[Ordenado]]) + 1, LEN(Tabela3[[#This Row],[Ordenado]])),"")</f>
        <v/>
      </c>
    </row>
    <row r="1609" spans="1:11" x14ac:dyDescent="0.25">
      <c r="A1609" t="str">
        <f>IFERROR(tbl_geral[[#This Row],[Máquina]],"")</f>
        <v>WEMH</v>
      </c>
      <c r="B1609" t="str">
        <f>IFERROR(tbl_geral[[#This Row],[Status]],"")</f>
        <v>ESTAÇÃO I</v>
      </c>
      <c r="C1609" t="str">
        <f>IF(Tabela2[[#This Row],[Status]]="","",CONCATENATE(Tabela2[[#This Row],[Máquina]],"_",Tabela2[[#This Row],[Status]]))</f>
        <v>WEMH_ESTAÇÃO I</v>
      </c>
      <c r="E1609" s="5">
        <f t="shared" si="51"/>
        <v>219</v>
      </c>
      <c r="F1609" s="6" t="str">
        <f>IF(C1609&lt;&gt;"",IF(COUNTIFS($C$2:C1609,C1609)=1,C1609,""),"")</f>
        <v/>
      </c>
      <c r="H1609" s="5">
        <v>1608</v>
      </c>
      <c r="I1609" s="6" t="str">
        <f t="shared" si="50"/>
        <v/>
      </c>
      <c r="J1609" s="6" t="str">
        <f>IFERROR(MID(Tabela3[[#This Row],[Ordenado]], 1, SEARCH("_", Tabela3[[#This Row],[Ordenado]]) - 1),"")</f>
        <v/>
      </c>
      <c r="K1609" s="6" t="str">
        <f>IFERROR(MID(Tabela3[[#This Row],[Ordenado]], SEARCH("_",Tabela3[[#This Row],[Ordenado]]) + 1, LEN(Tabela3[[#This Row],[Ordenado]])),"")</f>
        <v/>
      </c>
    </row>
    <row r="1610" spans="1:11" x14ac:dyDescent="0.25">
      <c r="A1610" t="str">
        <f>IFERROR(tbl_geral[[#This Row],[Máquina]],"")</f>
        <v>WEMH</v>
      </c>
      <c r="B1610" t="str">
        <f>IFERROR(tbl_geral[[#This Row],[Status]],"")</f>
        <v>ESTAÇÃO I</v>
      </c>
      <c r="C1610" t="str">
        <f>IF(Tabela2[[#This Row],[Status]]="","",CONCATENATE(Tabela2[[#This Row],[Máquina]],"_",Tabela2[[#This Row],[Status]]))</f>
        <v>WEMH_ESTAÇÃO I</v>
      </c>
      <c r="E1610" s="5">
        <f t="shared" si="51"/>
        <v>219</v>
      </c>
      <c r="F1610" s="6" t="str">
        <f>IF(C1610&lt;&gt;"",IF(COUNTIFS($C$2:C1610,C1610)=1,C1610,""),"")</f>
        <v/>
      </c>
      <c r="H1610" s="5">
        <v>1609</v>
      </c>
      <c r="I1610" s="6" t="str">
        <f t="shared" si="50"/>
        <v/>
      </c>
      <c r="J1610" s="6" t="str">
        <f>IFERROR(MID(Tabela3[[#This Row],[Ordenado]], 1, SEARCH("_", Tabela3[[#This Row],[Ordenado]]) - 1),"")</f>
        <v/>
      </c>
      <c r="K1610" s="6" t="str">
        <f>IFERROR(MID(Tabela3[[#This Row],[Ordenado]], SEARCH("_",Tabela3[[#This Row],[Ordenado]]) + 1, LEN(Tabela3[[#This Row],[Ordenado]])),"")</f>
        <v/>
      </c>
    </row>
    <row r="1611" spans="1:11" x14ac:dyDescent="0.25">
      <c r="A1611" t="str">
        <f>IFERROR(tbl_geral[[#This Row],[Máquina]],"")</f>
        <v>WEMH</v>
      </c>
      <c r="B1611" t="str">
        <f>IFERROR(tbl_geral[[#This Row],[Status]],"")</f>
        <v>ESTAÇÃO I</v>
      </c>
      <c r="C1611" t="str">
        <f>IF(Tabela2[[#This Row],[Status]]="","",CONCATENATE(Tabela2[[#This Row],[Máquina]],"_",Tabela2[[#This Row],[Status]]))</f>
        <v>WEMH_ESTAÇÃO I</v>
      </c>
      <c r="E1611" s="5">
        <f t="shared" si="51"/>
        <v>219</v>
      </c>
      <c r="F1611" s="6" t="str">
        <f>IF(C1611&lt;&gt;"",IF(COUNTIFS($C$2:C1611,C1611)=1,C1611,""),"")</f>
        <v/>
      </c>
      <c r="H1611" s="5">
        <v>1610</v>
      </c>
      <c r="I1611" s="6" t="str">
        <f t="shared" si="50"/>
        <v/>
      </c>
      <c r="J1611" s="6" t="str">
        <f>IFERROR(MID(Tabela3[[#This Row],[Ordenado]], 1, SEARCH("_", Tabela3[[#This Row],[Ordenado]]) - 1),"")</f>
        <v/>
      </c>
      <c r="K1611" s="6" t="str">
        <f>IFERROR(MID(Tabela3[[#This Row],[Ordenado]], SEARCH("_",Tabela3[[#This Row],[Ordenado]]) + 1, LEN(Tabela3[[#This Row],[Ordenado]])),"")</f>
        <v/>
      </c>
    </row>
    <row r="1612" spans="1:11" x14ac:dyDescent="0.25">
      <c r="A1612" t="str">
        <f>IFERROR(tbl_geral[[#This Row],[Máquina]],"")</f>
        <v>WEMH</v>
      </c>
      <c r="B1612" t="str">
        <f>IFERROR(tbl_geral[[#This Row],[Status]],"")</f>
        <v>ESTAÇÃO I</v>
      </c>
      <c r="C1612" t="str">
        <f>IF(Tabela2[[#This Row],[Status]]="","",CONCATENATE(Tabela2[[#This Row],[Máquina]],"_",Tabela2[[#This Row],[Status]]))</f>
        <v>WEMH_ESTAÇÃO I</v>
      </c>
      <c r="E1612" s="5">
        <f t="shared" si="51"/>
        <v>219</v>
      </c>
      <c r="F1612" s="6" t="str">
        <f>IF(C1612&lt;&gt;"",IF(COUNTIFS($C$2:C1612,C1612)=1,C1612,""),"")</f>
        <v/>
      </c>
      <c r="H1612" s="5">
        <v>1611</v>
      </c>
      <c r="I1612" s="6" t="str">
        <f t="shared" si="50"/>
        <v/>
      </c>
      <c r="J1612" s="6" t="str">
        <f>IFERROR(MID(Tabela3[[#This Row],[Ordenado]], 1, SEARCH("_", Tabela3[[#This Row],[Ordenado]]) - 1),"")</f>
        <v/>
      </c>
      <c r="K1612" s="6" t="str">
        <f>IFERROR(MID(Tabela3[[#This Row],[Ordenado]], SEARCH("_",Tabela3[[#This Row],[Ordenado]]) + 1, LEN(Tabela3[[#This Row],[Ordenado]])),"")</f>
        <v/>
      </c>
    </row>
    <row r="1613" spans="1:11" x14ac:dyDescent="0.25">
      <c r="A1613" t="str">
        <f>IFERROR(tbl_geral[[#This Row],[Máquina]],"")</f>
        <v>WEMH</v>
      </c>
      <c r="B1613" t="str">
        <f>IFERROR(tbl_geral[[#This Row],[Status]],"")</f>
        <v>ESTAÇÃO I</v>
      </c>
      <c r="C1613" t="str">
        <f>IF(Tabela2[[#This Row],[Status]]="","",CONCATENATE(Tabela2[[#This Row],[Máquina]],"_",Tabela2[[#This Row],[Status]]))</f>
        <v>WEMH_ESTAÇÃO I</v>
      </c>
      <c r="E1613" s="5">
        <f t="shared" si="51"/>
        <v>219</v>
      </c>
      <c r="F1613" s="6" t="str">
        <f>IF(C1613&lt;&gt;"",IF(COUNTIFS($C$2:C1613,C1613)=1,C1613,""),"")</f>
        <v/>
      </c>
      <c r="H1613" s="5">
        <v>1612</v>
      </c>
      <c r="I1613" s="6" t="str">
        <f t="shared" si="50"/>
        <v/>
      </c>
      <c r="J1613" s="6" t="str">
        <f>IFERROR(MID(Tabela3[[#This Row],[Ordenado]], 1, SEARCH("_", Tabela3[[#This Row],[Ordenado]]) - 1),"")</f>
        <v/>
      </c>
      <c r="K1613" s="6" t="str">
        <f>IFERROR(MID(Tabela3[[#This Row],[Ordenado]], SEARCH("_",Tabela3[[#This Row],[Ordenado]]) + 1, LEN(Tabela3[[#This Row],[Ordenado]])),"")</f>
        <v/>
      </c>
    </row>
    <row r="1614" spans="1:11" x14ac:dyDescent="0.25">
      <c r="A1614" t="str">
        <f>IFERROR(tbl_geral[[#This Row],[Máquina]],"")</f>
        <v>WEMH</v>
      </c>
      <c r="B1614" t="str">
        <f>IFERROR(tbl_geral[[#This Row],[Status]],"")</f>
        <v>ESTAÇÃO I</v>
      </c>
      <c r="C1614" t="str">
        <f>IF(Tabela2[[#This Row],[Status]]="","",CONCATENATE(Tabela2[[#This Row],[Máquina]],"_",Tabela2[[#This Row],[Status]]))</f>
        <v>WEMH_ESTAÇÃO I</v>
      </c>
      <c r="E1614" s="5">
        <f t="shared" si="51"/>
        <v>219</v>
      </c>
      <c r="F1614" s="6" t="str">
        <f>IF(C1614&lt;&gt;"",IF(COUNTIFS($C$2:C1614,C1614)=1,C1614,""),"")</f>
        <v/>
      </c>
      <c r="H1614" s="5">
        <v>1613</v>
      </c>
      <c r="I1614" s="6" t="str">
        <f t="shared" si="50"/>
        <v/>
      </c>
      <c r="J1614" s="6" t="str">
        <f>IFERROR(MID(Tabela3[[#This Row],[Ordenado]], 1, SEARCH("_", Tabela3[[#This Row],[Ordenado]]) - 1),"")</f>
        <v/>
      </c>
      <c r="K1614" s="6" t="str">
        <f>IFERROR(MID(Tabela3[[#This Row],[Ordenado]], SEARCH("_",Tabela3[[#This Row],[Ordenado]]) + 1, LEN(Tabela3[[#This Row],[Ordenado]])),"")</f>
        <v/>
      </c>
    </row>
    <row r="1615" spans="1:11" x14ac:dyDescent="0.25">
      <c r="A1615" t="str">
        <f>IFERROR(tbl_geral[[#This Row],[Máquina]],"")</f>
        <v>WEMH</v>
      </c>
      <c r="B1615" t="str">
        <f>IFERROR(tbl_geral[[#This Row],[Status]],"")</f>
        <v>ESTAÇÃO I</v>
      </c>
      <c r="C1615" t="str">
        <f>IF(Tabela2[[#This Row],[Status]]="","",CONCATENATE(Tabela2[[#This Row],[Máquina]],"_",Tabela2[[#This Row],[Status]]))</f>
        <v>WEMH_ESTAÇÃO I</v>
      </c>
      <c r="E1615" s="5">
        <f t="shared" si="51"/>
        <v>219</v>
      </c>
      <c r="F1615" s="6" t="str">
        <f>IF(C1615&lt;&gt;"",IF(COUNTIFS($C$2:C1615,C1615)=1,C1615,""),"")</f>
        <v/>
      </c>
      <c r="H1615" s="5">
        <v>1614</v>
      </c>
      <c r="I1615" s="6" t="str">
        <f t="shared" si="50"/>
        <v/>
      </c>
      <c r="J1615" s="6" t="str">
        <f>IFERROR(MID(Tabela3[[#This Row],[Ordenado]], 1, SEARCH("_", Tabela3[[#This Row],[Ordenado]]) - 1),"")</f>
        <v/>
      </c>
      <c r="K1615" s="6" t="str">
        <f>IFERROR(MID(Tabela3[[#This Row],[Ordenado]], SEARCH("_",Tabela3[[#This Row],[Ordenado]]) + 1, LEN(Tabela3[[#This Row],[Ordenado]])),"")</f>
        <v/>
      </c>
    </row>
    <row r="1616" spans="1:11" x14ac:dyDescent="0.25">
      <c r="A1616" t="str">
        <f>IFERROR(tbl_geral[[#This Row],[Máquina]],"")</f>
        <v>WEMH</v>
      </c>
      <c r="B1616" t="str">
        <f>IFERROR(tbl_geral[[#This Row],[Status]],"")</f>
        <v>ESTAÇÃO I</v>
      </c>
      <c r="C1616" t="str">
        <f>IF(Tabela2[[#This Row],[Status]]="","",CONCATENATE(Tabela2[[#This Row],[Máquina]],"_",Tabela2[[#This Row],[Status]]))</f>
        <v>WEMH_ESTAÇÃO I</v>
      </c>
      <c r="E1616" s="5">
        <f t="shared" si="51"/>
        <v>219</v>
      </c>
      <c r="F1616" s="6" t="str">
        <f>IF(C1616&lt;&gt;"",IF(COUNTIFS($C$2:C1616,C1616)=1,C1616,""),"")</f>
        <v/>
      </c>
      <c r="H1616" s="5">
        <v>1615</v>
      </c>
      <c r="I1616" s="6" t="str">
        <f t="shared" si="50"/>
        <v/>
      </c>
      <c r="J1616" s="6" t="str">
        <f>IFERROR(MID(Tabela3[[#This Row],[Ordenado]], 1, SEARCH("_", Tabela3[[#This Row],[Ordenado]]) - 1),"")</f>
        <v/>
      </c>
      <c r="K1616" s="6" t="str">
        <f>IFERROR(MID(Tabela3[[#This Row],[Ordenado]], SEARCH("_",Tabela3[[#This Row],[Ordenado]]) + 1, LEN(Tabela3[[#This Row],[Ordenado]])),"")</f>
        <v/>
      </c>
    </row>
    <row r="1617" spans="1:11" x14ac:dyDescent="0.25">
      <c r="A1617" t="str">
        <f>IFERROR(tbl_geral[[#This Row],[Máquina]],"")</f>
        <v>WEMH</v>
      </c>
      <c r="B1617" t="str">
        <f>IFERROR(tbl_geral[[#This Row],[Status]],"")</f>
        <v>ESTAÇÃO I</v>
      </c>
      <c r="C1617" t="str">
        <f>IF(Tabela2[[#This Row],[Status]]="","",CONCATENATE(Tabela2[[#This Row],[Máquina]],"_",Tabela2[[#This Row],[Status]]))</f>
        <v>WEMH_ESTAÇÃO I</v>
      </c>
      <c r="E1617" s="5">
        <f t="shared" si="51"/>
        <v>219</v>
      </c>
      <c r="F1617" s="6" t="str">
        <f>IF(C1617&lt;&gt;"",IF(COUNTIFS($C$2:C1617,C1617)=1,C1617,""),"")</f>
        <v/>
      </c>
      <c r="H1617" s="5">
        <v>1616</v>
      </c>
      <c r="I1617" s="6" t="str">
        <f t="shared" si="50"/>
        <v/>
      </c>
      <c r="J1617" s="6" t="str">
        <f>IFERROR(MID(Tabela3[[#This Row],[Ordenado]], 1, SEARCH("_", Tabela3[[#This Row],[Ordenado]]) - 1),"")</f>
        <v/>
      </c>
      <c r="K1617" s="6" t="str">
        <f>IFERROR(MID(Tabela3[[#This Row],[Ordenado]], SEARCH("_",Tabela3[[#This Row],[Ordenado]]) + 1, LEN(Tabela3[[#This Row],[Ordenado]])),"")</f>
        <v/>
      </c>
    </row>
    <row r="1618" spans="1:11" x14ac:dyDescent="0.25">
      <c r="A1618" t="str">
        <f>IFERROR(tbl_geral[[#This Row],[Máquina]],"")</f>
        <v>WEMH</v>
      </c>
      <c r="B1618" t="str">
        <f>IFERROR(tbl_geral[[#This Row],[Status]],"")</f>
        <v>ESTAÇÃO I</v>
      </c>
      <c r="C1618" t="str">
        <f>IF(Tabela2[[#This Row],[Status]]="","",CONCATENATE(Tabela2[[#This Row],[Máquina]],"_",Tabela2[[#This Row],[Status]]))</f>
        <v>WEMH_ESTAÇÃO I</v>
      </c>
      <c r="E1618" s="5">
        <f t="shared" si="51"/>
        <v>219</v>
      </c>
      <c r="F1618" s="6" t="str">
        <f>IF(C1618&lt;&gt;"",IF(COUNTIFS($C$2:C1618,C1618)=1,C1618,""),"")</f>
        <v/>
      </c>
      <c r="H1618" s="5">
        <v>1617</v>
      </c>
      <c r="I1618" s="6" t="str">
        <f t="shared" si="50"/>
        <v/>
      </c>
      <c r="J1618" s="6" t="str">
        <f>IFERROR(MID(Tabela3[[#This Row],[Ordenado]], 1, SEARCH("_", Tabela3[[#This Row],[Ordenado]]) - 1),"")</f>
        <v/>
      </c>
      <c r="K1618" s="6" t="str">
        <f>IFERROR(MID(Tabela3[[#This Row],[Ordenado]], SEARCH("_",Tabela3[[#This Row],[Ordenado]]) + 1, LEN(Tabela3[[#This Row],[Ordenado]])),"")</f>
        <v/>
      </c>
    </row>
    <row r="1619" spans="1:11" x14ac:dyDescent="0.25">
      <c r="A1619" t="str">
        <f>IFERROR(tbl_geral[[#This Row],[Máquina]],"")</f>
        <v>WEMH</v>
      </c>
      <c r="B1619" t="str">
        <f>IFERROR(tbl_geral[[#This Row],[Status]],"")</f>
        <v>ESTAÇÃO I</v>
      </c>
      <c r="C1619" t="str">
        <f>IF(Tabela2[[#This Row],[Status]]="","",CONCATENATE(Tabela2[[#This Row],[Máquina]],"_",Tabela2[[#This Row],[Status]]))</f>
        <v>WEMH_ESTAÇÃO I</v>
      </c>
      <c r="E1619" s="5">
        <f t="shared" si="51"/>
        <v>219</v>
      </c>
      <c r="F1619" s="6" t="str">
        <f>IF(C1619&lt;&gt;"",IF(COUNTIFS($C$2:C1619,C1619)=1,C1619,""),"")</f>
        <v/>
      </c>
      <c r="H1619" s="5">
        <v>1618</v>
      </c>
      <c r="I1619" s="6" t="str">
        <f t="shared" si="50"/>
        <v/>
      </c>
      <c r="J1619" s="6" t="str">
        <f>IFERROR(MID(Tabela3[[#This Row],[Ordenado]], 1, SEARCH("_", Tabela3[[#This Row],[Ordenado]]) - 1),"")</f>
        <v/>
      </c>
      <c r="K1619" s="6" t="str">
        <f>IFERROR(MID(Tabela3[[#This Row],[Ordenado]], SEARCH("_",Tabela3[[#This Row],[Ordenado]]) + 1, LEN(Tabela3[[#This Row],[Ordenado]])),"")</f>
        <v/>
      </c>
    </row>
    <row r="1620" spans="1:11" x14ac:dyDescent="0.25">
      <c r="A1620" t="str">
        <f>IFERROR(tbl_geral[[#This Row],[Máquina]],"")</f>
        <v>WEMH</v>
      </c>
      <c r="B1620" t="str">
        <f>IFERROR(tbl_geral[[#This Row],[Status]],"")</f>
        <v>ESTAÇÃO II</v>
      </c>
      <c r="C1620" t="str">
        <f>IF(Tabela2[[#This Row],[Status]]="","",CONCATENATE(Tabela2[[#This Row],[Máquina]],"_",Tabela2[[#This Row],[Status]]))</f>
        <v>WEMH_ESTAÇÃO II</v>
      </c>
      <c r="E1620" s="5">
        <f t="shared" si="51"/>
        <v>220</v>
      </c>
      <c r="F1620" s="6" t="str">
        <f>IF(C1620&lt;&gt;"",IF(COUNTIFS($C$2:C1620,C1620)=1,C1620,""),"")</f>
        <v>WEMH_ESTAÇÃO II</v>
      </c>
      <c r="H1620" s="5">
        <v>1619</v>
      </c>
      <c r="I1620" s="6" t="str">
        <f t="shared" si="50"/>
        <v/>
      </c>
      <c r="J1620" s="6" t="str">
        <f>IFERROR(MID(Tabela3[[#This Row],[Ordenado]], 1, SEARCH("_", Tabela3[[#This Row],[Ordenado]]) - 1),"")</f>
        <v/>
      </c>
      <c r="K1620" s="6" t="str">
        <f>IFERROR(MID(Tabela3[[#This Row],[Ordenado]], SEARCH("_",Tabela3[[#This Row],[Ordenado]]) + 1, LEN(Tabela3[[#This Row],[Ordenado]])),"")</f>
        <v/>
      </c>
    </row>
    <row r="1621" spans="1:11" x14ac:dyDescent="0.25">
      <c r="A1621" t="str">
        <f>IFERROR(tbl_geral[[#This Row],[Máquina]],"")</f>
        <v>WEMH</v>
      </c>
      <c r="B1621" t="str">
        <f>IFERROR(tbl_geral[[#This Row],[Status]],"")</f>
        <v>ESTAÇÃO II</v>
      </c>
      <c r="C1621" t="str">
        <f>IF(Tabela2[[#This Row],[Status]]="","",CONCATENATE(Tabela2[[#This Row],[Máquina]],"_",Tabela2[[#This Row],[Status]]))</f>
        <v>WEMH_ESTAÇÃO II</v>
      </c>
      <c r="E1621" s="5">
        <f t="shared" si="51"/>
        <v>220</v>
      </c>
      <c r="F1621" s="6" t="str">
        <f>IF(C1621&lt;&gt;"",IF(COUNTIFS($C$2:C1621,C1621)=1,C1621,""),"")</f>
        <v/>
      </c>
      <c r="H1621" s="5">
        <v>1620</v>
      </c>
      <c r="I1621" s="6" t="str">
        <f t="shared" si="50"/>
        <v/>
      </c>
      <c r="J1621" s="6" t="str">
        <f>IFERROR(MID(Tabela3[[#This Row],[Ordenado]], 1, SEARCH("_", Tabela3[[#This Row],[Ordenado]]) - 1),"")</f>
        <v/>
      </c>
      <c r="K1621" s="6" t="str">
        <f>IFERROR(MID(Tabela3[[#This Row],[Ordenado]], SEARCH("_",Tabela3[[#This Row],[Ordenado]]) + 1, LEN(Tabela3[[#This Row],[Ordenado]])),"")</f>
        <v/>
      </c>
    </row>
    <row r="1622" spans="1:11" x14ac:dyDescent="0.25">
      <c r="A1622" t="str">
        <f>IFERROR(tbl_geral[[#This Row],[Máquina]],"")</f>
        <v>WEMH</v>
      </c>
      <c r="B1622" t="str">
        <f>IFERROR(tbl_geral[[#This Row],[Status]],"")</f>
        <v>ESTAÇÃO II</v>
      </c>
      <c r="C1622" t="str">
        <f>IF(Tabela2[[#This Row],[Status]]="","",CONCATENATE(Tabela2[[#This Row],[Máquina]],"_",Tabela2[[#This Row],[Status]]))</f>
        <v>WEMH_ESTAÇÃO II</v>
      </c>
      <c r="E1622" s="5">
        <f t="shared" si="51"/>
        <v>220</v>
      </c>
      <c r="F1622" s="6" t="str">
        <f>IF(C1622&lt;&gt;"",IF(COUNTIFS($C$2:C1622,C1622)=1,C1622,""),"")</f>
        <v/>
      </c>
      <c r="H1622" s="5">
        <v>1621</v>
      </c>
      <c r="I1622" s="6" t="str">
        <f t="shared" si="50"/>
        <v/>
      </c>
      <c r="J1622" s="6" t="str">
        <f>IFERROR(MID(Tabela3[[#This Row],[Ordenado]], 1, SEARCH("_", Tabela3[[#This Row],[Ordenado]]) - 1),"")</f>
        <v/>
      </c>
      <c r="K1622" s="6" t="str">
        <f>IFERROR(MID(Tabela3[[#This Row],[Ordenado]], SEARCH("_",Tabela3[[#This Row],[Ordenado]]) + 1, LEN(Tabela3[[#This Row],[Ordenado]])),"")</f>
        <v/>
      </c>
    </row>
    <row r="1623" spans="1:11" x14ac:dyDescent="0.25">
      <c r="A1623" t="str">
        <f>IFERROR(tbl_geral[[#This Row],[Máquina]],"")</f>
        <v>WEMH</v>
      </c>
      <c r="B1623" t="str">
        <f>IFERROR(tbl_geral[[#This Row],[Status]],"")</f>
        <v>ESTAÇÃO II</v>
      </c>
      <c r="C1623" t="str">
        <f>IF(Tabela2[[#This Row],[Status]]="","",CONCATENATE(Tabela2[[#This Row],[Máquina]],"_",Tabela2[[#This Row],[Status]]))</f>
        <v>WEMH_ESTAÇÃO II</v>
      </c>
      <c r="E1623" s="5">
        <f t="shared" si="51"/>
        <v>220</v>
      </c>
      <c r="F1623" s="6" t="str">
        <f>IF(C1623&lt;&gt;"",IF(COUNTIFS($C$2:C1623,C1623)=1,C1623,""),"")</f>
        <v/>
      </c>
      <c r="H1623" s="5">
        <v>1622</v>
      </c>
      <c r="I1623" s="6" t="str">
        <f t="shared" si="50"/>
        <v/>
      </c>
      <c r="J1623" s="6" t="str">
        <f>IFERROR(MID(Tabela3[[#This Row],[Ordenado]], 1, SEARCH("_", Tabela3[[#This Row],[Ordenado]]) - 1),"")</f>
        <v/>
      </c>
      <c r="K1623" s="6" t="str">
        <f>IFERROR(MID(Tabela3[[#This Row],[Ordenado]], SEARCH("_",Tabela3[[#This Row],[Ordenado]]) + 1, LEN(Tabela3[[#This Row],[Ordenado]])),"")</f>
        <v/>
      </c>
    </row>
    <row r="1624" spans="1:11" x14ac:dyDescent="0.25">
      <c r="A1624" t="str">
        <f>IFERROR(tbl_geral[[#This Row],[Máquina]],"")</f>
        <v>WEMH</v>
      </c>
      <c r="B1624" t="str">
        <f>IFERROR(tbl_geral[[#This Row],[Status]],"")</f>
        <v>ESTAÇÃO II</v>
      </c>
      <c r="C1624" t="str">
        <f>IF(Tabela2[[#This Row],[Status]]="","",CONCATENATE(Tabela2[[#This Row],[Máquina]],"_",Tabela2[[#This Row],[Status]]))</f>
        <v>WEMH_ESTAÇÃO II</v>
      </c>
      <c r="E1624" s="5">
        <f t="shared" si="51"/>
        <v>220</v>
      </c>
      <c r="F1624" s="6" t="str">
        <f>IF(C1624&lt;&gt;"",IF(COUNTIFS($C$2:C1624,C1624)=1,C1624,""),"")</f>
        <v/>
      </c>
      <c r="H1624" s="5">
        <v>1623</v>
      </c>
      <c r="I1624" s="6" t="str">
        <f t="shared" si="50"/>
        <v/>
      </c>
      <c r="J1624" s="6" t="str">
        <f>IFERROR(MID(Tabela3[[#This Row],[Ordenado]], 1, SEARCH("_", Tabela3[[#This Row],[Ordenado]]) - 1),"")</f>
        <v/>
      </c>
      <c r="K1624" s="6" t="str">
        <f>IFERROR(MID(Tabela3[[#This Row],[Ordenado]], SEARCH("_",Tabela3[[#This Row],[Ordenado]]) + 1, LEN(Tabela3[[#This Row],[Ordenado]])),"")</f>
        <v/>
      </c>
    </row>
    <row r="1625" spans="1:11" x14ac:dyDescent="0.25">
      <c r="A1625" t="str">
        <f>IFERROR(tbl_geral[[#This Row],[Máquina]],"")</f>
        <v>WEMH</v>
      </c>
      <c r="B1625" t="str">
        <f>IFERROR(tbl_geral[[#This Row],[Status]],"")</f>
        <v>ESTAÇÃO II</v>
      </c>
      <c r="C1625" t="str">
        <f>IF(Tabela2[[#This Row],[Status]]="","",CONCATENATE(Tabela2[[#This Row],[Máquina]],"_",Tabela2[[#This Row],[Status]]))</f>
        <v>WEMH_ESTAÇÃO II</v>
      </c>
      <c r="E1625" s="5">
        <f t="shared" si="51"/>
        <v>220</v>
      </c>
      <c r="F1625" s="6" t="str">
        <f>IF(C1625&lt;&gt;"",IF(COUNTIFS($C$2:C1625,C1625)=1,C1625,""),"")</f>
        <v/>
      </c>
      <c r="H1625" s="5">
        <v>1624</v>
      </c>
      <c r="I1625" s="6" t="str">
        <f t="shared" si="50"/>
        <v/>
      </c>
      <c r="J1625" s="6" t="str">
        <f>IFERROR(MID(Tabela3[[#This Row],[Ordenado]], 1, SEARCH("_", Tabela3[[#This Row],[Ordenado]]) - 1),"")</f>
        <v/>
      </c>
      <c r="K1625" s="6" t="str">
        <f>IFERROR(MID(Tabela3[[#This Row],[Ordenado]], SEARCH("_",Tabela3[[#This Row],[Ordenado]]) + 1, LEN(Tabela3[[#This Row],[Ordenado]])),"")</f>
        <v/>
      </c>
    </row>
    <row r="1626" spans="1:11" x14ac:dyDescent="0.25">
      <c r="A1626" t="str">
        <f>IFERROR(tbl_geral[[#This Row],[Máquina]],"")</f>
        <v>WEMH</v>
      </c>
      <c r="B1626" t="str">
        <f>IFERROR(tbl_geral[[#This Row],[Status]],"")</f>
        <v>ESTAÇÃO II</v>
      </c>
      <c r="C1626" t="str">
        <f>IF(Tabela2[[#This Row],[Status]]="","",CONCATENATE(Tabela2[[#This Row],[Máquina]],"_",Tabela2[[#This Row],[Status]]))</f>
        <v>WEMH_ESTAÇÃO II</v>
      </c>
      <c r="E1626" s="5">
        <f t="shared" si="51"/>
        <v>220</v>
      </c>
      <c r="F1626" s="6" t="str">
        <f>IF(C1626&lt;&gt;"",IF(COUNTIFS($C$2:C1626,C1626)=1,C1626,""),"")</f>
        <v/>
      </c>
      <c r="H1626" s="5">
        <v>1625</v>
      </c>
      <c r="I1626" s="6" t="str">
        <f t="shared" si="50"/>
        <v/>
      </c>
      <c r="J1626" s="6" t="str">
        <f>IFERROR(MID(Tabela3[[#This Row],[Ordenado]], 1, SEARCH("_", Tabela3[[#This Row],[Ordenado]]) - 1),"")</f>
        <v/>
      </c>
      <c r="K1626" s="6" t="str">
        <f>IFERROR(MID(Tabela3[[#This Row],[Ordenado]], SEARCH("_",Tabela3[[#This Row],[Ordenado]]) + 1, LEN(Tabela3[[#This Row],[Ordenado]])),"")</f>
        <v/>
      </c>
    </row>
    <row r="1627" spans="1:11" x14ac:dyDescent="0.25">
      <c r="A1627" t="str">
        <f>IFERROR(tbl_geral[[#This Row],[Máquina]],"")</f>
        <v>WEMH</v>
      </c>
      <c r="B1627" t="str">
        <f>IFERROR(tbl_geral[[#This Row],[Status]],"")</f>
        <v>ESTAÇÃO II</v>
      </c>
      <c r="C1627" t="str">
        <f>IF(Tabela2[[#This Row],[Status]]="","",CONCATENATE(Tabela2[[#This Row],[Máquina]],"_",Tabela2[[#This Row],[Status]]))</f>
        <v>WEMH_ESTAÇÃO II</v>
      </c>
      <c r="E1627" s="5">
        <f t="shared" si="51"/>
        <v>220</v>
      </c>
      <c r="F1627" s="6" t="str">
        <f>IF(C1627&lt;&gt;"",IF(COUNTIFS($C$2:C1627,C1627)=1,C1627,""),"")</f>
        <v/>
      </c>
      <c r="H1627" s="5">
        <v>1626</v>
      </c>
      <c r="I1627" s="6" t="str">
        <f t="shared" si="50"/>
        <v/>
      </c>
      <c r="J1627" s="6" t="str">
        <f>IFERROR(MID(Tabela3[[#This Row],[Ordenado]], 1, SEARCH("_", Tabela3[[#This Row],[Ordenado]]) - 1),"")</f>
        <v/>
      </c>
      <c r="K1627" s="6" t="str">
        <f>IFERROR(MID(Tabela3[[#This Row],[Ordenado]], SEARCH("_",Tabela3[[#This Row],[Ordenado]]) + 1, LEN(Tabela3[[#This Row],[Ordenado]])),"")</f>
        <v/>
      </c>
    </row>
    <row r="1628" spans="1:11" x14ac:dyDescent="0.25">
      <c r="A1628" t="str">
        <f>IFERROR(tbl_geral[[#This Row],[Máquina]],"")</f>
        <v>WEMH</v>
      </c>
      <c r="B1628" t="str">
        <f>IFERROR(tbl_geral[[#This Row],[Status]],"")</f>
        <v>ESTAÇÃO II</v>
      </c>
      <c r="C1628" t="str">
        <f>IF(Tabela2[[#This Row],[Status]]="","",CONCATENATE(Tabela2[[#This Row],[Máquina]],"_",Tabela2[[#This Row],[Status]]))</f>
        <v>WEMH_ESTAÇÃO II</v>
      </c>
      <c r="E1628" s="5">
        <f t="shared" si="51"/>
        <v>220</v>
      </c>
      <c r="F1628" s="6" t="str">
        <f>IF(C1628&lt;&gt;"",IF(COUNTIFS($C$2:C1628,C1628)=1,C1628,""),"")</f>
        <v/>
      </c>
      <c r="H1628" s="5">
        <v>1627</v>
      </c>
      <c r="I1628" s="6" t="str">
        <f t="shared" si="50"/>
        <v/>
      </c>
      <c r="J1628" s="6" t="str">
        <f>IFERROR(MID(Tabela3[[#This Row],[Ordenado]], 1, SEARCH("_", Tabela3[[#This Row],[Ordenado]]) - 1),"")</f>
        <v/>
      </c>
      <c r="K1628" s="6" t="str">
        <f>IFERROR(MID(Tabela3[[#This Row],[Ordenado]], SEARCH("_",Tabela3[[#This Row],[Ordenado]]) + 1, LEN(Tabela3[[#This Row],[Ordenado]])),"")</f>
        <v/>
      </c>
    </row>
    <row r="1629" spans="1:11" x14ac:dyDescent="0.25">
      <c r="A1629" t="str">
        <f>IFERROR(tbl_geral[[#This Row],[Máquina]],"")</f>
        <v>WEMH</v>
      </c>
      <c r="B1629" t="str">
        <f>IFERROR(tbl_geral[[#This Row],[Status]],"")</f>
        <v>ESTAÇÃO II</v>
      </c>
      <c r="C1629" t="str">
        <f>IF(Tabela2[[#This Row],[Status]]="","",CONCATENATE(Tabela2[[#This Row],[Máquina]],"_",Tabela2[[#This Row],[Status]]))</f>
        <v>WEMH_ESTAÇÃO II</v>
      </c>
      <c r="E1629" s="5">
        <f t="shared" si="51"/>
        <v>220</v>
      </c>
      <c r="F1629" s="6" t="str">
        <f>IF(C1629&lt;&gt;"",IF(COUNTIFS($C$2:C1629,C1629)=1,C1629,""),"")</f>
        <v/>
      </c>
      <c r="H1629" s="5">
        <v>1628</v>
      </c>
      <c r="I1629" s="6" t="str">
        <f t="shared" si="50"/>
        <v/>
      </c>
      <c r="J1629" s="6" t="str">
        <f>IFERROR(MID(Tabela3[[#This Row],[Ordenado]], 1, SEARCH("_", Tabela3[[#This Row],[Ordenado]]) - 1),"")</f>
        <v/>
      </c>
      <c r="K1629" s="6" t="str">
        <f>IFERROR(MID(Tabela3[[#This Row],[Ordenado]], SEARCH("_",Tabela3[[#This Row],[Ordenado]]) + 1, LEN(Tabela3[[#This Row],[Ordenado]])),"")</f>
        <v/>
      </c>
    </row>
    <row r="1630" spans="1:11" x14ac:dyDescent="0.25">
      <c r="A1630" t="str">
        <f>IFERROR(tbl_geral[[#This Row],[Máquina]],"")</f>
        <v>WEMH</v>
      </c>
      <c r="B1630" t="str">
        <f>IFERROR(tbl_geral[[#This Row],[Status]],"")</f>
        <v>ESTAÇÃO II</v>
      </c>
      <c r="C1630" t="str">
        <f>IF(Tabela2[[#This Row],[Status]]="","",CONCATENATE(Tabela2[[#This Row],[Máquina]],"_",Tabela2[[#This Row],[Status]]))</f>
        <v>WEMH_ESTAÇÃO II</v>
      </c>
      <c r="E1630" s="5">
        <f t="shared" si="51"/>
        <v>220</v>
      </c>
      <c r="F1630" s="6" t="str">
        <f>IF(C1630&lt;&gt;"",IF(COUNTIFS($C$2:C1630,C1630)=1,C1630,""),"")</f>
        <v/>
      </c>
      <c r="H1630" s="5">
        <v>1629</v>
      </c>
      <c r="I1630" s="6" t="str">
        <f t="shared" si="50"/>
        <v/>
      </c>
      <c r="J1630" s="6" t="str">
        <f>IFERROR(MID(Tabela3[[#This Row],[Ordenado]], 1, SEARCH("_", Tabela3[[#This Row],[Ordenado]]) - 1),"")</f>
        <v/>
      </c>
      <c r="K1630" s="6" t="str">
        <f>IFERROR(MID(Tabela3[[#This Row],[Ordenado]], SEARCH("_",Tabela3[[#This Row],[Ordenado]]) + 1, LEN(Tabela3[[#This Row],[Ordenado]])),"")</f>
        <v/>
      </c>
    </row>
    <row r="1631" spans="1:11" x14ac:dyDescent="0.25">
      <c r="A1631" t="str">
        <f>IFERROR(tbl_geral[[#This Row],[Máquina]],"")</f>
        <v>WEMH</v>
      </c>
      <c r="B1631" t="str">
        <f>IFERROR(tbl_geral[[#This Row],[Status]],"")</f>
        <v>ESTAÇÃO II</v>
      </c>
      <c r="C1631" t="str">
        <f>IF(Tabela2[[#This Row],[Status]]="","",CONCATENATE(Tabela2[[#This Row],[Máquina]],"_",Tabela2[[#This Row],[Status]]))</f>
        <v>WEMH_ESTAÇÃO II</v>
      </c>
      <c r="E1631" s="5">
        <f t="shared" si="51"/>
        <v>220</v>
      </c>
      <c r="F1631" s="6" t="str">
        <f>IF(C1631&lt;&gt;"",IF(COUNTIFS($C$2:C1631,C1631)=1,C1631,""),"")</f>
        <v/>
      </c>
      <c r="H1631" s="5">
        <v>1630</v>
      </c>
      <c r="I1631" s="6" t="str">
        <f t="shared" si="50"/>
        <v/>
      </c>
      <c r="J1631" s="6" t="str">
        <f>IFERROR(MID(Tabela3[[#This Row],[Ordenado]], 1, SEARCH("_", Tabela3[[#This Row],[Ordenado]]) - 1),"")</f>
        <v/>
      </c>
      <c r="K1631" s="6" t="str">
        <f>IFERROR(MID(Tabela3[[#This Row],[Ordenado]], SEARCH("_",Tabela3[[#This Row],[Ordenado]]) + 1, LEN(Tabela3[[#This Row],[Ordenado]])),"")</f>
        <v/>
      </c>
    </row>
    <row r="1632" spans="1:11" x14ac:dyDescent="0.25">
      <c r="A1632" t="str">
        <f>IFERROR(tbl_geral[[#This Row],[Máquina]],"")</f>
        <v>WEMH</v>
      </c>
      <c r="B1632" t="str">
        <f>IFERROR(tbl_geral[[#This Row],[Status]],"")</f>
        <v>ESTAÇÃO II</v>
      </c>
      <c r="C1632" t="str">
        <f>IF(Tabela2[[#This Row],[Status]]="","",CONCATENATE(Tabela2[[#This Row],[Máquina]],"_",Tabela2[[#This Row],[Status]]))</f>
        <v>WEMH_ESTAÇÃO II</v>
      </c>
      <c r="E1632" s="5">
        <f t="shared" si="51"/>
        <v>220</v>
      </c>
      <c r="F1632" s="6" t="str">
        <f>IF(C1632&lt;&gt;"",IF(COUNTIFS($C$2:C1632,C1632)=1,C1632,""),"")</f>
        <v/>
      </c>
      <c r="H1632" s="5">
        <v>1631</v>
      </c>
      <c r="I1632" s="6" t="str">
        <f t="shared" si="50"/>
        <v/>
      </c>
      <c r="J1632" s="6" t="str">
        <f>IFERROR(MID(Tabela3[[#This Row],[Ordenado]], 1, SEARCH("_", Tabela3[[#This Row],[Ordenado]]) - 1),"")</f>
        <v/>
      </c>
      <c r="K1632" s="6" t="str">
        <f>IFERROR(MID(Tabela3[[#This Row],[Ordenado]], SEARCH("_",Tabela3[[#This Row],[Ordenado]]) + 1, LEN(Tabela3[[#This Row],[Ordenado]])),"")</f>
        <v/>
      </c>
    </row>
    <row r="1633" spans="1:11" x14ac:dyDescent="0.25">
      <c r="A1633" t="str">
        <f>IFERROR(tbl_geral[[#This Row],[Máquina]],"")</f>
        <v>WEMH</v>
      </c>
      <c r="B1633" t="str">
        <f>IFERROR(tbl_geral[[#This Row],[Status]],"")</f>
        <v>ESTAÇÃO II</v>
      </c>
      <c r="C1633" t="str">
        <f>IF(Tabela2[[#This Row],[Status]]="","",CONCATENATE(Tabela2[[#This Row],[Máquina]],"_",Tabela2[[#This Row],[Status]]))</f>
        <v>WEMH_ESTAÇÃO II</v>
      </c>
      <c r="E1633" s="5">
        <f t="shared" si="51"/>
        <v>220</v>
      </c>
      <c r="F1633" s="6" t="str">
        <f>IF(C1633&lt;&gt;"",IF(COUNTIFS($C$2:C1633,C1633)=1,C1633,""),"")</f>
        <v/>
      </c>
      <c r="H1633" s="5">
        <v>1632</v>
      </c>
      <c r="I1633" s="6" t="str">
        <f t="shared" si="50"/>
        <v/>
      </c>
      <c r="J1633" s="6" t="str">
        <f>IFERROR(MID(Tabela3[[#This Row],[Ordenado]], 1, SEARCH("_", Tabela3[[#This Row],[Ordenado]]) - 1),"")</f>
        <v/>
      </c>
      <c r="K1633" s="6" t="str">
        <f>IFERROR(MID(Tabela3[[#This Row],[Ordenado]], SEARCH("_",Tabela3[[#This Row],[Ordenado]]) + 1, LEN(Tabela3[[#This Row],[Ordenado]])),"")</f>
        <v/>
      </c>
    </row>
    <row r="1634" spans="1:11" x14ac:dyDescent="0.25">
      <c r="A1634" t="str">
        <f>IFERROR(tbl_geral[[#This Row],[Máquina]],"")</f>
        <v>WEMH</v>
      </c>
      <c r="B1634" t="str">
        <f>IFERROR(tbl_geral[[#This Row],[Status]],"")</f>
        <v>ESTAÇÃO III</v>
      </c>
      <c r="C1634" t="str">
        <f>IF(Tabela2[[#This Row],[Status]]="","",CONCATENATE(Tabela2[[#This Row],[Máquina]],"_",Tabela2[[#This Row],[Status]]))</f>
        <v>WEMH_ESTAÇÃO III</v>
      </c>
      <c r="E1634" s="5">
        <f t="shared" si="51"/>
        <v>221</v>
      </c>
      <c r="F1634" s="6" t="str">
        <f>IF(C1634&lt;&gt;"",IF(COUNTIFS($C$2:C1634,C1634)=1,C1634,""),"")</f>
        <v>WEMH_ESTAÇÃO III</v>
      </c>
      <c r="H1634" s="5">
        <v>1633</v>
      </c>
      <c r="I1634" s="6" t="str">
        <f t="shared" si="50"/>
        <v/>
      </c>
      <c r="J1634" s="6" t="str">
        <f>IFERROR(MID(Tabela3[[#This Row],[Ordenado]], 1, SEARCH("_", Tabela3[[#This Row],[Ordenado]]) - 1),"")</f>
        <v/>
      </c>
      <c r="K1634" s="6" t="str">
        <f>IFERROR(MID(Tabela3[[#This Row],[Ordenado]], SEARCH("_",Tabela3[[#This Row],[Ordenado]]) + 1, LEN(Tabela3[[#This Row],[Ordenado]])),"")</f>
        <v/>
      </c>
    </row>
    <row r="1635" spans="1:11" x14ac:dyDescent="0.25">
      <c r="A1635" t="str">
        <f>IFERROR(tbl_geral[[#This Row],[Máquina]],"")</f>
        <v>WEMH</v>
      </c>
      <c r="B1635" t="str">
        <f>IFERROR(tbl_geral[[#This Row],[Status]],"")</f>
        <v>ESTAÇÃO III</v>
      </c>
      <c r="C1635" t="str">
        <f>IF(Tabela2[[#This Row],[Status]]="","",CONCATENATE(Tabela2[[#This Row],[Máquina]],"_",Tabela2[[#This Row],[Status]]))</f>
        <v>WEMH_ESTAÇÃO III</v>
      </c>
      <c r="E1635" s="5">
        <f t="shared" si="51"/>
        <v>221</v>
      </c>
      <c r="F1635" s="6" t="str">
        <f>IF(C1635&lt;&gt;"",IF(COUNTIFS($C$2:C1635,C1635)=1,C1635,""),"")</f>
        <v/>
      </c>
      <c r="H1635" s="5">
        <v>1634</v>
      </c>
      <c r="I1635" s="6" t="str">
        <f t="shared" si="50"/>
        <v/>
      </c>
      <c r="J1635" s="6" t="str">
        <f>IFERROR(MID(Tabela3[[#This Row],[Ordenado]], 1, SEARCH("_", Tabela3[[#This Row],[Ordenado]]) - 1),"")</f>
        <v/>
      </c>
      <c r="K1635" s="6" t="str">
        <f>IFERROR(MID(Tabela3[[#This Row],[Ordenado]], SEARCH("_",Tabela3[[#This Row],[Ordenado]]) + 1, LEN(Tabela3[[#This Row],[Ordenado]])),"")</f>
        <v/>
      </c>
    </row>
    <row r="1636" spans="1:11" x14ac:dyDescent="0.25">
      <c r="A1636" t="str">
        <f>IFERROR(tbl_geral[[#This Row],[Máquina]],"")</f>
        <v>WEMH</v>
      </c>
      <c r="B1636" t="str">
        <f>IFERROR(tbl_geral[[#This Row],[Status]],"")</f>
        <v>ESTAÇÃO III</v>
      </c>
      <c r="C1636" t="str">
        <f>IF(Tabela2[[#This Row],[Status]]="","",CONCATENATE(Tabela2[[#This Row],[Máquina]],"_",Tabela2[[#This Row],[Status]]))</f>
        <v>WEMH_ESTAÇÃO III</v>
      </c>
      <c r="E1636" s="5">
        <f t="shared" si="51"/>
        <v>221</v>
      </c>
      <c r="F1636" s="6" t="str">
        <f>IF(C1636&lt;&gt;"",IF(COUNTIFS($C$2:C1636,C1636)=1,C1636,""),"")</f>
        <v/>
      </c>
      <c r="H1636" s="5">
        <v>1635</v>
      </c>
      <c r="I1636" s="6" t="str">
        <f t="shared" si="50"/>
        <v/>
      </c>
      <c r="J1636" s="6" t="str">
        <f>IFERROR(MID(Tabela3[[#This Row],[Ordenado]], 1, SEARCH("_", Tabela3[[#This Row],[Ordenado]]) - 1),"")</f>
        <v/>
      </c>
      <c r="K1636" s="6" t="str">
        <f>IFERROR(MID(Tabela3[[#This Row],[Ordenado]], SEARCH("_",Tabela3[[#This Row],[Ordenado]]) + 1, LEN(Tabela3[[#This Row],[Ordenado]])),"")</f>
        <v/>
      </c>
    </row>
    <row r="1637" spans="1:11" x14ac:dyDescent="0.25">
      <c r="A1637" t="str">
        <f>IFERROR(tbl_geral[[#This Row],[Máquina]],"")</f>
        <v>WEMH</v>
      </c>
      <c r="B1637" t="str">
        <f>IFERROR(tbl_geral[[#This Row],[Status]],"")</f>
        <v>ESTAÇÃO III</v>
      </c>
      <c r="C1637" t="str">
        <f>IF(Tabela2[[#This Row],[Status]]="","",CONCATENATE(Tabela2[[#This Row],[Máquina]],"_",Tabela2[[#This Row],[Status]]))</f>
        <v>WEMH_ESTAÇÃO III</v>
      </c>
      <c r="E1637" s="5">
        <f t="shared" si="51"/>
        <v>221</v>
      </c>
      <c r="F1637" s="6" t="str">
        <f>IF(C1637&lt;&gt;"",IF(COUNTIFS($C$2:C1637,C1637)=1,C1637,""),"")</f>
        <v/>
      </c>
      <c r="H1637" s="5">
        <v>1636</v>
      </c>
      <c r="I1637" s="6" t="str">
        <f t="shared" si="50"/>
        <v/>
      </c>
      <c r="J1637" s="6" t="str">
        <f>IFERROR(MID(Tabela3[[#This Row],[Ordenado]], 1, SEARCH("_", Tabela3[[#This Row],[Ordenado]]) - 1),"")</f>
        <v/>
      </c>
      <c r="K1637" s="6" t="str">
        <f>IFERROR(MID(Tabela3[[#This Row],[Ordenado]], SEARCH("_",Tabela3[[#This Row],[Ordenado]]) + 1, LEN(Tabela3[[#This Row],[Ordenado]])),"")</f>
        <v/>
      </c>
    </row>
    <row r="1638" spans="1:11" x14ac:dyDescent="0.25">
      <c r="A1638" t="str">
        <f>IFERROR(tbl_geral[[#This Row],[Máquina]],"")</f>
        <v>WEMH</v>
      </c>
      <c r="B1638" t="str">
        <f>IFERROR(tbl_geral[[#This Row],[Status]],"")</f>
        <v>ESTAÇÃO III</v>
      </c>
      <c r="C1638" t="str">
        <f>IF(Tabela2[[#This Row],[Status]]="","",CONCATENATE(Tabela2[[#This Row],[Máquina]],"_",Tabela2[[#This Row],[Status]]))</f>
        <v>WEMH_ESTAÇÃO III</v>
      </c>
      <c r="E1638" s="5">
        <f t="shared" si="51"/>
        <v>221</v>
      </c>
      <c r="F1638" s="6" t="str">
        <f>IF(C1638&lt;&gt;"",IF(COUNTIFS($C$2:C1638,C1638)=1,C1638,""),"")</f>
        <v/>
      </c>
      <c r="H1638" s="5">
        <v>1637</v>
      </c>
      <c r="I1638" s="6" t="str">
        <f t="shared" si="50"/>
        <v/>
      </c>
      <c r="J1638" s="6" t="str">
        <f>IFERROR(MID(Tabela3[[#This Row],[Ordenado]], 1, SEARCH("_", Tabela3[[#This Row],[Ordenado]]) - 1),"")</f>
        <v/>
      </c>
      <c r="K1638" s="6" t="str">
        <f>IFERROR(MID(Tabela3[[#This Row],[Ordenado]], SEARCH("_",Tabela3[[#This Row],[Ordenado]]) + 1, LEN(Tabela3[[#This Row],[Ordenado]])),"")</f>
        <v/>
      </c>
    </row>
    <row r="1639" spans="1:11" x14ac:dyDescent="0.25">
      <c r="A1639" t="str">
        <f>IFERROR(tbl_geral[[#This Row],[Máquina]],"")</f>
        <v>WEMH</v>
      </c>
      <c r="B1639" t="str">
        <f>IFERROR(tbl_geral[[#This Row],[Status]],"")</f>
        <v>ESTAÇÃO III</v>
      </c>
      <c r="C1639" t="str">
        <f>IF(Tabela2[[#This Row],[Status]]="","",CONCATENATE(Tabela2[[#This Row],[Máquina]],"_",Tabela2[[#This Row],[Status]]))</f>
        <v>WEMH_ESTAÇÃO III</v>
      </c>
      <c r="E1639" s="5">
        <f t="shared" si="51"/>
        <v>221</v>
      </c>
      <c r="F1639" s="6" t="str">
        <f>IF(C1639&lt;&gt;"",IF(COUNTIFS($C$2:C1639,C1639)=1,C1639,""),"")</f>
        <v/>
      </c>
      <c r="H1639" s="5">
        <v>1638</v>
      </c>
      <c r="I1639" s="6" t="str">
        <f t="shared" si="50"/>
        <v/>
      </c>
      <c r="J1639" s="6" t="str">
        <f>IFERROR(MID(Tabela3[[#This Row],[Ordenado]], 1, SEARCH("_", Tabela3[[#This Row],[Ordenado]]) - 1),"")</f>
        <v/>
      </c>
      <c r="K1639" s="6" t="str">
        <f>IFERROR(MID(Tabela3[[#This Row],[Ordenado]], SEARCH("_",Tabela3[[#This Row],[Ordenado]]) + 1, LEN(Tabela3[[#This Row],[Ordenado]])),"")</f>
        <v/>
      </c>
    </row>
    <row r="1640" spans="1:11" x14ac:dyDescent="0.25">
      <c r="A1640" t="str">
        <f>IFERROR(tbl_geral[[#This Row],[Máquina]],"")</f>
        <v>WEMH</v>
      </c>
      <c r="B1640" t="str">
        <f>IFERROR(tbl_geral[[#This Row],[Status]],"")</f>
        <v>ESTAÇÃO III</v>
      </c>
      <c r="C1640" t="str">
        <f>IF(Tabela2[[#This Row],[Status]]="","",CONCATENATE(Tabela2[[#This Row],[Máquina]],"_",Tabela2[[#This Row],[Status]]))</f>
        <v>WEMH_ESTAÇÃO III</v>
      </c>
      <c r="E1640" s="5">
        <f t="shared" si="51"/>
        <v>221</v>
      </c>
      <c r="F1640" s="6" t="str">
        <f>IF(C1640&lt;&gt;"",IF(COUNTIFS($C$2:C1640,C1640)=1,C1640,""),"")</f>
        <v/>
      </c>
      <c r="H1640" s="5">
        <v>1639</v>
      </c>
      <c r="I1640" s="6" t="str">
        <f t="shared" si="50"/>
        <v/>
      </c>
      <c r="J1640" s="6" t="str">
        <f>IFERROR(MID(Tabela3[[#This Row],[Ordenado]], 1, SEARCH("_", Tabela3[[#This Row],[Ordenado]]) - 1),"")</f>
        <v/>
      </c>
      <c r="K1640" s="6" t="str">
        <f>IFERROR(MID(Tabela3[[#This Row],[Ordenado]], SEARCH("_",Tabela3[[#This Row],[Ordenado]]) + 1, LEN(Tabela3[[#This Row],[Ordenado]])),"")</f>
        <v/>
      </c>
    </row>
    <row r="1641" spans="1:11" x14ac:dyDescent="0.25">
      <c r="A1641" t="str">
        <f>IFERROR(tbl_geral[[#This Row],[Máquina]],"")</f>
        <v>WEMH</v>
      </c>
      <c r="B1641" t="str">
        <f>IFERROR(tbl_geral[[#This Row],[Status]],"")</f>
        <v>ESTAÇÃO III</v>
      </c>
      <c r="C1641" t="str">
        <f>IF(Tabela2[[#This Row],[Status]]="","",CONCATENATE(Tabela2[[#This Row],[Máquina]],"_",Tabela2[[#This Row],[Status]]))</f>
        <v>WEMH_ESTAÇÃO III</v>
      </c>
      <c r="E1641" s="5">
        <f t="shared" si="51"/>
        <v>221</v>
      </c>
      <c r="F1641" s="6" t="str">
        <f>IF(C1641&lt;&gt;"",IF(COUNTIFS($C$2:C1641,C1641)=1,C1641,""),"")</f>
        <v/>
      </c>
      <c r="H1641" s="5">
        <v>1640</v>
      </c>
      <c r="I1641" s="6" t="str">
        <f t="shared" si="50"/>
        <v/>
      </c>
      <c r="J1641" s="6" t="str">
        <f>IFERROR(MID(Tabela3[[#This Row],[Ordenado]], 1, SEARCH("_", Tabela3[[#This Row],[Ordenado]]) - 1),"")</f>
        <v/>
      </c>
      <c r="K1641" s="6" t="str">
        <f>IFERROR(MID(Tabela3[[#This Row],[Ordenado]], SEARCH("_",Tabela3[[#This Row],[Ordenado]]) + 1, LEN(Tabela3[[#This Row],[Ordenado]])),"")</f>
        <v/>
      </c>
    </row>
    <row r="1642" spans="1:11" x14ac:dyDescent="0.25">
      <c r="A1642" t="str">
        <f>IFERROR(tbl_geral[[#This Row],[Máquina]],"")</f>
        <v>WEMH</v>
      </c>
      <c r="B1642" t="str">
        <f>IFERROR(tbl_geral[[#This Row],[Status]],"")</f>
        <v>ESTAÇÃO III</v>
      </c>
      <c r="C1642" t="str">
        <f>IF(Tabela2[[#This Row],[Status]]="","",CONCATENATE(Tabela2[[#This Row],[Máquina]],"_",Tabela2[[#This Row],[Status]]))</f>
        <v>WEMH_ESTAÇÃO III</v>
      </c>
      <c r="E1642" s="5">
        <f t="shared" si="51"/>
        <v>221</v>
      </c>
      <c r="F1642" s="6" t="str">
        <f>IF(C1642&lt;&gt;"",IF(COUNTIFS($C$2:C1642,C1642)=1,C1642,""),"")</f>
        <v/>
      </c>
      <c r="H1642" s="5">
        <v>1641</v>
      </c>
      <c r="I1642" s="6" t="str">
        <f t="shared" si="50"/>
        <v/>
      </c>
      <c r="J1642" s="6" t="str">
        <f>IFERROR(MID(Tabela3[[#This Row],[Ordenado]], 1, SEARCH("_", Tabela3[[#This Row],[Ordenado]]) - 1),"")</f>
        <v/>
      </c>
      <c r="K1642" s="6" t="str">
        <f>IFERROR(MID(Tabela3[[#This Row],[Ordenado]], SEARCH("_",Tabela3[[#This Row],[Ordenado]]) + 1, LEN(Tabela3[[#This Row],[Ordenado]])),"")</f>
        <v/>
      </c>
    </row>
    <row r="1643" spans="1:11" x14ac:dyDescent="0.25">
      <c r="A1643" t="str">
        <f>IFERROR(tbl_geral[[#This Row],[Máquina]],"")</f>
        <v>WEMH</v>
      </c>
      <c r="B1643" t="str">
        <f>IFERROR(tbl_geral[[#This Row],[Status]],"")</f>
        <v>ESTAÇÃO III</v>
      </c>
      <c r="C1643" t="str">
        <f>IF(Tabela2[[#This Row],[Status]]="","",CONCATENATE(Tabela2[[#This Row],[Máquina]],"_",Tabela2[[#This Row],[Status]]))</f>
        <v>WEMH_ESTAÇÃO III</v>
      </c>
      <c r="E1643" s="5">
        <f t="shared" si="51"/>
        <v>221</v>
      </c>
      <c r="F1643" s="6" t="str">
        <f>IF(C1643&lt;&gt;"",IF(COUNTIFS($C$2:C1643,C1643)=1,C1643,""),"")</f>
        <v/>
      </c>
      <c r="H1643" s="5">
        <v>1642</v>
      </c>
      <c r="I1643" s="6" t="str">
        <f t="shared" si="50"/>
        <v/>
      </c>
      <c r="J1643" s="6" t="str">
        <f>IFERROR(MID(Tabela3[[#This Row],[Ordenado]], 1, SEARCH("_", Tabela3[[#This Row],[Ordenado]]) - 1),"")</f>
        <v/>
      </c>
      <c r="K1643" s="6" t="str">
        <f>IFERROR(MID(Tabela3[[#This Row],[Ordenado]], SEARCH("_",Tabela3[[#This Row],[Ordenado]]) + 1, LEN(Tabela3[[#This Row],[Ordenado]])),"")</f>
        <v/>
      </c>
    </row>
    <row r="1644" spans="1:11" x14ac:dyDescent="0.25">
      <c r="A1644" t="str">
        <f>IFERROR(tbl_geral[[#This Row],[Máquina]],"")</f>
        <v>WEMH</v>
      </c>
      <c r="B1644" t="str">
        <f>IFERROR(tbl_geral[[#This Row],[Status]],"")</f>
        <v>ESTAÇÃO III</v>
      </c>
      <c r="C1644" t="str">
        <f>IF(Tabela2[[#This Row],[Status]]="","",CONCATENATE(Tabela2[[#This Row],[Máquina]],"_",Tabela2[[#This Row],[Status]]))</f>
        <v>WEMH_ESTAÇÃO III</v>
      </c>
      <c r="E1644" s="5">
        <f t="shared" si="51"/>
        <v>221</v>
      </c>
      <c r="F1644" s="6" t="str">
        <f>IF(C1644&lt;&gt;"",IF(COUNTIFS($C$2:C1644,C1644)=1,C1644,""),"")</f>
        <v/>
      </c>
      <c r="H1644" s="5">
        <v>1643</v>
      </c>
      <c r="I1644" s="6" t="str">
        <f t="shared" si="50"/>
        <v/>
      </c>
      <c r="J1644" s="6" t="str">
        <f>IFERROR(MID(Tabela3[[#This Row],[Ordenado]], 1, SEARCH("_", Tabela3[[#This Row],[Ordenado]]) - 1),"")</f>
        <v/>
      </c>
      <c r="K1644" s="6" t="str">
        <f>IFERROR(MID(Tabela3[[#This Row],[Ordenado]], SEARCH("_",Tabela3[[#This Row],[Ordenado]]) + 1, LEN(Tabela3[[#This Row],[Ordenado]])),"")</f>
        <v/>
      </c>
    </row>
    <row r="1645" spans="1:11" x14ac:dyDescent="0.25">
      <c r="A1645" t="str">
        <f>IFERROR(tbl_geral[[#This Row],[Máquina]],"")</f>
        <v>WEMH</v>
      </c>
      <c r="B1645" t="str">
        <f>IFERROR(tbl_geral[[#This Row],[Status]],"")</f>
        <v>ESTAÇÃO III</v>
      </c>
      <c r="C1645" t="str">
        <f>IF(Tabela2[[#This Row],[Status]]="","",CONCATENATE(Tabela2[[#This Row],[Máquina]],"_",Tabela2[[#This Row],[Status]]))</f>
        <v>WEMH_ESTAÇÃO III</v>
      </c>
      <c r="E1645" s="5">
        <f t="shared" si="51"/>
        <v>221</v>
      </c>
      <c r="F1645" s="6" t="str">
        <f>IF(C1645&lt;&gt;"",IF(COUNTIFS($C$2:C1645,C1645)=1,C1645,""),"")</f>
        <v/>
      </c>
      <c r="H1645" s="5">
        <v>1644</v>
      </c>
      <c r="I1645" s="6" t="str">
        <f t="shared" si="50"/>
        <v/>
      </c>
      <c r="J1645" s="6" t="str">
        <f>IFERROR(MID(Tabela3[[#This Row],[Ordenado]], 1, SEARCH("_", Tabela3[[#This Row],[Ordenado]]) - 1),"")</f>
        <v/>
      </c>
      <c r="K1645" s="6" t="str">
        <f>IFERROR(MID(Tabela3[[#This Row],[Ordenado]], SEARCH("_",Tabela3[[#This Row],[Ordenado]]) + 1, LEN(Tabela3[[#This Row],[Ordenado]])),"")</f>
        <v/>
      </c>
    </row>
    <row r="1646" spans="1:11" x14ac:dyDescent="0.25">
      <c r="A1646" t="str">
        <f>IFERROR(tbl_geral[[#This Row],[Máquina]],"")</f>
        <v>WEMH</v>
      </c>
      <c r="B1646" t="str">
        <f>IFERROR(tbl_geral[[#This Row],[Status]],"")</f>
        <v>ESTAÇÃO III</v>
      </c>
      <c r="C1646" t="str">
        <f>IF(Tabela2[[#This Row],[Status]]="","",CONCATENATE(Tabela2[[#This Row],[Máquina]],"_",Tabela2[[#This Row],[Status]]))</f>
        <v>WEMH_ESTAÇÃO III</v>
      </c>
      <c r="E1646" s="5">
        <f t="shared" si="51"/>
        <v>221</v>
      </c>
      <c r="F1646" s="6" t="str">
        <f>IF(C1646&lt;&gt;"",IF(COUNTIFS($C$2:C1646,C1646)=1,C1646,""),"")</f>
        <v/>
      </c>
      <c r="H1646" s="5">
        <v>1645</v>
      </c>
      <c r="I1646" s="6" t="str">
        <f t="shared" si="50"/>
        <v/>
      </c>
      <c r="J1646" s="6" t="str">
        <f>IFERROR(MID(Tabela3[[#This Row],[Ordenado]], 1, SEARCH("_", Tabela3[[#This Row],[Ordenado]]) - 1),"")</f>
        <v/>
      </c>
      <c r="K1646" s="6" t="str">
        <f>IFERROR(MID(Tabela3[[#This Row],[Ordenado]], SEARCH("_",Tabela3[[#This Row],[Ordenado]]) + 1, LEN(Tabela3[[#This Row],[Ordenado]])),"")</f>
        <v/>
      </c>
    </row>
    <row r="1647" spans="1:11" x14ac:dyDescent="0.25">
      <c r="A1647" t="str">
        <f>IFERROR(tbl_geral[[#This Row],[Máquina]],"")</f>
        <v>WEMH</v>
      </c>
      <c r="B1647" t="str">
        <f>IFERROR(tbl_geral[[#This Row],[Status]],"")</f>
        <v>ESTAÇÃO III</v>
      </c>
      <c r="C1647" t="str">
        <f>IF(Tabela2[[#This Row],[Status]]="","",CONCATENATE(Tabela2[[#This Row],[Máquina]],"_",Tabela2[[#This Row],[Status]]))</f>
        <v>WEMH_ESTAÇÃO III</v>
      </c>
      <c r="E1647" s="5">
        <f t="shared" si="51"/>
        <v>221</v>
      </c>
      <c r="F1647" s="6" t="str">
        <f>IF(C1647&lt;&gt;"",IF(COUNTIFS($C$2:C1647,C1647)=1,C1647,""),"")</f>
        <v/>
      </c>
      <c r="H1647" s="5">
        <v>1646</v>
      </c>
      <c r="I1647" s="6" t="str">
        <f t="shared" si="50"/>
        <v/>
      </c>
      <c r="J1647" s="6" t="str">
        <f>IFERROR(MID(Tabela3[[#This Row],[Ordenado]], 1, SEARCH("_", Tabela3[[#This Row],[Ordenado]]) - 1),"")</f>
        <v/>
      </c>
      <c r="K1647" s="6" t="str">
        <f>IFERROR(MID(Tabela3[[#This Row],[Ordenado]], SEARCH("_",Tabela3[[#This Row],[Ordenado]]) + 1, LEN(Tabela3[[#This Row],[Ordenado]])),"")</f>
        <v/>
      </c>
    </row>
    <row r="1648" spans="1:11" x14ac:dyDescent="0.25">
      <c r="A1648" t="str">
        <f>IFERROR(tbl_geral[[#This Row],[Máquina]],"")</f>
        <v>WEMH</v>
      </c>
      <c r="B1648" t="str">
        <f>IFERROR(tbl_geral[[#This Row],[Status]],"")</f>
        <v>CARRO DE ALIMENTAÇÃO</v>
      </c>
      <c r="C1648" t="str">
        <f>IF(Tabela2[[#This Row],[Status]]="","",CONCATENATE(Tabela2[[#This Row],[Máquina]],"_",Tabela2[[#This Row],[Status]]))</f>
        <v>WEMH_CARRO DE ALIMENTAÇÃO</v>
      </c>
      <c r="E1648" s="5">
        <f t="shared" si="51"/>
        <v>222</v>
      </c>
      <c r="F1648" s="6" t="str">
        <f>IF(C1648&lt;&gt;"",IF(COUNTIFS($C$2:C1648,C1648)=1,C1648,""),"")</f>
        <v>WEMH_CARRO DE ALIMENTAÇÃO</v>
      </c>
      <c r="H1648" s="5">
        <v>1647</v>
      </c>
      <c r="I1648" s="6" t="str">
        <f t="shared" si="50"/>
        <v/>
      </c>
      <c r="J1648" s="6" t="str">
        <f>IFERROR(MID(Tabela3[[#This Row],[Ordenado]], 1, SEARCH("_", Tabela3[[#This Row],[Ordenado]]) - 1),"")</f>
        <v/>
      </c>
      <c r="K1648" s="6" t="str">
        <f>IFERROR(MID(Tabela3[[#This Row],[Ordenado]], SEARCH("_",Tabela3[[#This Row],[Ordenado]]) + 1, LEN(Tabela3[[#This Row],[Ordenado]])),"")</f>
        <v/>
      </c>
    </row>
    <row r="1649" spans="1:11" x14ac:dyDescent="0.25">
      <c r="A1649" t="str">
        <f>IFERROR(tbl_geral[[#This Row],[Máquina]],"")</f>
        <v>WEMH</v>
      </c>
      <c r="B1649" t="str">
        <f>IFERROR(tbl_geral[[#This Row],[Status]],"")</f>
        <v>CARRO DE ALIMENTAÇÃO</v>
      </c>
      <c r="C1649" t="str">
        <f>IF(Tabela2[[#This Row],[Status]]="","",CONCATENATE(Tabela2[[#This Row],[Máquina]],"_",Tabela2[[#This Row],[Status]]))</f>
        <v>WEMH_CARRO DE ALIMENTAÇÃO</v>
      </c>
      <c r="E1649" s="5">
        <f t="shared" si="51"/>
        <v>222</v>
      </c>
      <c r="F1649" s="6" t="str">
        <f>IF(C1649&lt;&gt;"",IF(COUNTIFS($C$2:C1649,C1649)=1,C1649,""),"")</f>
        <v/>
      </c>
      <c r="H1649" s="5">
        <v>1648</v>
      </c>
      <c r="I1649" s="6" t="str">
        <f t="shared" si="50"/>
        <v/>
      </c>
      <c r="J1649" s="6" t="str">
        <f>IFERROR(MID(Tabela3[[#This Row],[Ordenado]], 1, SEARCH("_", Tabela3[[#This Row],[Ordenado]]) - 1),"")</f>
        <v/>
      </c>
      <c r="K1649" s="6" t="str">
        <f>IFERROR(MID(Tabela3[[#This Row],[Ordenado]], SEARCH("_",Tabela3[[#This Row],[Ordenado]]) + 1, LEN(Tabela3[[#This Row],[Ordenado]])),"")</f>
        <v/>
      </c>
    </row>
    <row r="1650" spans="1:11" x14ac:dyDescent="0.25">
      <c r="A1650" t="str">
        <f>IFERROR(tbl_geral[[#This Row],[Máquina]],"")</f>
        <v>WEMH</v>
      </c>
      <c r="B1650" t="str">
        <f>IFERROR(tbl_geral[[#This Row],[Status]],"")</f>
        <v>CARRO DE ALIMENTAÇÃO</v>
      </c>
      <c r="C1650" t="str">
        <f>IF(Tabela2[[#This Row],[Status]]="","",CONCATENATE(Tabela2[[#This Row],[Máquina]],"_",Tabela2[[#This Row],[Status]]))</f>
        <v>WEMH_CARRO DE ALIMENTAÇÃO</v>
      </c>
      <c r="E1650" s="5">
        <f t="shared" si="51"/>
        <v>222</v>
      </c>
      <c r="F1650" s="6" t="str">
        <f>IF(C1650&lt;&gt;"",IF(COUNTIFS($C$2:C1650,C1650)=1,C1650,""),"")</f>
        <v/>
      </c>
      <c r="H1650" s="5">
        <v>1649</v>
      </c>
      <c r="I1650" s="6" t="str">
        <f t="shared" si="50"/>
        <v/>
      </c>
      <c r="J1650" s="6" t="str">
        <f>IFERROR(MID(Tabela3[[#This Row],[Ordenado]], 1, SEARCH("_", Tabela3[[#This Row],[Ordenado]]) - 1),"")</f>
        <v/>
      </c>
      <c r="K1650" s="6" t="str">
        <f>IFERROR(MID(Tabela3[[#This Row],[Ordenado]], SEARCH("_",Tabela3[[#This Row],[Ordenado]]) + 1, LEN(Tabela3[[#This Row],[Ordenado]])),"")</f>
        <v/>
      </c>
    </row>
    <row r="1651" spans="1:11" x14ac:dyDescent="0.25">
      <c r="A1651" t="str">
        <f>IFERROR(tbl_geral[[#This Row],[Máquina]],"")</f>
        <v>WEMH</v>
      </c>
      <c r="B1651" t="str">
        <f>IFERROR(tbl_geral[[#This Row],[Status]],"")</f>
        <v>CARRO DE ALIMENTAÇÃO</v>
      </c>
      <c r="C1651" t="str">
        <f>IF(Tabela2[[#This Row],[Status]]="","",CONCATENATE(Tabela2[[#This Row],[Máquina]],"_",Tabela2[[#This Row],[Status]]))</f>
        <v>WEMH_CARRO DE ALIMENTAÇÃO</v>
      </c>
      <c r="E1651" s="5">
        <f t="shared" si="51"/>
        <v>222</v>
      </c>
      <c r="F1651" s="6" t="str">
        <f>IF(C1651&lt;&gt;"",IF(COUNTIFS($C$2:C1651,C1651)=1,C1651,""),"")</f>
        <v/>
      </c>
      <c r="H1651" s="5">
        <v>1650</v>
      </c>
      <c r="I1651" s="6" t="str">
        <f t="shared" si="50"/>
        <v/>
      </c>
      <c r="J1651" s="6" t="str">
        <f>IFERROR(MID(Tabela3[[#This Row],[Ordenado]], 1, SEARCH("_", Tabela3[[#This Row],[Ordenado]]) - 1),"")</f>
        <v/>
      </c>
      <c r="K1651" s="6" t="str">
        <f>IFERROR(MID(Tabela3[[#This Row],[Ordenado]], SEARCH("_",Tabela3[[#This Row],[Ordenado]]) + 1, LEN(Tabela3[[#This Row],[Ordenado]])),"")</f>
        <v/>
      </c>
    </row>
    <row r="1652" spans="1:11" x14ac:dyDescent="0.25">
      <c r="A1652" t="str">
        <f>IFERROR(tbl_geral[[#This Row],[Máquina]],"")</f>
        <v>WEMH</v>
      </c>
      <c r="B1652" t="str">
        <f>IFERROR(tbl_geral[[#This Row],[Status]],"")</f>
        <v>CARRO DE ALIMENTAÇÃO</v>
      </c>
      <c r="C1652" t="str">
        <f>IF(Tabela2[[#This Row],[Status]]="","",CONCATENATE(Tabela2[[#This Row],[Máquina]],"_",Tabela2[[#This Row],[Status]]))</f>
        <v>WEMH_CARRO DE ALIMENTAÇÃO</v>
      </c>
      <c r="E1652" s="5">
        <f t="shared" si="51"/>
        <v>222</v>
      </c>
      <c r="F1652" s="6" t="str">
        <f>IF(C1652&lt;&gt;"",IF(COUNTIFS($C$2:C1652,C1652)=1,C1652,""),"")</f>
        <v/>
      </c>
      <c r="H1652" s="5">
        <v>1651</v>
      </c>
      <c r="I1652" s="6" t="str">
        <f t="shared" si="50"/>
        <v/>
      </c>
      <c r="J1652" s="6" t="str">
        <f>IFERROR(MID(Tabela3[[#This Row],[Ordenado]], 1, SEARCH("_", Tabela3[[#This Row],[Ordenado]]) - 1),"")</f>
        <v/>
      </c>
      <c r="K1652" s="6" t="str">
        <f>IFERROR(MID(Tabela3[[#This Row],[Ordenado]], SEARCH("_",Tabela3[[#This Row],[Ordenado]]) + 1, LEN(Tabela3[[#This Row],[Ordenado]])),"")</f>
        <v/>
      </c>
    </row>
    <row r="1653" spans="1:11" x14ac:dyDescent="0.25">
      <c r="A1653" t="str">
        <f>IFERROR(tbl_geral[[#This Row],[Máquina]],"")</f>
        <v>WEMH</v>
      </c>
      <c r="B1653" t="str">
        <f>IFERROR(tbl_geral[[#This Row],[Status]],"")</f>
        <v>PRENSA</v>
      </c>
      <c r="C1653" t="str">
        <f>IF(Tabela2[[#This Row],[Status]]="","",CONCATENATE(Tabela2[[#This Row],[Máquina]],"_",Tabela2[[#This Row],[Status]]))</f>
        <v>WEMH_PRENSA</v>
      </c>
      <c r="E1653" s="5">
        <f t="shared" si="51"/>
        <v>223</v>
      </c>
      <c r="F1653" s="6" t="str">
        <f>IF(C1653&lt;&gt;"",IF(COUNTIFS($C$2:C1653,C1653)=1,C1653,""),"")</f>
        <v>WEMH_PRENSA</v>
      </c>
      <c r="H1653" s="5">
        <v>1652</v>
      </c>
      <c r="I1653" s="6" t="str">
        <f t="shared" si="50"/>
        <v/>
      </c>
      <c r="J1653" s="6" t="str">
        <f>IFERROR(MID(Tabela3[[#This Row],[Ordenado]], 1, SEARCH("_", Tabela3[[#This Row],[Ordenado]]) - 1),"")</f>
        <v/>
      </c>
      <c r="K1653" s="6" t="str">
        <f>IFERROR(MID(Tabela3[[#This Row],[Ordenado]], SEARCH("_",Tabela3[[#This Row],[Ordenado]]) + 1, LEN(Tabela3[[#This Row],[Ordenado]])),"")</f>
        <v/>
      </c>
    </row>
    <row r="1654" spans="1:11" x14ac:dyDescent="0.25">
      <c r="A1654" t="str">
        <f>IFERROR(tbl_geral[[#This Row],[Máquina]],"")</f>
        <v>WEMH</v>
      </c>
      <c r="B1654" t="str">
        <f>IFERROR(tbl_geral[[#This Row],[Status]],"")</f>
        <v>PRENSA</v>
      </c>
      <c r="C1654" t="str">
        <f>IF(Tabela2[[#This Row],[Status]]="","",CONCATENATE(Tabela2[[#This Row],[Máquina]],"_",Tabela2[[#This Row],[Status]]))</f>
        <v>WEMH_PRENSA</v>
      </c>
      <c r="E1654" s="5">
        <f t="shared" si="51"/>
        <v>223</v>
      </c>
      <c r="F1654" s="6" t="str">
        <f>IF(C1654&lt;&gt;"",IF(COUNTIFS($C$2:C1654,C1654)=1,C1654,""),"")</f>
        <v/>
      </c>
      <c r="H1654" s="5">
        <v>1653</v>
      </c>
      <c r="I1654" s="6" t="str">
        <f t="shared" si="50"/>
        <v/>
      </c>
      <c r="J1654" s="6" t="str">
        <f>IFERROR(MID(Tabela3[[#This Row],[Ordenado]], 1, SEARCH("_", Tabela3[[#This Row],[Ordenado]]) - 1),"")</f>
        <v/>
      </c>
      <c r="K1654" s="6" t="str">
        <f>IFERROR(MID(Tabela3[[#This Row],[Ordenado]], SEARCH("_",Tabela3[[#This Row],[Ordenado]]) + 1, LEN(Tabela3[[#This Row],[Ordenado]])),"")</f>
        <v/>
      </c>
    </row>
    <row r="1655" spans="1:11" x14ac:dyDescent="0.25">
      <c r="A1655" t="str">
        <f>IFERROR(tbl_geral[[#This Row],[Máquina]],"")</f>
        <v>WEMH</v>
      </c>
      <c r="B1655" t="str">
        <f>IFERROR(tbl_geral[[#This Row],[Status]],"")</f>
        <v>PRENSA</v>
      </c>
      <c r="C1655" t="str">
        <f>IF(Tabela2[[#This Row],[Status]]="","",CONCATENATE(Tabela2[[#This Row],[Máquina]],"_",Tabela2[[#This Row],[Status]]))</f>
        <v>WEMH_PRENSA</v>
      </c>
      <c r="E1655" s="5">
        <f t="shared" si="51"/>
        <v>223</v>
      </c>
      <c r="F1655" s="6" t="str">
        <f>IF(C1655&lt;&gt;"",IF(COUNTIFS($C$2:C1655,C1655)=1,C1655,""),"")</f>
        <v/>
      </c>
      <c r="H1655" s="5">
        <v>1654</v>
      </c>
      <c r="I1655" s="6" t="str">
        <f t="shared" si="50"/>
        <v/>
      </c>
      <c r="J1655" s="6" t="str">
        <f>IFERROR(MID(Tabela3[[#This Row],[Ordenado]], 1, SEARCH("_", Tabela3[[#This Row],[Ordenado]]) - 1),"")</f>
        <v/>
      </c>
      <c r="K1655" s="6" t="str">
        <f>IFERROR(MID(Tabela3[[#This Row],[Ordenado]], SEARCH("_",Tabela3[[#This Row],[Ordenado]]) + 1, LEN(Tabela3[[#This Row],[Ordenado]])),"")</f>
        <v/>
      </c>
    </row>
    <row r="1656" spans="1:11" x14ac:dyDescent="0.25">
      <c r="A1656" t="str">
        <f>IFERROR(tbl_geral[[#This Row],[Máquina]],"")</f>
        <v>WEMH</v>
      </c>
      <c r="B1656" t="str">
        <f>IFERROR(tbl_geral[[#This Row],[Status]],"")</f>
        <v>PRENSA</v>
      </c>
      <c r="C1656" t="str">
        <f>IF(Tabela2[[#This Row],[Status]]="","",CONCATENATE(Tabela2[[#This Row],[Máquina]],"_",Tabela2[[#This Row],[Status]]))</f>
        <v>WEMH_PRENSA</v>
      </c>
      <c r="E1656" s="5">
        <f t="shared" si="51"/>
        <v>223</v>
      </c>
      <c r="F1656" s="6" t="str">
        <f>IF(C1656&lt;&gt;"",IF(COUNTIFS($C$2:C1656,C1656)=1,C1656,""),"")</f>
        <v/>
      </c>
      <c r="H1656" s="5">
        <v>1655</v>
      </c>
      <c r="I1656" s="6" t="str">
        <f t="shared" si="50"/>
        <v/>
      </c>
      <c r="J1656" s="6" t="str">
        <f>IFERROR(MID(Tabela3[[#This Row],[Ordenado]], 1, SEARCH("_", Tabela3[[#This Row],[Ordenado]]) - 1),"")</f>
        <v/>
      </c>
      <c r="K1656" s="6" t="str">
        <f>IFERROR(MID(Tabela3[[#This Row],[Ordenado]], SEARCH("_",Tabela3[[#This Row],[Ordenado]]) + 1, LEN(Tabela3[[#This Row],[Ordenado]])),"")</f>
        <v/>
      </c>
    </row>
    <row r="1657" spans="1:11" x14ac:dyDescent="0.25">
      <c r="A1657" t="str">
        <f>IFERROR(tbl_geral[[#This Row],[Máquina]],"")</f>
        <v>WEMH</v>
      </c>
      <c r="B1657" t="str">
        <f>IFERROR(tbl_geral[[#This Row],[Status]],"")</f>
        <v>PRENSA</v>
      </c>
      <c r="C1657" t="str">
        <f>IF(Tabela2[[#This Row],[Status]]="","",CONCATENATE(Tabela2[[#This Row],[Máquina]],"_",Tabela2[[#This Row],[Status]]))</f>
        <v>WEMH_PRENSA</v>
      </c>
      <c r="E1657" s="5">
        <f t="shared" si="51"/>
        <v>223</v>
      </c>
      <c r="F1657" s="6" t="str">
        <f>IF(C1657&lt;&gt;"",IF(COUNTIFS($C$2:C1657,C1657)=1,C1657,""),"")</f>
        <v/>
      </c>
      <c r="H1657" s="5">
        <v>1656</v>
      </c>
      <c r="I1657" s="6" t="str">
        <f t="shared" si="50"/>
        <v/>
      </c>
      <c r="J1657" s="6" t="str">
        <f>IFERROR(MID(Tabela3[[#This Row],[Ordenado]], 1, SEARCH("_", Tabela3[[#This Row],[Ordenado]]) - 1),"")</f>
        <v/>
      </c>
      <c r="K1657" s="6" t="str">
        <f>IFERROR(MID(Tabela3[[#This Row],[Ordenado]], SEARCH("_",Tabela3[[#This Row],[Ordenado]]) + 1, LEN(Tabela3[[#This Row],[Ordenado]])),"")</f>
        <v/>
      </c>
    </row>
    <row r="1658" spans="1:11" x14ac:dyDescent="0.25">
      <c r="A1658" t="str">
        <f>IFERROR(tbl_geral[[#This Row],[Máquina]],"")</f>
        <v>WEMH</v>
      </c>
      <c r="B1658" t="str">
        <f>IFERROR(tbl_geral[[#This Row],[Status]],"")</f>
        <v>PRENSA</v>
      </c>
      <c r="C1658" t="str">
        <f>IF(Tabela2[[#This Row],[Status]]="","",CONCATENATE(Tabela2[[#This Row],[Máquina]],"_",Tabela2[[#This Row],[Status]]))</f>
        <v>WEMH_PRENSA</v>
      </c>
      <c r="E1658" s="5">
        <f t="shared" si="51"/>
        <v>223</v>
      </c>
      <c r="F1658" s="6" t="str">
        <f>IF(C1658&lt;&gt;"",IF(COUNTIFS($C$2:C1658,C1658)=1,C1658,""),"")</f>
        <v/>
      </c>
      <c r="H1658" s="5">
        <v>1657</v>
      </c>
      <c r="I1658" s="6" t="str">
        <f t="shared" si="50"/>
        <v/>
      </c>
      <c r="J1658" s="6" t="str">
        <f>IFERROR(MID(Tabela3[[#This Row],[Ordenado]], 1, SEARCH("_", Tabela3[[#This Row],[Ordenado]]) - 1),"")</f>
        <v/>
      </c>
      <c r="K1658" s="6" t="str">
        <f>IFERROR(MID(Tabela3[[#This Row],[Ordenado]], SEARCH("_",Tabela3[[#This Row],[Ordenado]]) + 1, LEN(Tabela3[[#This Row],[Ordenado]])),"")</f>
        <v/>
      </c>
    </row>
    <row r="1659" spans="1:11" x14ac:dyDescent="0.25">
      <c r="A1659" t="str">
        <f>IFERROR(tbl_geral[[#This Row],[Máquina]],"")</f>
        <v>WEMH</v>
      </c>
      <c r="B1659" t="str">
        <f>IFERROR(tbl_geral[[#This Row],[Status]],"")</f>
        <v>PRENSA</v>
      </c>
      <c r="C1659" t="str">
        <f>IF(Tabela2[[#This Row],[Status]]="","",CONCATENATE(Tabela2[[#This Row],[Máquina]],"_",Tabela2[[#This Row],[Status]]))</f>
        <v>WEMH_PRENSA</v>
      </c>
      <c r="E1659" s="5">
        <f t="shared" si="51"/>
        <v>223</v>
      </c>
      <c r="F1659" s="6" t="str">
        <f>IF(C1659&lt;&gt;"",IF(COUNTIFS($C$2:C1659,C1659)=1,C1659,""),"")</f>
        <v/>
      </c>
      <c r="H1659" s="5">
        <v>1658</v>
      </c>
      <c r="I1659" s="6" t="str">
        <f t="shared" si="50"/>
        <v/>
      </c>
      <c r="J1659" s="6" t="str">
        <f>IFERROR(MID(Tabela3[[#This Row],[Ordenado]], 1, SEARCH("_", Tabela3[[#This Row],[Ordenado]]) - 1),"")</f>
        <v/>
      </c>
      <c r="K1659" s="6" t="str">
        <f>IFERROR(MID(Tabela3[[#This Row],[Ordenado]], SEARCH("_",Tabela3[[#This Row],[Ordenado]]) + 1, LEN(Tabela3[[#This Row],[Ordenado]])),"")</f>
        <v/>
      </c>
    </row>
    <row r="1660" spans="1:11" x14ac:dyDescent="0.25">
      <c r="A1660" t="str">
        <f>IFERROR(tbl_geral[[#This Row],[Máquina]],"")</f>
        <v>WEMH</v>
      </c>
      <c r="B1660" t="str">
        <f>IFERROR(tbl_geral[[#This Row],[Status]],"")</f>
        <v>PRENSA</v>
      </c>
      <c r="C1660" t="str">
        <f>IF(Tabela2[[#This Row],[Status]]="","",CONCATENATE(Tabela2[[#This Row],[Máquina]],"_",Tabela2[[#This Row],[Status]]))</f>
        <v>WEMH_PRENSA</v>
      </c>
      <c r="E1660" s="5">
        <f t="shared" si="51"/>
        <v>223</v>
      </c>
      <c r="F1660" s="6" t="str">
        <f>IF(C1660&lt;&gt;"",IF(COUNTIFS($C$2:C1660,C1660)=1,C1660,""),"")</f>
        <v/>
      </c>
      <c r="H1660" s="5">
        <v>1659</v>
      </c>
      <c r="I1660" s="6" t="str">
        <f t="shared" si="50"/>
        <v/>
      </c>
      <c r="J1660" s="6" t="str">
        <f>IFERROR(MID(Tabela3[[#This Row],[Ordenado]], 1, SEARCH("_", Tabela3[[#This Row],[Ordenado]]) - 1),"")</f>
        <v/>
      </c>
      <c r="K1660" s="6" t="str">
        <f>IFERROR(MID(Tabela3[[#This Row],[Ordenado]], SEARCH("_",Tabela3[[#This Row],[Ordenado]]) + 1, LEN(Tabela3[[#This Row],[Ordenado]])),"")</f>
        <v/>
      </c>
    </row>
    <row r="1661" spans="1:11" x14ac:dyDescent="0.25">
      <c r="A1661" t="str">
        <f>IFERROR(tbl_geral[[#This Row],[Máquina]],"")</f>
        <v>WEMH</v>
      </c>
      <c r="B1661" t="str">
        <f>IFERROR(tbl_geral[[#This Row],[Status]],"")</f>
        <v>PRENSA</v>
      </c>
      <c r="C1661" t="str">
        <f>IF(Tabela2[[#This Row],[Status]]="","",CONCATENATE(Tabela2[[#This Row],[Máquina]],"_",Tabela2[[#This Row],[Status]]))</f>
        <v>WEMH_PRENSA</v>
      </c>
      <c r="E1661" s="5">
        <f t="shared" si="51"/>
        <v>223</v>
      </c>
      <c r="F1661" s="6" t="str">
        <f>IF(C1661&lt;&gt;"",IF(COUNTIFS($C$2:C1661,C1661)=1,C1661,""),"")</f>
        <v/>
      </c>
      <c r="H1661" s="5">
        <v>1660</v>
      </c>
      <c r="I1661" s="6" t="str">
        <f t="shared" si="50"/>
        <v/>
      </c>
      <c r="J1661" s="6" t="str">
        <f>IFERROR(MID(Tabela3[[#This Row],[Ordenado]], 1, SEARCH("_", Tabela3[[#This Row],[Ordenado]]) - 1),"")</f>
        <v/>
      </c>
      <c r="K1661" s="6" t="str">
        <f>IFERROR(MID(Tabela3[[#This Row],[Ordenado]], SEARCH("_",Tabela3[[#This Row],[Ordenado]]) + 1, LEN(Tabela3[[#This Row],[Ordenado]])),"")</f>
        <v/>
      </c>
    </row>
    <row r="1662" spans="1:11" x14ac:dyDescent="0.25">
      <c r="A1662" t="str">
        <f>IFERROR(tbl_geral[[#This Row],[Máquina]],"")</f>
        <v>WEMH</v>
      </c>
      <c r="B1662" t="str">
        <f>IFERROR(tbl_geral[[#This Row],[Status]],"")</f>
        <v>PRENSA</v>
      </c>
      <c r="C1662" t="str">
        <f>IF(Tabela2[[#This Row],[Status]]="","",CONCATENATE(Tabela2[[#This Row],[Máquina]],"_",Tabela2[[#This Row],[Status]]))</f>
        <v>WEMH_PRENSA</v>
      </c>
      <c r="E1662" s="5">
        <f t="shared" si="51"/>
        <v>223</v>
      </c>
      <c r="F1662" s="6" t="str">
        <f>IF(C1662&lt;&gt;"",IF(COUNTIFS($C$2:C1662,C1662)=1,C1662,""),"")</f>
        <v/>
      </c>
      <c r="H1662" s="5">
        <v>1661</v>
      </c>
      <c r="I1662" s="6" t="str">
        <f t="shared" si="50"/>
        <v/>
      </c>
      <c r="J1662" s="6" t="str">
        <f>IFERROR(MID(Tabela3[[#This Row],[Ordenado]], 1, SEARCH("_", Tabela3[[#This Row],[Ordenado]]) - 1),"")</f>
        <v/>
      </c>
      <c r="K1662" s="6" t="str">
        <f>IFERROR(MID(Tabela3[[#This Row],[Ordenado]], SEARCH("_",Tabela3[[#This Row],[Ordenado]]) + 1, LEN(Tabela3[[#This Row],[Ordenado]])),"")</f>
        <v/>
      </c>
    </row>
    <row r="1663" spans="1:11" x14ac:dyDescent="0.25">
      <c r="A1663" t="str">
        <f>IFERROR(tbl_geral[[#This Row],[Máquina]],"")</f>
        <v>WEMH</v>
      </c>
      <c r="B1663" t="str">
        <f>IFERROR(tbl_geral[[#This Row],[Status]],"")</f>
        <v>PRENSA</v>
      </c>
      <c r="C1663" t="str">
        <f>IF(Tabela2[[#This Row],[Status]]="","",CONCATENATE(Tabela2[[#This Row],[Máquina]],"_",Tabela2[[#This Row],[Status]]))</f>
        <v>WEMH_PRENSA</v>
      </c>
      <c r="E1663" s="5">
        <f t="shared" si="51"/>
        <v>223</v>
      </c>
      <c r="F1663" s="6" t="str">
        <f>IF(C1663&lt;&gt;"",IF(COUNTIFS($C$2:C1663,C1663)=1,C1663,""),"")</f>
        <v/>
      </c>
      <c r="H1663" s="5">
        <v>1662</v>
      </c>
      <c r="I1663" s="6" t="str">
        <f t="shared" si="50"/>
        <v/>
      </c>
      <c r="J1663" s="6" t="str">
        <f>IFERROR(MID(Tabela3[[#This Row],[Ordenado]], 1, SEARCH("_", Tabela3[[#This Row],[Ordenado]]) - 1),"")</f>
        <v/>
      </c>
      <c r="K1663" s="6" t="str">
        <f>IFERROR(MID(Tabela3[[#This Row],[Ordenado]], SEARCH("_",Tabela3[[#This Row],[Ordenado]]) + 1, LEN(Tabela3[[#This Row],[Ordenado]])),"")</f>
        <v/>
      </c>
    </row>
    <row r="1664" spans="1:11" x14ac:dyDescent="0.25">
      <c r="A1664" t="str">
        <f>IFERROR(tbl_geral[[#This Row],[Máquina]],"")</f>
        <v>WEMH</v>
      </c>
      <c r="B1664" t="str">
        <f>IFERROR(tbl_geral[[#This Row],[Status]],"")</f>
        <v>PRENSA</v>
      </c>
      <c r="C1664" t="str">
        <f>IF(Tabela2[[#This Row],[Status]]="","",CONCATENATE(Tabela2[[#This Row],[Máquina]],"_",Tabela2[[#This Row],[Status]]))</f>
        <v>WEMH_PRENSA</v>
      </c>
      <c r="E1664" s="5">
        <f t="shared" si="51"/>
        <v>223</v>
      </c>
      <c r="F1664" s="6" t="str">
        <f>IF(C1664&lt;&gt;"",IF(COUNTIFS($C$2:C1664,C1664)=1,C1664,""),"")</f>
        <v/>
      </c>
      <c r="H1664" s="5">
        <v>1663</v>
      </c>
      <c r="I1664" s="6" t="str">
        <f t="shared" si="50"/>
        <v/>
      </c>
      <c r="J1664" s="6" t="str">
        <f>IFERROR(MID(Tabela3[[#This Row],[Ordenado]], 1, SEARCH("_", Tabela3[[#This Row],[Ordenado]]) - 1),"")</f>
        <v/>
      </c>
      <c r="K1664" s="6" t="str">
        <f>IFERROR(MID(Tabela3[[#This Row],[Ordenado]], SEARCH("_",Tabela3[[#This Row],[Ordenado]]) + 1, LEN(Tabela3[[#This Row],[Ordenado]])),"")</f>
        <v/>
      </c>
    </row>
    <row r="1665" spans="1:11" x14ac:dyDescent="0.25">
      <c r="A1665" t="str">
        <f>IFERROR(tbl_geral[[#This Row],[Máquina]],"")</f>
        <v>WEMH</v>
      </c>
      <c r="B1665" t="str">
        <f>IFERROR(tbl_geral[[#This Row],[Status]],"")</f>
        <v>PRENSA</v>
      </c>
      <c r="C1665" t="str">
        <f>IF(Tabela2[[#This Row],[Status]]="","",CONCATENATE(Tabela2[[#This Row],[Máquina]],"_",Tabela2[[#This Row],[Status]]))</f>
        <v>WEMH_PRENSA</v>
      </c>
      <c r="E1665" s="5">
        <f t="shared" si="51"/>
        <v>223</v>
      </c>
      <c r="F1665" s="6" t="str">
        <f>IF(C1665&lt;&gt;"",IF(COUNTIFS($C$2:C1665,C1665)=1,C1665,""),"")</f>
        <v/>
      </c>
      <c r="H1665" s="5">
        <v>1664</v>
      </c>
      <c r="I1665" s="6" t="str">
        <f t="shared" si="50"/>
        <v/>
      </c>
      <c r="J1665" s="6" t="str">
        <f>IFERROR(MID(Tabela3[[#This Row],[Ordenado]], 1, SEARCH("_", Tabela3[[#This Row],[Ordenado]]) - 1),"")</f>
        <v/>
      </c>
      <c r="K1665" s="6" t="str">
        <f>IFERROR(MID(Tabela3[[#This Row],[Ordenado]], SEARCH("_",Tabela3[[#This Row],[Ordenado]]) + 1, LEN(Tabela3[[#This Row],[Ordenado]])),"")</f>
        <v/>
      </c>
    </row>
    <row r="1666" spans="1:11" x14ac:dyDescent="0.25">
      <c r="A1666" t="str">
        <f>IFERROR(tbl_geral[[#This Row],[Máquina]],"")</f>
        <v>WEMH</v>
      </c>
      <c r="B1666" t="str">
        <f>IFERROR(tbl_geral[[#This Row],[Status]],"")</f>
        <v>PRENSA</v>
      </c>
      <c r="C1666" t="str">
        <f>IF(Tabela2[[#This Row],[Status]]="","",CONCATENATE(Tabela2[[#This Row],[Máquina]],"_",Tabela2[[#This Row],[Status]]))</f>
        <v>WEMH_PRENSA</v>
      </c>
      <c r="E1666" s="5">
        <f t="shared" si="51"/>
        <v>223</v>
      </c>
      <c r="F1666" s="6" t="str">
        <f>IF(C1666&lt;&gt;"",IF(COUNTIFS($C$2:C1666,C1666)=1,C1666,""),"")</f>
        <v/>
      </c>
      <c r="H1666" s="5">
        <v>1665</v>
      </c>
      <c r="I1666" s="6" t="str">
        <f t="shared" si="50"/>
        <v/>
      </c>
      <c r="J1666" s="6" t="str">
        <f>IFERROR(MID(Tabela3[[#This Row],[Ordenado]], 1, SEARCH("_", Tabela3[[#This Row],[Ordenado]]) - 1),"")</f>
        <v/>
      </c>
      <c r="K1666" s="6" t="str">
        <f>IFERROR(MID(Tabela3[[#This Row],[Ordenado]], SEARCH("_",Tabela3[[#This Row],[Ordenado]]) + 1, LEN(Tabela3[[#This Row],[Ordenado]])),"")</f>
        <v/>
      </c>
    </row>
    <row r="1667" spans="1:11" x14ac:dyDescent="0.25">
      <c r="A1667" t="str">
        <f>IFERROR(tbl_geral[[#This Row],[Máquina]],"")</f>
        <v>WEMH</v>
      </c>
      <c r="B1667" t="str">
        <f>IFERROR(tbl_geral[[#This Row],[Status]],"")</f>
        <v>PRENSA</v>
      </c>
      <c r="C1667" t="str">
        <f>IF(Tabela2[[#This Row],[Status]]="","",CONCATENATE(Tabela2[[#This Row],[Máquina]],"_",Tabela2[[#This Row],[Status]]))</f>
        <v>WEMH_PRENSA</v>
      </c>
      <c r="E1667" s="5">
        <f t="shared" si="51"/>
        <v>223</v>
      </c>
      <c r="F1667" s="6" t="str">
        <f>IF(C1667&lt;&gt;"",IF(COUNTIFS($C$2:C1667,C1667)=1,C1667,""),"")</f>
        <v/>
      </c>
      <c r="H1667" s="5">
        <v>1666</v>
      </c>
      <c r="I1667" s="6" t="str">
        <f t="shared" ref="I1667:I1730" si="52">IFERROR(INDEX($F$2:$F$2000,MATCH(H1667,$E$2:$E$2000,0)),"")</f>
        <v/>
      </c>
      <c r="J1667" s="6" t="str">
        <f>IFERROR(MID(Tabela3[[#This Row],[Ordenado]], 1, SEARCH("_", Tabela3[[#This Row],[Ordenado]]) - 1),"")</f>
        <v/>
      </c>
      <c r="K1667" s="6" t="str">
        <f>IFERROR(MID(Tabela3[[#This Row],[Ordenado]], SEARCH("_",Tabela3[[#This Row],[Ordenado]]) + 1, LEN(Tabela3[[#This Row],[Ordenado]])),"")</f>
        <v/>
      </c>
    </row>
    <row r="1668" spans="1:11" x14ac:dyDescent="0.25">
      <c r="A1668" t="str">
        <f>IFERROR(tbl_geral[[#This Row],[Máquina]],"")</f>
        <v>WEMH</v>
      </c>
      <c r="B1668" t="str">
        <f>IFERROR(tbl_geral[[#This Row],[Status]],"")</f>
        <v>PRENSA</v>
      </c>
      <c r="C1668" t="str">
        <f>IF(Tabela2[[#This Row],[Status]]="","",CONCATENATE(Tabela2[[#This Row],[Máquina]],"_",Tabela2[[#This Row],[Status]]))</f>
        <v>WEMH_PRENSA</v>
      </c>
      <c r="E1668" s="5">
        <f t="shared" ref="E1668:E1731" si="53">IF(F1668&lt;&gt;"",E1667+1,E1667)</f>
        <v>223</v>
      </c>
      <c r="F1668" s="6" t="str">
        <f>IF(C1668&lt;&gt;"",IF(COUNTIFS($C$2:C1668,C1668)=1,C1668,""),"")</f>
        <v/>
      </c>
      <c r="H1668" s="5">
        <v>1667</v>
      </c>
      <c r="I1668" s="6" t="str">
        <f t="shared" si="52"/>
        <v/>
      </c>
      <c r="J1668" s="6" t="str">
        <f>IFERROR(MID(Tabela3[[#This Row],[Ordenado]], 1, SEARCH("_", Tabela3[[#This Row],[Ordenado]]) - 1),"")</f>
        <v/>
      </c>
      <c r="K1668" s="6" t="str">
        <f>IFERROR(MID(Tabela3[[#This Row],[Ordenado]], SEARCH("_",Tabela3[[#This Row],[Ordenado]]) + 1, LEN(Tabela3[[#This Row],[Ordenado]])),"")</f>
        <v/>
      </c>
    </row>
    <row r="1669" spans="1:11" x14ac:dyDescent="0.25">
      <c r="A1669" t="str">
        <f>IFERROR(tbl_geral[[#This Row],[Máquina]],"")</f>
        <v>WEMH</v>
      </c>
      <c r="B1669" t="str">
        <f>IFERROR(tbl_geral[[#This Row],[Status]],"")</f>
        <v>CARRO DE SAÍDA</v>
      </c>
      <c r="C1669" t="str">
        <f>IF(Tabela2[[#This Row],[Status]]="","",CONCATENATE(Tabela2[[#This Row],[Máquina]],"_",Tabela2[[#This Row],[Status]]))</f>
        <v>WEMH_CARRO DE SAÍDA</v>
      </c>
      <c r="E1669" s="5">
        <f t="shared" si="53"/>
        <v>224</v>
      </c>
      <c r="F1669" s="6" t="str">
        <f>IF(C1669&lt;&gt;"",IF(COUNTIFS($C$2:C1669,C1669)=1,C1669,""),"")</f>
        <v>WEMH_CARRO DE SAÍDA</v>
      </c>
      <c r="H1669" s="5">
        <v>1668</v>
      </c>
      <c r="I1669" s="6" t="str">
        <f t="shared" si="52"/>
        <v/>
      </c>
      <c r="J1669" s="6" t="str">
        <f>IFERROR(MID(Tabela3[[#This Row],[Ordenado]], 1, SEARCH("_", Tabela3[[#This Row],[Ordenado]]) - 1),"")</f>
        <v/>
      </c>
      <c r="K1669" s="6" t="str">
        <f>IFERROR(MID(Tabela3[[#This Row],[Ordenado]], SEARCH("_",Tabela3[[#This Row],[Ordenado]]) + 1, LEN(Tabela3[[#This Row],[Ordenado]])),"")</f>
        <v/>
      </c>
    </row>
    <row r="1670" spans="1:11" x14ac:dyDescent="0.25">
      <c r="A1670" t="str">
        <f>IFERROR(tbl_geral[[#This Row],[Máquina]],"")</f>
        <v>WEMH</v>
      </c>
      <c r="B1670" t="str">
        <f>IFERROR(tbl_geral[[#This Row],[Status]],"")</f>
        <v>CARRO DE SAÍDA</v>
      </c>
      <c r="C1670" t="str">
        <f>IF(Tabela2[[#This Row],[Status]]="","",CONCATENATE(Tabela2[[#This Row],[Máquina]],"_",Tabela2[[#This Row],[Status]]))</f>
        <v>WEMH_CARRO DE SAÍDA</v>
      </c>
      <c r="E1670" s="5">
        <f t="shared" si="53"/>
        <v>224</v>
      </c>
      <c r="F1670" s="6" t="str">
        <f>IF(C1670&lt;&gt;"",IF(COUNTIFS($C$2:C1670,C1670)=1,C1670,""),"")</f>
        <v/>
      </c>
      <c r="H1670" s="5">
        <v>1669</v>
      </c>
      <c r="I1670" s="6" t="str">
        <f t="shared" si="52"/>
        <v/>
      </c>
      <c r="J1670" s="6" t="str">
        <f>IFERROR(MID(Tabela3[[#This Row],[Ordenado]], 1, SEARCH("_", Tabela3[[#This Row],[Ordenado]]) - 1),"")</f>
        <v/>
      </c>
      <c r="K1670" s="6" t="str">
        <f>IFERROR(MID(Tabela3[[#This Row],[Ordenado]], SEARCH("_",Tabela3[[#This Row],[Ordenado]]) + 1, LEN(Tabela3[[#This Row],[Ordenado]])),"")</f>
        <v/>
      </c>
    </row>
    <row r="1671" spans="1:11" x14ac:dyDescent="0.25">
      <c r="A1671" t="str">
        <f>IFERROR(tbl_geral[[#This Row],[Máquina]],"")</f>
        <v>WEMH</v>
      </c>
      <c r="B1671" t="str">
        <f>IFERROR(tbl_geral[[#This Row],[Status]],"")</f>
        <v>CARRO DE SAÍDA</v>
      </c>
      <c r="C1671" t="str">
        <f>IF(Tabela2[[#This Row],[Status]]="","",CONCATENATE(Tabela2[[#This Row],[Máquina]],"_",Tabela2[[#This Row],[Status]]))</f>
        <v>WEMH_CARRO DE SAÍDA</v>
      </c>
      <c r="E1671" s="5">
        <f t="shared" si="53"/>
        <v>224</v>
      </c>
      <c r="F1671" s="6" t="str">
        <f>IF(C1671&lt;&gt;"",IF(COUNTIFS($C$2:C1671,C1671)=1,C1671,""),"")</f>
        <v/>
      </c>
      <c r="H1671" s="5">
        <v>1670</v>
      </c>
      <c r="I1671" s="6" t="str">
        <f t="shared" si="52"/>
        <v/>
      </c>
      <c r="J1671" s="6" t="str">
        <f>IFERROR(MID(Tabela3[[#This Row],[Ordenado]], 1, SEARCH("_", Tabela3[[#This Row],[Ordenado]]) - 1),"")</f>
        <v/>
      </c>
      <c r="K1671" s="6" t="str">
        <f>IFERROR(MID(Tabela3[[#This Row],[Ordenado]], SEARCH("_",Tabela3[[#This Row],[Ordenado]]) + 1, LEN(Tabela3[[#This Row],[Ordenado]])),"")</f>
        <v/>
      </c>
    </row>
    <row r="1672" spans="1:11" x14ac:dyDescent="0.25">
      <c r="A1672" t="str">
        <f>IFERROR(tbl_geral[[#This Row],[Máquina]],"")</f>
        <v>WEMH</v>
      </c>
      <c r="B1672" t="str">
        <f>IFERROR(tbl_geral[[#This Row],[Status]],"")</f>
        <v>CARRO DE SAÍDA</v>
      </c>
      <c r="C1672" t="str">
        <f>IF(Tabela2[[#This Row],[Status]]="","",CONCATENATE(Tabela2[[#This Row],[Máquina]],"_",Tabela2[[#This Row],[Status]]))</f>
        <v>WEMH_CARRO DE SAÍDA</v>
      </c>
      <c r="E1672" s="5">
        <f t="shared" si="53"/>
        <v>224</v>
      </c>
      <c r="F1672" s="6" t="str">
        <f>IF(C1672&lt;&gt;"",IF(COUNTIFS($C$2:C1672,C1672)=1,C1672,""),"")</f>
        <v/>
      </c>
      <c r="H1672" s="5">
        <v>1671</v>
      </c>
      <c r="I1672" s="6" t="str">
        <f t="shared" si="52"/>
        <v/>
      </c>
      <c r="J1672" s="6" t="str">
        <f>IFERROR(MID(Tabela3[[#This Row],[Ordenado]], 1, SEARCH("_", Tabela3[[#This Row],[Ordenado]]) - 1),"")</f>
        <v/>
      </c>
      <c r="K1672" s="6" t="str">
        <f>IFERROR(MID(Tabela3[[#This Row],[Ordenado]], SEARCH("_",Tabela3[[#This Row],[Ordenado]]) + 1, LEN(Tabela3[[#This Row],[Ordenado]])),"")</f>
        <v/>
      </c>
    </row>
    <row r="1673" spans="1:11" x14ac:dyDescent="0.25">
      <c r="A1673" t="str">
        <f>IFERROR(tbl_geral[[#This Row],[Máquina]],"")</f>
        <v>WEMH</v>
      </c>
      <c r="B1673" t="str">
        <f>IFERROR(tbl_geral[[#This Row],[Status]],"")</f>
        <v>CARRO DE SAÍDA</v>
      </c>
      <c r="C1673" t="str">
        <f>IF(Tabela2[[#This Row],[Status]]="","",CONCATENATE(Tabela2[[#This Row],[Máquina]],"_",Tabela2[[#This Row],[Status]]))</f>
        <v>WEMH_CARRO DE SAÍDA</v>
      </c>
      <c r="E1673" s="5">
        <f t="shared" si="53"/>
        <v>224</v>
      </c>
      <c r="F1673" s="6" t="str">
        <f>IF(C1673&lt;&gt;"",IF(COUNTIFS($C$2:C1673,C1673)=1,C1673,""),"")</f>
        <v/>
      </c>
      <c r="H1673" s="5">
        <v>1672</v>
      </c>
      <c r="I1673" s="6" t="str">
        <f t="shared" si="52"/>
        <v/>
      </c>
      <c r="J1673" s="6" t="str">
        <f>IFERROR(MID(Tabela3[[#This Row],[Ordenado]], 1, SEARCH("_", Tabela3[[#This Row],[Ordenado]]) - 1),"")</f>
        <v/>
      </c>
      <c r="K1673" s="6" t="str">
        <f>IFERROR(MID(Tabela3[[#This Row],[Ordenado]], SEARCH("_",Tabela3[[#This Row],[Ordenado]]) + 1, LEN(Tabela3[[#This Row],[Ordenado]])),"")</f>
        <v/>
      </c>
    </row>
    <row r="1674" spans="1:11" x14ac:dyDescent="0.25">
      <c r="A1674" t="str">
        <f>IFERROR(tbl_geral[[#This Row],[Máquina]],"")</f>
        <v>WEMH</v>
      </c>
      <c r="B1674" t="str">
        <f>IFERROR(tbl_geral[[#This Row],[Status]],"")</f>
        <v>REBARBADOR</v>
      </c>
      <c r="C1674" t="str">
        <f>IF(Tabela2[[#This Row],[Status]]="","",CONCATENATE(Tabela2[[#This Row],[Máquina]],"_",Tabela2[[#This Row],[Status]]))</f>
        <v>WEMH_REBARBADOR</v>
      </c>
      <c r="E1674" s="5">
        <f t="shared" si="53"/>
        <v>225</v>
      </c>
      <c r="F1674" s="6" t="str">
        <f>IF(C1674&lt;&gt;"",IF(COUNTIFS($C$2:C1674,C1674)=1,C1674,""),"")</f>
        <v>WEMH_REBARBADOR</v>
      </c>
      <c r="H1674" s="5">
        <v>1673</v>
      </c>
      <c r="I1674" s="6" t="str">
        <f t="shared" si="52"/>
        <v/>
      </c>
      <c r="J1674" s="6" t="str">
        <f>IFERROR(MID(Tabela3[[#This Row],[Ordenado]], 1, SEARCH("_", Tabela3[[#This Row],[Ordenado]]) - 1),"")</f>
        <v/>
      </c>
      <c r="K1674" s="6" t="str">
        <f>IFERROR(MID(Tabela3[[#This Row],[Ordenado]], SEARCH("_",Tabela3[[#This Row],[Ordenado]]) + 1, LEN(Tabela3[[#This Row],[Ordenado]])),"")</f>
        <v/>
      </c>
    </row>
    <row r="1675" spans="1:11" x14ac:dyDescent="0.25">
      <c r="A1675" t="str">
        <f>IFERROR(tbl_geral[[#This Row],[Máquina]],"")</f>
        <v>WEMH</v>
      </c>
      <c r="B1675" t="str">
        <f>IFERROR(tbl_geral[[#This Row],[Status]],"")</f>
        <v>REBARBADOR</v>
      </c>
      <c r="C1675" t="str">
        <f>IF(Tabela2[[#This Row],[Status]]="","",CONCATENATE(Tabela2[[#This Row],[Máquina]],"_",Tabela2[[#This Row],[Status]]))</f>
        <v>WEMH_REBARBADOR</v>
      </c>
      <c r="E1675" s="5">
        <f t="shared" si="53"/>
        <v>225</v>
      </c>
      <c r="F1675" s="6" t="str">
        <f>IF(C1675&lt;&gt;"",IF(COUNTIFS($C$2:C1675,C1675)=1,C1675,""),"")</f>
        <v/>
      </c>
      <c r="H1675" s="5">
        <v>1674</v>
      </c>
      <c r="I1675" s="6" t="str">
        <f t="shared" si="52"/>
        <v/>
      </c>
      <c r="J1675" s="6" t="str">
        <f>IFERROR(MID(Tabela3[[#This Row],[Ordenado]], 1, SEARCH("_", Tabela3[[#This Row],[Ordenado]]) - 1),"")</f>
        <v/>
      </c>
      <c r="K1675" s="6" t="str">
        <f>IFERROR(MID(Tabela3[[#This Row],[Ordenado]], SEARCH("_",Tabela3[[#This Row],[Ordenado]]) + 1, LEN(Tabela3[[#This Row],[Ordenado]])),"")</f>
        <v/>
      </c>
    </row>
    <row r="1676" spans="1:11" x14ac:dyDescent="0.25">
      <c r="A1676" t="str">
        <f>IFERROR(tbl_geral[[#This Row],[Máquina]],"")</f>
        <v>WEMH</v>
      </c>
      <c r="B1676" t="str">
        <f>IFERROR(tbl_geral[[#This Row],[Status]],"")</f>
        <v>REBARBADOR</v>
      </c>
      <c r="C1676" t="str">
        <f>IF(Tabela2[[#This Row],[Status]]="","",CONCATENATE(Tabela2[[#This Row],[Máquina]],"_",Tabela2[[#This Row],[Status]]))</f>
        <v>WEMH_REBARBADOR</v>
      </c>
      <c r="E1676" s="5">
        <f t="shared" si="53"/>
        <v>225</v>
      </c>
      <c r="F1676" s="6" t="str">
        <f>IF(C1676&lt;&gt;"",IF(COUNTIFS($C$2:C1676,C1676)=1,C1676,""),"")</f>
        <v/>
      </c>
      <c r="H1676" s="5">
        <v>1675</v>
      </c>
      <c r="I1676" s="6" t="str">
        <f t="shared" si="52"/>
        <v/>
      </c>
      <c r="J1676" s="6" t="str">
        <f>IFERROR(MID(Tabela3[[#This Row],[Ordenado]], 1, SEARCH("_", Tabela3[[#This Row],[Ordenado]]) - 1),"")</f>
        <v/>
      </c>
      <c r="K1676" s="6" t="str">
        <f>IFERROR(MID(Tabela3[[#This Row],[Ordenado]], SEARCH("_",Tabela3[[#This Row],[Ordenado]]) + 1, LEN(Tabela3[[#This Row],[Ordenado]])),"")</f>
        <v/>
      </c>
    </row>
    <row r="1677" spans="1:11" x14ac:dyDescent="0.25">
      <c r="A1677" t="str">
        <f>IFERROR(tbl_geral[[#This Row],[Máquina]],"")</f>
        <v>WEMH</v>
      </c>
      <c r="B1677" t="str">
        <f>IFERROR(tbl_geral[[#This Row],[Status]],"")</f>
        <v>REBARBADOR</v>
      </c>
      <c r="C1677" t="str">
        <f>IF(Tabela2[[#This Row],[Status]]="","",CONCATENATE(Tabela2[[#This Row],[Máquina]],"_",Tabela2[[#This Row],[Status]]))</f>
        <v>WEMH_REBARBADOR</v>
      </c>
      <c r="E1677" s="5">
        <f t="shared" si="53"/>
        <v>225</v>
      </c>
      <c r="F1677" s="6" t="str">
        <f>IF(C1677&lt;&gt;"",IF(COUNTIFS($C$2:C1677,C1677)=1,C1677,""),"")</f>
        <v/>
      </c>
      <c r="H1677" s="5">
        <v>1676</v>
      </c>
      <c r="I1677" s="6" t="str">
        <f t="shared" si="52"/>
        <v/>
      </c>
      <c r="J1677" s="6" t="str">
        <f>IFERROR(MID(Tabela3[[#This Row],[Ordenado]], 1, SEARCH("_", Tabela3[[#This Row],[Ordenado]]) - 1),"")</f>
        <v/>
      </c>
      <c r="K1677" s="6" t="str">
        <f>IFERROR(MID(Tabela3[[#This Row],[Ordenado]], SEARCH("_",Tabela3[[#This Row],[Ordenado]]) + 1, LEN(Tabela3[[#This Row],[Ordenado]])),"")</f>
        <v/>
      </c>
    </row>
    <row r="1678" spans="1:11" x14ac:dyDescent="0.25">
      <c r="A1678" t="str">
        <f>IFERROR(tbl_geral[[#This Row],[Máquina]],"")</f>
        <v>WEMH</v>
      </c>
      <c r="B1678" t="str">
        <f>IFERROR(tbl_geral[[#This Row],[Status]],"")</f>
        <v>REBARBADOR</v>
      </c>
      <c r="C1678" t="str">
        <f>IF(Tabela2[[#This Row],[Status]]="","",CONCATENATE(Tabela2[[#This Row],[Máquina]],"_",Tabela2[[#This Row],[Status]]))</f>
        <v>WEMH_REBARBADOR</v>
      </c>
      <c r="E1678" s="5">
        <f t="shared" si="53"/>
        <v>225</v>
      </c>
      <c r="F1678" s="6" t="str">
        <f>IF(C1678&lt;&gt;"",IF(COUNTIFS($C$2:C1678,C1678)=1,C1678,""),"")</f>
        <v/>
      </c>
      <c r="H1678" s="5">
        <v>1677</v>
      </c>
      <c r="I1678" s="6" t="str">
        <f t="shared" si="52"/>
        <v/>
      </c>
      <c r="J1678" s="6" t="str">
        <f>IFERROR(MID(Tabela3[[#This Row],[Ordenado]], 1, SEARCH("_", Tabela3[[#This Row],[Ordenado]]) - 1),"")</f>
        <v/>
      </c>
      <c r="K1678" s="6" t="str">
        <f>IFERROR(MID(Tabela3[[#This Row],[Ordenado]], SEARCH("_",Tabela3[[#This Row],[Ordenado]]) + 1, LEN(Tabela3[[#This Row],[Ordenado]])),"")</f>
        <v/>
      </c>
    </row>
    <row r="1679" spans="1:11" x14ac:dyDescent="0.25">
      <c r="A1679" t="str">
        <f>IFERROR(tbl_geral[[#This Row],[Máquina]],"")</f>
        <v>WEMH</v>
      </c>
      <c r="B1679" t="str">
        <f>IFERROR(tbl_geral[[#This Row],[Status]],"")</f>
        <v>REBARBADOR</v>
      </c>
      <c r="C1679" t="str">
        <f>IF(Tabela2[[#This Row],[Status]]="","",CONCATENATE(Tabela2[[#This Row],[Máquina]],"_",Tabela2[[#This Row],[Status]]))</f>
        <v>WEMH_REBARBADOR</v>
      </c>
      <c r="E1679" s="5">
        <f t="shared" si="53"/>
        <v>225</v>
      </c>
      <c r="F1679" s="6" t="str">
        <f>IF(C1679&lt;&gt;"",IF(COUNTIFS($C$2:C1679,C1679)=1,C1679,""),"")</f>
        <v/>
      </c>
      <c r="H1679" s="5">
        <v>1678</v>
      </c>
      <c r="I1679" s="6" t="str">
        <f t="shared" si="52"/>
        <v/>
      </c>
      <c r="J1679" s="6" t="str">
        <f>IFERROR(MID(Tabela3[[#This Row],[Ordenado]], 1, SEARCH("_", Tabela3[[#This Row],[Ordenado]]) - 1),"")</f>
        <v/>
      </c>
      <c r="K1679" s="6" t="str">
        <f>IFERROR(MID(Tabela3[[#This Row],[Ordenado]], SEARCH("_",Tabela3[[#This Row],[Ordenado]]) + 1, LEN(Tabela3[[#This Row],[Ordenado]])),"")</f>
        <v/>
      </c>
    </row>
    <row r="1680" spans="1:11" x14ac:dyDescent="0.25">
      <c r="A1680" t="str">
        <f>IFERROR(tbl_geral[[#This Row],[Máquina]],"")</f>
        <v>WEMH</v>
      </c>
      <c r="B1680" t="str">
        <f>IFERROR(tbl_geral[[#This Row],[Status]],"")</f>
        <v>REBARBADOR</v>
      </c>
      <c r="C1680" t="str">
        <f>IF(Tabela2[[#This Row],[Status]]="","",CONCATENATE(Tabela2[[#This Row],[Máquina]],"_",Tabela2[[#This Row],[Status]]))</f>
        <v>WEMH_REBARBADOR</v>
      </c>
      <c r="E1680" s="5">
        <f t="shared" si="53"/>
        <v>225</v>
      </c>
      <c r="F1680" s="6" t="str">
        <f>IF(C1680&lt;&gt;"",IF(COUNTIFS($C$2:C1680,C1680)=1,C1680,""),"")</f>
        <v/>
      </c>
      <c r="H1680" s="5">
        <v>1679</v>
      </c>
      <c r="I1680" s="6" t="str">
        <f t="shared" si="52"/>
        <v/>
      </c>
      <c r="J1680" s="6" t="str">
        <f>IFERROR(MID(Tabela3[[#This Row],[Ordenado]], 1, SEARCH("_", Tabela3[[#This Row],[Ordenado]]) - 1),"")</f>
        <v/>
      </c>
      <c r="K1680" s="6" t="str">
        <f>IFERROR(MID(Tabela3[[#This Row],[Ordenado]], SEARCH("_",Tabela3[[#This Row],[Ordenado]]) + 1, LEN(Tabela3[[#This Row],[Ordenado]])),"")</f>
        <v/>
      </c>
    </row>
    <row r="1681" spans="1:11" x14ac:dyDescent="0.25">
      <c r="A1681" t="str">
        <f>IFERROR(tbl_geral[[#This Row],[Máquina]],"")</f>
        <v>WEMH</v>
      </c>
      <c r="B1681" t="str">
        <f>IFERROR(tbl_geral[[#This Row],[Status]],"")</f>
        <v>CLASSIFICAÇÃO</v>
      </c>
      <c r="C1681" t="str">
        <f>IF(Tabela2[[#This Row],[Status]]="","",CONCATENATE(Tabela2[[#This Row],[Máquina]],"_",Tabela2[[#This Row],[Status]]))</f>
        <v>WEMH_CLASSIFICAÇÃO</v>
      </c>
      <c r="E1681" s="5">
        <f t="shared" si="53"/>
        <v>226</v>
      </c>
      <c r="F1681" s="6" t="str">
        <f>IF(C1681&lt;&gt;"",IF(COUNTIFS($C$2:C1681,C1681)=1,C1681,""),"")</f>
        <v>WEMH_CLASSIFICAÇÃO</v>
      </c>
      <c r="H1681" s="5">
        <v>1680</v>
      </c>
      <c r="I1681" s="6" t="str">
        <f t="shared" si="52"/>
        <v/>
      </c>
      <c r="J1681" s="6" t="str">
        <f>IFERROR(MID(Tabela3[[#This Row],[Ordenado]], 1, SEARCH("_", Tabela3[[#This Row],[Ordenado]]) - 1),"")</f>
        <v/>
      </c>
      <c r="K1681" s="6" t="str">
        <f>IFERROR(MID(Tabela3[[#This Row],[Ordenado]], SEARCH("_",Tabela3[[#This Row],[Ordenado]]) + 1, LEN(Tabela3[[#This Row],[Ordenado]])),"")</f>
        <v/>
      </c>
    </row>
    <row r="1682" spans="1:11" x14ac:dyDescent="0.25">
      <c r="A1682" t="str">
        <f>IFERROR(tbl_geral[[#This Row],[Máquina]],"")</f>
        <v>WEMH</v>
      </c>
      <c r="B1682" t="str">
        <f>IFERROR(tbl_geral[[#This Row],[Status]],"")</f>
        <v>CLASSIFICAÇÃO</v>
      </c>
      <c r="C1682" t="str">
        <f>IF(Tabela2[[#This Row],[Status]]="","",CONCATENATE(Tabela2[[#This Row],[Máquina]],"_",Tabela2[[#This Row],[Status]]))</f>
        <v>WEMH_CLASSIFICAÇÃO</v>
      </c>
      <c r="E1682" s="5">
        <f t="shared" si="53"/>
        <v>226</v>
      </c>
      <c r="F1682" s="6" t="str">
        <f>IF(C1682&lt;&gt;"",IF(COUNTIFS($C$2:C1682,C1682)=1,C1682,""),"")</f>
        <v/>
      </c>
      <c r="H1682" s="5">
        <v>1681</v>
      </c>
      <c r="I1682" s="6" t="str">
        <f t="shared" si="52"/>
        <v/>
      </c>
      <c r="J1682" s="6" t="str">
        <f>IFERROR(MID(Tabela3[[#This Row],[Ordenado]], 1, SEARCH("_", Tabela3[[#This Row],[Ordenado]]) - 1),"")</f>
        <v/>
      </c>
      <c r="K1682" s="6" t="str">
        <f>IFERROR(MID(Tabela3[[#This Row],[Ordenado]], SEARCH("_",Tabela3[[#This Row],[Ordenado]]) + 1, LEN(Tabela3[[#This Row],[Ordenado]])),"")</f>
        <v/>
      </c>
    </row>
    <row r="1683" spans="1:11" x14ac:dyDescent="0.25">
      <c r="A1683" t="str">
        <f>IFERROR(tbl_geral[[#This Row],[Máquina]],"")</f>
        <v>WEMH</v>
      </c>
      <c r="B1683" t="str">
        <f>IFERROR(tbl_geral[[#This Row],[Status]],"")</f>
        <v>CLASSIFICAÇÃO</v>
      </c>
      <c r="C1683" t="str">
        <f>IF(Tabela2[[#This Row],[Status]]="","",CONCATENATE(Tabela2[[#This Row],[Máquina]],"_",Tabela2[[#This Row],[Status]]))</f>
        <v>WEMH_CLASSIFICAÇÃO</v>
      </c>
      <c r="E1683" s="5">
        <f t="shared" si="53"/>
        <v>226</v>
      </c>
      <c r="F1683" s="6" t="str">
        <f>IF(C1683&lt;&gt;"",IF(COUNTIFS($C$2:C1683,C1683)=1,C1683,""),"")</f>
        <v/>
      </c>
      <c r="H1683" s="5">
        <v>1682</v>
      </c>
      <c r="I1683" s="6" t="str">
        <f t="shared" si="52"/>
        <v/>
      </c>
      <c r="J1683" s="6" t="str">
        <f>IFERROR(MID(Tabela3[[#This Row],[Ordenado]], 1, SEARCH("_", Tabela3[[#This Row],[Ordenado]]) - 1),"")</f>
        <v/>
      </c>
      <c r="K1683" s="6" t="str">
        <f>IFERROR(MID(Tabela3[[#This Row],[Ordenado]], SEARCH("_",Tabela3[[#This Row],[Ordenado]]) + 1, LEN(Tabela3[[#This Row],[Ordenado]])),"")</f>
        <v/>
      </c>
    </row>
    <row r="1684" spans="1:11" x14ac:dyDescent="0.25">
      <c r="A1684" t="str">
        <f>IFERROR(tbl_geral[[#This Row],[Máquina]],"")</f>
        <v>WEMH</v>
      </c>
      <c r="B1684" t="str">
        <f>IFERROR(tbl_geral[[#This Row],[Status]],"")</f>
        <v>CLASSIFICAÇÃO</v>
      </c>
      <c r="C1684" t="str">
        <f>IF(Tabela2[[#This Row],[Status]]="","",CONCATENATE(Tabela2[[#This Row],[Máquina]],"_",Tabela2[[#This Row],[Status]]))</f>
        <v>WEMH_CLASSIFICAÇÃO</v>
      </c>
      <c r="E1684" s="5">
        <f t="shared" si="53"/>
        <v>226</v>
      </c>
      <c r="F1684" s="6" t="str">
        <f>IF(C1684&lt;&gt;"",IF(COUNTIFS($C$2:C1684,C1684)=1,C1684,""),"")</f>
        <v/>
      </c>
      <c r="H1684" s="5">
        <v>1683</v>
      </c>
      <c r="I1684" s="6" t="str">
        <f t="shared" si="52"/>
        <v/>
      </c>
      <c r="J1684" s="6" t="str">
        <f>IFERROR(MID(Tabela3[[#This Row],[Ordenado]], 1, SEARCH("_", Tabela3[[#This Row],[Ordenado]]) - 1),"")</f>
        <v/>
      </c>
      <c r="K1684" s="6" t="str">
        <f>IFERROR(MID(Tabela3[[#This Row],[Ordenado]], SEARCH("_",Tabela3[[#This Row],[Ordenado]]) + 1, LEN(Tabela3[[#This Row],[Ordenado]])),"")</f>
        <v/>
      </c>
    </row>
    <row r="1685" spans="1:11" x14ac:dyDescent="0.25">
      <c r="A1685" t="str">
        <f>IFERROR(tbl_geral[[#This Row],[Máquina]],"")</f>
        <v>WEMH</v>
      </c>
      <c r="B1685" t="str">
        <f>IFERROR(tbl_geral[[#This Row],[Status]],"")</f>
        <v>CLASSIFICAÇÃO</v>
      </c>
      <c r="C1685" t="str">
        <f>IF(Tabela2[[#This Row],[Status]]="","",CONCATENATE(Tabela2[[#This Row],[Máquina]],"_",Tabela2[[#This Row],[Status]]))</f>
        <v>WEMH_CLASSIFICAÇÃO</v>
      </c>
      <c r="E1685" s="5">
        <f t="shared" si="53"/>
        <v>226</v>
      </c>
      <c r="F1685" s="6" t="str">
        <f>IF(C1685&lt;&gt;"",IF(COUNTIFS($C$2:C1685,C1685)=1,C1685,""),"")</f>
        <v/>
      </c>
      <c r="H1685" s="5">
        <v>1684</v>
      </c>
      <c r="I1685" s="6" t="str">
        <f t="shared" si="52"/>
        <v/>
      </c>
      <c r="J1685" s="6" t="str">
        <f>IFERROR(MID(Tabela3[[#This Row],[Ordenado]], 1, SEARCH("_", Tabela3[[#This Row],[Ordenado]]) - 1),"")</f>
        <v/>
      </c>
      <c r="K1685" s="6" t="str">
        <f>IFERROR(MID(Tabela3[[#This Row],[Ordenado]], SEARCH("_",Tabela3[[#This Row],[Ordenado]]) + 1, LEN(Tabela3[[#This Row],[Ordenado]])),"")</f>
        <v/>
      </c>
    </row>
    <row r="1686" spans="1:11" x14ac:dyDescent="0.25">
      <c r="A1686" t="str">
        <f>IFERROR(tbl_geral[[#This Row],[Máquina]],"")</f>
        <v>WEMH</v>
      </c>
      <c r="B1686" t="str">
        <f>IFERROR(tbl_geral[[#This Row],[Status]],"")</f>
        <v>CLASSIFICAÇÃO</v>
      </c>
      <c r="C1686" t="str">
        <f>IF(Tabela2[[#This Row],[Status]]="","",CONCATENATE(Tabela2[[#This Row],[Máquina]],"_",Tabela2[[#This Row],[Status]]))</f>
        <v>WEMH_CLASSIFICAÇÃO</v>
      </c>
      <c r="E1686" s="5">
        <f t="shared" si="53"/>
        <v>226</v>
      </c>
      <c r="F1686" s="6" t="str">
        <f>IF(C1686&lt;&gt;"",IF(COUNTIFS($C$2:C1686,C1686)=1,C1686,""),"")</f>
        <v/>
      </c>
      <c r="H1686" s="5">
        <v>1685</v>
      </c>
      <c r="I1686" s="6" t="str">
        <f t="shared" si="52"/>
        <v/>
      </c>
      <c r="J1686" s="6" t="str">
        <f>IFERROR(MID(Tabela3[[#This Row],[Ordenado]], 1, SEARCH("_", Tabela3[[#This Row],[Ordenado]]) - 1),"")</f>
        <v/>
      </c>
      <c r="K1686" s="6" t="str">
        <f>IFERROR(MID(Tabela3[[#This Row],[Ordenado]], SEARCH("_",Tabela3[[#This Row],[Ordenado]]) + 1, LEN(Tabela3[[#This Row],[Ordenado]])),"")</f>
        <v/>
      </c>
    </row>
    <row r="1687" spans="1:11" x14ac:dyDescent="0.25">
      <c r="A1687" t="str">
        <f>IFERROR(tbl_geral[[#This Row],[Máquina]],"")</f>
        <v>WEMH</v>
      </c>
      <c r="B1687" t="str">
        <f>IFERROR(tbl_geral[[#This Row],[Status]],"")</f>
        <v>CLASSIFICAÇÃO</v>
      </c>
      <c r="C1687" t="str">
        <f>IF(Tabela2[[#This Row],[Status]]="","",CONCATENATE(Tabela2[[#This Row],[Máquina]],"_",Tabela2[[#This Row],[Status]]))</f>
        <v>WEMH_CLASSIFICAÇÃO</v>
      </c>
      <c r="E1687" s="5">
        <f t="shared" si="53"/>
        <v>226</v>
      </c>
      <c r="F1687" s="6" t="str">
        <f>IF(C1687&lt;&gt;"",IF(COUNTIFS($C$2:C1687,C1687)=1,C1687,""),"")</f>
        <v/>
      </c>
      <c r="H1687" s="5">
        <v>1686</v>
      </c>
      <c r="I1687" s="6" t="str">
        <f t="shared" si="52"/>
        <v/>
      </c>
      <c r="J1687" s="6" t="str">
        <f>IFERROR(MID(Tabela3[[#This Row],[Ordenado]], 1, SEARCH("_", Tabela3[[#This Row],[Ordenado]]) - 1),"")</f>
        <v/>
      </c>
      <c r="K1687" s="6" t="str">
        <f>IFERROR(MID(Tabela3[[#This Row],[Ordenado]], SEARCH("_",Tabela3[[#This Row],[Ordenado]]) + 1, LEN(Tabela3[[#This Row],[Ordenado]])),"")</f>
        <v/>
      </c>
    </row>
    <row r="1688" spans="1:11" x14ac:dyDescent="0.25">
      <c r="A1688" t="str">
        <f>IFERROR(tbl_geral[[#This Row],[Máquina]],"")</f>
        <v>WEMH</v>
      </c>
      <c r="B1688" t="str">
        <f>IFERROR(tbl_geral[[#This Row],[Status]],"")</f>
        <v>CLASSIFICAÇÃO</v>
      </c>
      <c r="C1688" t="str">
        <f>IF(Tabela2[[#This Row],[Status]]="","",CONCATENATE(Tabela2[[#This Row],[Máquina]],"_",Tabela2[[#This Row],[Status]]))</f>
        <v>WEMH_CLASSIFICAÇÃO</v>
      </c>
      <c r="E1688" s="5">
        <f t="shared" si="53"/>
        <v>226</v>
      </c>
      <c r="F1688" s="6" t="str">
        <f>IF(C1688&lt;&gt;"",IF(COUNTIFS($C$2:C1688,C1688)=1,C1688,""),"")</f>
        <v/>
      </c>
      <c r="H1688" s="5">
        <v>1687</v>
      </c>
      <c r="I1688" s="6" t="str">
        <f t="shared" si="52"/>
        <v/>
      </c>
      <c r="J1688" s="6" t="str">
        <f>IFERROR(MID(Tabela3[[#This Row],[Ordenado]], 1, SEARCH("_", Tabela3[[#This Row],[Ordenado]]) - 1),"")</f>
        <v/>
      </c>
      <c r="K1688" s="6" t="str">
        <f>IFERROR(MID(Tabela3[[#This Row],[Ordenado]], SEARCH("_",Tabela3[[#This Row],[Ordenado]]) + 1, LEN(Tabela3[[#This Row],[Ordenado]])),"")</f>
        <v/>
      </c>
    </row>
    <row r="1689" spans="1:11" x14ac:dyDescent="0.25">
      <c r="A1689" t="str">
        <f>IFERROR(tbl_geral[[#This Row],[Máquina]],"")</f>
        <v>WEMH</v>
      </c>
      <c r="B1689" t="str">
        <f>IFERROR(tbl_geral[[#This Row],[Status]],"")</f>
        <v>CLASSIFICAÇÃO</v>
      </c>
      <c r="C1689" t="str">
        <f>IF(Tabela2[[#This Row],[Status]]="","",CONCATENATE(Tabela2[[#This Row],[Máquina]],"_",Tabela2[[#This Row],[Status]]))</f>
        <v>WEMH_CLASSIFICAÇÃO</v>
      </c>
      <c r="E1689" s="5">
        <f t="shared" si="53"/>
        <v>226</v>
      </c>
      <c r="F1689" s="6" t="str">
        <f>IF(C1689&lt;&gt;"",IF(COUNTIFS($C$2:C1689,C1689)=1,C1689,""),"")</f>
        <v/>
      </c>
      <c r="H1689" s="5">
        <v>1688</v>
      </c>
      <c r="I1689" s="6" t="str">
        <f t="shared" si="52"/>
        <v/>
      </c>
      <c r="J1689" s="6" t="str">
        <f>IFERROR(MID(Tabela3[[#This Row],[Ordenado]], 1, SEARCH("_", Tabela3[[#This Row],[Ordenado]]) - 1),"")</f>
        <v/>
      </c>
      <c r="K1689" s="6" t="str">
        <f>IFERROR(MID(Tabela3[[#This Row],[Ordenado]], SEARCH("_",Tabela3[[#This Row],[Ordenado]]) + 1, LEN(Tabela3[[#This Row],[Ordenado]])),"")</f>
        <v/>
      </c>
    </row>
    <row r="1690" spans="1:11" x14ac:dyDescent="0.25">
      <c r="A1690" t="str">
        <f>IFERROR(tbl_geral[[#This Row],[Máquina]],"")</f>
        <v>WEMH</v>
      </c>
      <c r="B1690" t="str">
        <f>IFERROR(tbl_geral[[#This Row],[Status]],"")</f>
        <v>CLASSIFICAÇÃO</v>
      </c>
      <c r="C1690" t="str">
        <f>IF(Tabela2[[#This Row],[Status]]="","",CONCATENATE(Tabela2[[#This Row],[Máquina]],"_",Tabela2[[#This Row],[Status]]))</f>
        <v>WEMH_CLASSIFICAÇÃO</v>
      </c>
      <c r="E1690" s="5">
        <f t="shared" si="53"/>
        <v>226</v>
      </c>
      <c r="F1690" s="6" t="str">
        <f>IF(C1690&lt;&gt;"",IF(COUNTIFS($C$2:C1690,C1690)=1,C1690,""),"")</f>
        <v/>
      </c>
      <c r="H1690" s="5">
        <v>1689</v>
      </c>
      <c r="I1690" s="6" t="str">
        <f t="shared" si="52"/>
        <v/>
      </c>
      <c r="J1690" s="6" t="str">
        <f>IFERROR(MID(Tabela3[[#This Row],[Ordenado]], 1, SEARCH("_", Tabela3[[#This Row],[Ordenado]]) - 1),"")</f>
        <v/>
      </c>
      <c r="K1690" s="6" t="str">
        <f>IFERROR(MID(Tabela3[[#This Row],[Ordenado]], SEARCH("_",Tabela3[[#This Row],[Ordenado]]) + 1, LEN(Tabela3[[#This Row],[Ordenado]])),"")</f>
        <v/>
      </c>
    </row>
    <row r="1691" spans="1:11" x14ac:dyDescent="0.25">
      <c r="A1691" t="str">
        <f>IFERROR(tbl_geral[[#This Row],[Máquina]],"")</f>
        <v>WEMH</v>
      </c>
      <c r="B1691" t="str">
        <f>IFERROR(tbl_geral[[#This Row],[Status]],"")</f>
        <v>IMPRESSORA</v>
      </c>
      <c r="C1691" t="str">
        <f>IF(Tabela2[[#This Row],[Status]]="","",CONCATENATE(Tabela2[[#This Row],[Máquina]],"_",Tabela2[[#This Row],[Status]]))</f>
        <v>WEMH_IMPRESSORA</v>
      </c>
      <c r="E1691" s="5">
        <f t="shared" si="53"/>
        <v>227</v>
      </c>
      <c r="F1691" s="6" t="str">
        <f>IF(C1691&lt;&gt;"",IF(COUNTIFS($C$2:C1691,C1691)=1,C1691,""),"")</f>
        <v>WEMH_IMPRESSORA</v>
      </c>
      <c r="H1691" s="5">
        <v>1690</v>
      </c>
      <c r="I1691" s="6" t="str">
        <f t="shared" si="52"/>
        <v/>
      </c>
      <c r="J1691" s="6" t="str">
        <f>IFERROR(MID(Tabela3[[#This Row],[Ordenado]], 1, SEARCH("_", Tabela3[[#This Row],[Ordenado]]) - 1),"")</f>
        <v/>
      </c>
      <c r="K1691" s="6" t="str">
        <f>IFERROR(MID(Tabela3[[#This Row],[Ordenado]], SEARCH("_",Tabela3[[#This Row],[Ordenado]]) + 1, LEN(Tabela3[[#This Row],[Ordenado]])),"")</f>
        <v/>
      </c>
    </row>
    <row r="1692" spans="1:11" x14ac:dyDescent="0.25">
      <c r="A1692" t="str">
        <f>IFERROR(tbl_geral[[#This Row],[Máquina]],"")</f>
        <v>WEMH</v>
      </c>
      <c r="B1692" t="str">
        <f>IFERROR(tbl_geral[[#This Row],[Status]],"")</f>
        <v>IMPRESSORA</v>
      </c>
      <c r="C1692" t="str">
        <f>IF(Tabela2[[#This Row],[Status]]="","",CONCATENATE(Tabela2[[#This Row],[Máquina]],"_",Tabela2[[#This Row],[Status]]))</f>
        <v>WEMH_IMPRESSORA</v>
      </c>
      <c r="E1692" s="5">
        <f t="shared" si="53"/>
        <v>227</v>
      </c>
      <c r="F1692" s="6" t="str">
        <f>IF(C1692&lt;&gt;"",IF(COUNTIFS($C$2:C1692,C1692)=1,C1692,""),"")</f>
        <v/>
      </c>
      <c r="H1692" s="5">
        <v>1691</v>
      </c>
      <c r="I1692" s="6" t="str">
        <f t="shared" si="52"/>
        <v/>
      </c>
      <c r="J1692" s="6" t="str">
        <f>IFERROR(MID(Tabela3[[#This Row],[Ordenado]], 1, SEARCH("_", Tabela3[[#This Row],[Ordenado]]) - 1),"")</f>
        <v/>
      </c>
      <c r="K1692" s="6" t="str">
        <f>IFERROR(MID(Tabela3[[#This Row],[Ordenado]], SEARCH("_",Tabela3[[#This Row],[Ordenado]]) + 1, LEN(Tabela3[[#This Row],[Ordenado]])),"")</f>
        <v/>
      </c>
    </row>
    <row r="1693" spans="1:11" x14ac:dyDescent="0.25">
      <c r="A1693" t="str">
        <f>IFERROR(tbl_geral[[#This Row],[Máquina]],"")</f>
        <v>WEMH</v>
      </c>
      <c r="B1693" t="str">
        <f>IFERROR(tbl_geral[[#This Row],[Status]],"")</f>
        <v>IMPRESSORA</v>
      </c>
      <c r="C1693" t="str">
        <f>IF(Tabela2[[#This Row],[Status]]="","",CONCATENATE(Tabela2[[#This Row],[Máquina]],"_",Tabela2[[#This Row],[Status]]))</f>
        <v>WEMH_IMPRESSORA</v>
      </c>
      <c r="E1693" s="5">
        <f t="shared" si="53"/>
        <v>227</v>
      </c>
      <c r="F1693" s="6" t="str">
        <f>IF(C1693&lt;&gt;"",IF(COUNTIFS($C$2:C1693,C1693)=1,C1693,""),"")</f>
        <v/>
      </c>
      <c r="H1693" s="5">
        <v>1692</v>
      </c>
      <c r="I1693" s="6" t="str">
        <f t="shared" si="52"/>
        <v/>
      </c>
      <c r="J1693" s="6" t="str">
        <f>IFERROR(MID(Tabela3[[#This Row],[Ordenado]], 1, SEARCH("_", Tabela3[[#This Row],[Ordenado]]) - 1),"")</f>
        <v/>
      </c>
      <c r="K1693" s="6" t="str">
        <f>IFERROR(MID(Tabela3[[#This Row],[Ordenado]], SEARCH("_",Tabela3[[#This Row],[Ordenado]]) + 1, LEN(Tabela3[[#This Row],[Ordenado]])),"")</f>
        <v/>
      </c>
    </row>
    <row r="1694" spans="1:11" x14ac:dyDescent="0.25">
      <c r="A1694" t="str">
        <f>IFERROR(tbl_geral[[#This Row],[Máquina]],"")</f>
        <v>WEMH</v>
      </c>
      <c r="B1694" t="str">
        <f>IFERROR(tbl_geral[[#This Row],[Status]],"")</f>
        <v>IMPRESSORA</v>
      </c>
      <c r="C1694" t="str">
        <f>IF(Tabela2[[#This Row],[Status]]="","",CONCATENATE(Tabela2[[#This Row],[Máquina]],"_",Tabela2[[#This Row],[Status]]))</f>
        <v>WEMH_IMPRESSORA</v>
      </c>
      <c r="E1694" s="5">
        <f t="shared" si="53"/>
        <v>227</v>
      </c>
      <c r="F1694" s="6" t="str">
        <f>IF(C1694&lt;&gt;"",IF(COUNTIFS($C$2:C1694,C1694)=1,C1694,""),"")</f>
        <v/>
      </c>
      <c r="H1694" s="5">
        <v>1693</v>
      </c>
      <c r="I1694" s="6" t="str">
        <f t="shared" si="52"/>
        <v/>
      </c>
      <c r="J1694" s="6" t="str">
        <f>IFERROR(MID(Tabela3[[#This Row],[Ordenado]], 1, SEARCH("_", Tabela3[[#This Row],[Ordenado]]) - 1),"")</f>
        <v/>
      </c>
      <c r="K1694" s="6" t="str">
        <f>IFERROR(MID(Tabela3[[#This Row],[Ordenado]], SEARCH("_",Tabela3[[#This Row],[Ordenado]]) + 1, LEN(Tabela3[[#This Row],[Ordenado]])),"")</f>
        <v/>
      </c>
    </row>
    <row r="1695" spans="1:11" x14ac:dyDescent="0.25">
      <c r="A1695" t="str">
        <f>IFERROR(tbl_geral[[#This Row],[Máquina]],"")</f>
        <v>WEMH</v>
      </c>
      <c r="B1695" t="str">
        <f>IFERROR(tbl_geral[[#This Row],[Status]],"")</f>
        <v>IMPRESSORA</v>
      </c>
      <c r="C1695" t="str">
        <f>IF(Tabela2[[#This Row],[Status]]="","",CONCATENATE(Tabela2[[#This Row],[Máquina]],"_",Tabela2[[#This Row],[Status]]))</f>
        <v>WEMH_IMPRESSORA</v>
      </c>
      <c r="E1695" s="5">
        <f t="shared" si="53"/>
        <v>227</v>
      </c>
      <c r="F1695" s="6" t="str">
        <f>IF(C1695&lt;&gt;"",IF(COUNTIFS($C$2:C1695,C1695)=1,C1695,""),"")</f>
        <v/>
      </c>
      <c r="H1695" s="5">
        <v>1694</v>
      </c>
      <c r="I1695" s="6" t="str">
        <f t="shared" si="52"/>
        <v/>
      </c>
      <c r="J1695" s="6" t="str">
        <f>IFERROR(MID(Tabela3[[#This Row],[Ordenado]], 1, SEARCH("_", Tabela3[[#This Row],[Ordenado]]) - 1),"")</f>
        <v/>
      </c>
      <c r="K1695" s="6" t="str">
        <f>IFERROR(MID(Tabela3[[#This Row],[Ordenado]], SEARCH("_",Tabela3[[#This Row],[Ordenado]]) + 1, LEN(Tabela3[[#This Row],[Ordenado]])),"")</f>
        <v/>
      </c>
    </row>
    <row r="1696" spans="1:11" x14ac:dyDescent="0.25">
      <c r="A1696" t="str">
        <f>IFERROR(tbl_geral[[#This Row],[Máquina]],"")</f>
        <v>WEMH</v>
      </c>
      <c r="B1696" t="str">
        <f>IFERROR(tbl_geral[[#This Row],[Status]],"")</f>
        <v>IMPRESSORA</v>
      </c>
      <c r="C1696" t="str">
        <f>IF(Tabela2[[#This Row],[Status]]="","",CONCATENATE(Tabela2[[#This Row],[Máquina]],"_",Tabela2[[#This Row],[Status]]))</f>
        <v>WEMH_IMPRESSORA</v>
      </c>
      <c r="E1696" s="5">
        <f t="shared" si="53"/>
        <v>227</v>
      </c>
      <c r="F1696" s="6" t="str">
        <f>IF(C1696&lt;&gt;"",IF(COUNTIFS($C$2:C1696,C1696)=1,C1696,""),"")</f>
        <v/>
      </c>
      <c r="H1696" s="5">
        <v>1695</v>
      </c>
      <c r="I1696" s="6" t="str">
        <f t="shared" si="52"/>
        <v/>
      </c>
      <c r="J1696" s="6" t="str">
        <f>IFERROR(MID(Tabela3[[#This Row],[Ordenado]], 1, SEARCH("_", Tabela3[[#This Row],[Ordenado]]) - 1),"")</f>
        <v/>
      </c>
      <c r="K1696" s="6" t="str">
        <f>IFERROR(MID(Tabela3[[#This Row],[Ordenado]], SEARCH("_",Tabela3[[#This Row],[Ordenado]]) + 1, LEN(Tabela3[[#This Row],[Ordenado]])),"")</f>
        <v/>
      </c>
    </row>
    <row r="1697" spans="1:11" x14ac:dyDescent="0.25">
      <c r="A1697" t="str">
        <f>IFERROR(tbl_geral[[#This Row],[Máquina]],"")</f>
        <v/>
      </c>
      <c r="B1697" t="str">
        <f>IFERROR(tbl_geral[[#This Row],[Status]],"")</f>
        <v/>
      </c>
      <c r="C1697" t="str">
        <f>IF(Tabela2[[#This Row],[Status]]="","",CONCATENATE(Tabela2[[#This Row],[Máquina]],"_",Tabela2[[#This Row],[Status]]))</f>
        <v/>
      </c>
      <c r="E1697" s="5">
        <f t="shared" si="53"/>
        <v>227</v>
      </c>
      <c r="F1697" s="6" t="str">
        <f>IF(C1697&lt;&gt;"",IF(COUNTIFS($C$2:C1697,C1697)=1,C1697,""),"")</f>
        <v/>
      </c>
      <c r="H1697" s="5">
        <v>1696</v>
      </c>
      <c r="I1697" s="6" t="str">
        <f t="shared" si="52"/>
        <v/>
      </c>
      <c r="J1697" s="6" t="str">
        <f>IFERROR(MID(Tabela3[[#This Row],[Ordenado]], 1, SEARCH("_", Tabela3[[#This Row],[Ordenado]]) - 1),"")</f>
        <v/>
      </c>
      <c r="K1697" s="6" t="str">
        <f>IFERROR(MID(Tabela3[[#This Row],[Ordenado]], SEARCH("_",Tabela3[[#This Row],[Ordenado]]) + 1, LEN(Tabela3[[#This Row],[Ordenado]])),"")</f>
        <v/>
      </c>
    </row>
    <row r="1698" spans="1:11" x14ac:dyDescent="0.25">
      <c r="A1698" t="str">
        <f>IFERROR(tbl_geral[[#This Row],[Máquina]],"")</f>
        <v/>
      </c>
      <c r="B1698" t="str">
        <f>IFERROR(tbl_geral[[#This Row],[Status]],"")</f>
        <v/>
      </c>
      <c r="C1698" t="str">
        <f>IF(Tabela2[[#This Row],[Status]]="","",CONCATENATE(Tabela2[[#This Row],[Máquina]],"_",Tabela2[[#This Row],[Status]]))</f>
        <v/>
      </c>
      <c r="E1698" s="5">
        <f t="shared" si="53"/>
        <v>227</v>
      </c>
      <c r="F1698" s="6" t="str">
        <f>IF(C1698&lt;&gt;"",IF(COUNTIFS($C$2:C1698,C1698)=1,C1698,""),"")</f>
        <v/>
      </c>
      <c r="H1698" s="5">
        <v>1697</v>
      </c>
      <c r="I1698" s="6" t="str">
        <f t="shared" si="52"/>
        <v/>
      </c>
      <c r="J1698" s="6" t="str">
        <f>IFERROR(MID(Tabela3[[#This Row],[Ordenado]], 1, SEARCH("_", Tabela3[[#This Row],[Ordenado]]) - 1),"")</f>
        <v/>
      </c>
      <c r="K1698" s="6" t="str">
        <f>IFERROR(MID(Tabela3[[#This Row],[Ordenado]], SEARCH("_",Tabela3[[#This Row],[Ordenado]]) + 1, LEN(Tabela3[[#This Row],[Ordenado]])),"")</f>
        <v/>
      </c>
    </row>
    <row r="1699" spans="1:11" x14ac:dyDescent="0.25">
      <c r="A1699" t="str">
        <f>IFERROR(tbl_geral[[#This Row],[Máquina]],"")</f>
        <v/>
      </c>
      <c r="B1699" t="str">
        <f>IFERROR(tbl_geral[[#This Row],[Status]],"")</f>
        <v/>
      </c>
      <c r="C1699" t="str">
        <f>IF(Tabela2[[#This Row],[Status]]="","",CONCATENATE(Tabela2[[#This Row],[Máquina]],"_",Tabela2[[#This Row],[Status]]))</f>
        <v/>
      </c>
      <c r="E1699" s="5">
        <f t="shared" si="53"/>
        <v>227</v>
      </c>
      <c r="F1699" s="6" t="str">
        <f>IF(C1699&lt;&gt;"",IF(COUNTIFS($C$2:C1699,C1699)=1,C1699,""),"")</f>
        <v/>
      </c>
      <c r="H1699" s="5">
        <v>1698</v>
      </c>
      <c r="I1699" s="6" t="str">
        <f t="shared" si="52"/>
        <v/>
      </c>
      <c r="J1699" s="6" t="str">
        <f>IFERROR(MID(Tabela3[[#This Row],[Ordenado]], 1, SEARCH("_", Tabela3[[#This Row],[Ordenado]]) - 1),"")</f>
        <v/>
      </c>
      <c r="K1699" s="6" t="str">
        <f>IFERROR(MID(Tabela3[[#This Row],[Ordenado]], SEARCH("_",Tabela3[[#This Row],[Ordenado]]) + 1, LEN(Tabela3[[#This Row],[Ordenado]])),"")</f>
        <v/>
      </c>
    </row>
    <row r="1700" spans="1:11" x14ac:dyDescent="0.25">
      <c r="A1700" t="str">
        <f>IFERROR(tbl_geral[[#This Row],[Máquina]],"")</f>
        <v/>
      </c>
      <c r="B1700" t="str">
        <f>IFERROR(tbl_geral[[#This Row],[Status]],"")</f>
        <v/>
      </c>
      <c r="C1700" t="str">
        <f>IF(Tabela2[[#This Row],[Status]]="","",CONCATENATE(Tabela2[[#This Row],[Máquina]],"_",Tabela2[[#This Row],[Status]]))</f>
        <v/>
      </c>
      <c r="E1700" s="5">
        <f t="shared" si="53"/>
        <v>227</v>
      </c>
      <c r="F1700" s="6" t="str">
        <f>IF(C1700&lt;&gt;"",IF(COUNTIFS($C$2:C1700,C1700)=1,C1700,""),"")</f>
        <v/>
      </c>
      <c r="H1700" s="5">
        <v>1699</v>
      </c>
      <c r="I1700" s="6" t="str">
        <f t="shared" si="52"/>
        <v/>
      </c>
      <c r="J1700" s="6" t="str">
        <f>IFERROR(MID(Tabela3[[#This Row],[Ordenado]], 1, SEARCH("_", Tabela3[[#This Row],[Ordenado]]) - 1),"")</f>
        <v/>
      </c>
      <c r="K1700" s="6" t="str">
        <f>IFERROR(MID(Tabela3[[#This Row],[Ordenado]], SEARCH("_",Tabela3[[#This Row],[Ordenado]]) + 1, LEN(Tabela3[[#This Row],[Ordenado]])),"")</f>
        <v/>
      </c>
    </row>
    <row r="1701" spans="1:11" x14ac:dyDescent="0.25">
      <c r="A1701" t="str">
        <f>IFERROR(tbl_geral[[#This Row],[Máquina]],"")</f>
        <v/>
      </c>
      <c r="B1701" t="str">
        <f>IFERROR(tbl_geral[[#This Row],[Status]],"")</f>
        <v/>
      </c>
      <c r="C1701" t="str">
        <f>IF(Tabela2[[#This Row],[Status]]="","",CONCATENATE(Tabela2[[#This Row],[Máquina]],"_",Tabela2[[#This Row],[Status]]))</f>
        <v/>
      </c>
      <c r="E1701" s="5">
        <f t="shared" si="53"/>
        <v>227</v>
      </c>
      <c r="F1701" s="6" t="str">
        <f>IF(C1701&lt;&gt;"",IF(COUNTIFS($C$2:C1701,C1701)=1,C1701,""),"")</f>
        <v/>
      </c>
      <c r="H1701" s="5">
        <v>1700</v>
      </c>
      <c r="I1701" s="6" t="str">
        <f t="shared" si="52"/>
        <v/>
      </c>
      <c r="J1701" s="6" t="str">
        <f>IFERROR(MID(Tabela3[[#This Row],[Ordenado]], 1, SEARCH("_", Tabela3[[#This Row],[Ordenado]]) - 1),"")</f>
        <v/>
      </c>
      <c r="K1701" s="6" t="str">
        <f>IFERROR(MID(Tabela3[[#This Row],[Ordenado]], SEARCH("_",Tabela3[[#This Row],[Ordenado]]) + 1, LEN(Tabela3[[#This Row],[Ordenado]])),"")</f>
        <v/>
      </c>
    </row>
    <row r="1702" spans="1:11" x14ac:dyDescent="0.25">
      <c r="A1702" t="str">
        <f>IFERROR(tbl_geral[[#This Row],[Máquina]],"")</f>
        <v/>
      </c>
      <c r="B1702" t="str">
        <f>IFERROR(tbl_geral[[#This Row],[Status]],"")</f>
        <v/>
      </c>
      <c r="C1702" t="str">
        <f>IF(Tabela2[[#This Row],[Status]]="","",CONCATENATE(Tabela2[[#This Row],[Máquina]],"_",Tabela2[[#This Row],[Status]]))</f>
        <v/>
      </c>
      <c r="E1702" s="5">
        <f t="shared" si="53"/>
        <v>227</v>
      </c>
      <c r="F1702" s="6" t="str">
        <f>IF(C1702&lt;&gt;"",IF(COUNTIFS($C$2:C1702,C1702)=1,C1702,""),"")</f>
        <v/>
      </c>
      <c r="H1702" s="5">
        <v>1701</v>
      </c>
      <c r="I1702" s="6" t="str">
        <f t="shared" si="52"/>
        <v/>
      </c>
      <c r="J1702" s="6" t="str">
        <f>IFERROR(MID(Tabela3[[#This Row],[Ordenado]], 1, SEARCH("_", Tabela3[[#This Row],[Ordenado]]) - 1),"")</f>
        <v/>
      </c>
      <c r="K1702" s="6" t="str">
        <f>IFERROR(MID(Tabela3[[#This Row],[Ordenado]], SEARCH("_",Tabela3[[#This Row],[Ordenado]]) + 1, LEN(Tabela3[[#This Row],[Ordenado]])),"")</f>
        <v/>
      </c>
    </row>
    <row r="1703" spans="1:11" x14ac:dyDescent="0.25">
      <c r="A1703" t="str">
        <f>IFERROR(tbl_geral[[#This Row],[Máquina]],"")</f>
        <v/>
      </c>
      <c r="B1703" t="str">
        <f>IFERROR(tbl_geral[[#This Row],[Status]],"")</f>
        <v/>
      </c>
      <c r="C1703" t="str">
        <f>IF(Tabela2[[#This Row],[Status]]="","",CONCATENATE(Tabela2[[#This Row],[Máquina]],"_",Tabela2[[#This Row],[Status]]))</f>
        <v/>
      </c>
      <c r="E1703" s="5">
        <f t="shared" si="53"/>
        <v>227</v>
      </c>
      <c r="F1703" s="6" t="str">
        <f>IF(C1703&lt;&gt;"",IF(COUNTIFS($C$2:C1703,C1703)=1,C1703,""),"")</f>
        <v/>
      </c>
      <c r="H1703" s="5">
        <v>1702</v>
      </c>
      <c r="I1703" s="6" t="str">
        <f t="shared" si="52"/>
        <v/>
      </c>
      <c r="J1703" s="6" t="str">
        <f>IFERROR(MID(Tabela3[[#This Row],[Ordenado]], 1, SEARCH("_", Tabela3[[#This Row],[Ordenado]]) - 1),"")</f>
        <v/>
      </c>
      <c r="K1703" s="6" t="str">
        <f>IFERROR(MID(Tabela3[[#This Row],[Ordenado]], SEARCH("_",Tabela3[[#This Row],[Ordenado]]) + 1, LEN(Tabela3[[#This Row],[Ordenado]])),"")</f>
        <v/>
      </c>
    </row>
    <row r="1704" spans="1:11" x14ac:dyDescent="0.25">
      <c r="A1704" t="str">
        <f>IFERROR(tbl_geral[[#This Row],[Máquina]],"")</f>
        <v/>
      </c>
      <c r="B1704" t="str">
        <f>IFERROR(tbl_geral[[#This Row],[Status]],"")</f>
        <v/>
      </c>
      <c r="C1704" t="str">
        <f>IF(Tabela2[[#This Row],[Status]]="","",CONCATENATE(Tabela2[[#This Row],[Máquina]],"_",Tabela2[[#This Row],[Status]]))</f>
        <v/>
      </c>
      <c r="E1704" s="5">
        <f t="shared" si="53"/>
        <v>227</v>
      </c>
      <c r="F1704" s="6" t="str">
        <f>IF(C1704&lt;&gt;"",IF(COUNTIFS($C$2:C1704,C1704)=1,C1704,""),"")</f>
        <v/>
      </c>
      <c r="H1704" s="5">
        <v>1703</v>
      </c>
      <c r="I1704" s="6" t="str">
        <f t="shared" si="52"/>
        <v/>
      </c>
      <c r="J1704" s="6" t="str">
        <f>IFERROR(MID(Tabela3[[#This Row],[Ordenado]], 1, SEARCH("_", Tabela3[[#This Row],[Ordenado]]) - 1),"")</f>
        <v/>
      </c>
      <c r="K1704" s="6" t="str">
        <f>IFERROR(MID(Tabela3[[#This Row],[Ordenado]], SEARCH("_",Tabela3[[#This Row],[Ordenado]]) + 1, LEN(Tabela3[[#This Row],[Ordenado]])),"")</f>
        <v/>
      </c>
    </row>
    <row r="1705" spans="1:11" x14ac:dyDescent="0.25">
      <c r="A1705" t="str">
        <f>IFERROR(tbl_geral[[#This Row],[Máquina]],"")</f>
        <v/>
      </c>
      <c r="B1705" t="str">
        <f>IFERROR(tbl_geral[[#This Row],[Status]],"")</f>
        <v/>
      </c>
      <c r="C1705" t="str">
        <f>IF(Tabela2[[#This Row],[Status]]="","",CONCATENATE(Tabela2[[#This Row],[Máquina]],"_",Tabela2[[#This Row],[Status]]))</f>
        <v/>
      </c>
      <c r="E1705" s="5">
        <f t="shared" si="53"/>
        <v>227</v>
      </c>
      <c r="F1705" s="6" t="str">
        <f>IF(C1705&lt;&gt;"",IF(COUNTIFS($C$2:C1705,C1705)=1,C1705,""),"")</f>
        <v/>
      </c>
      <c r="H1705" s="5">
        <v>1704</v>
      </c>
      <c r="I1705" s="6" t="str">
        <f t="shared" si="52"/>
        <v/>
      </c>
      <c r="J1705" s="6" t="str">
        <f>IFERROR(MID(Tabela3[[#This Row],[Ordenado]], 1, SEARCH("_", Tabela3[[#This Row],[Ordenado]]) - 1),"")</f>
        <v/>
      </c>
      <c r="K1705" s="6" t="str">
        <f>IFERROR(MID(Tabela3[[#This Row],[Ordenado]], SEARCH("_",Tabela3[[#This Row],[Ordenado]]) + 1, LEN(Tabela3[[#This Row],[Ordenado]])),"")</f>
        <v/>
      </c>
    </row>
    <row r="1706" spans="1:11" x14ac:dyDescent="0.25">
      <c r="A1706" t="str">
        <f>IFERROR(tbl_geral[[#This Row],[Máquina]],"")</f>
        <v/>
      </c>
      <c r="B1706" t="str">
        <f>IFERROR(tbl_geral[[#This Row],[Status]],"")</f>
        <v/>
      </c>
      <c r="C1706" t="str">
        <f>IF(Tabela2[[#This Row],[Status]]="","",CONCATENATE(Tabela2[[#This Row],[Máquina]],"_",Tabela2[[#This Row],[Status]]))</f>
        <v/>
      </c>
      <c r="E1706" s="5">
        <f t="shared" si="53"/>
        <v>227</v>
      </c>
      <c r="F1706" s="6" t="str">
        <f>IF(C1706&lt;&gt;"",IF(COUNTIFS($C$2:C1706,C1706)=1,C1706,""),"")</f>
        <v/>
      </c>
      <c r="H1706" s="5">
        <v>1705</v>
      </c>
      <c r="I1706" s="6" t="str">
        <f t="shared" si="52"/>
        <v/>
      </c>
      <c r="J1706" s="6" t="str">
        <f>IFERROR(MID(Tabela3[[#This Row],[Ordenado]], 1, SEARCH("_", Tabela3[[#This Row],[Ordenado]]) - 1),"")</f>
        <v/>
      </c>
      <c r="K1706" s="6" t="str">
        <f>IFERROR(MID(Tabela3[[#This Row],[Ordenado]], SEARCH("_",Tabela3[[#This Row],[Ordenado]]) + 1, LEN(Tabela3[[#This Row],[Ordenado]])),"")</f>
        <v/>
      </c>
    </row>
    <row r="1707" spans="1:11" x14ac:dyDescent="0.25">
      <c r="A1707" t="str">
        <f>IFERROR(tbl_geral[[#This Row],[Máquina]],"")</f>
        <v/>
      </c>
      <c r="B1707" t="str">
        <f>IFERROR(tbl_geral[[#This Row],[Status]],"")</f>
        <v/>
      </c>
      <c r="C1707" t="str">
        <f>IF(Tabela2[[#This Row],[Status]]="","",CONCATENATE(Tabela2[[#This Row],[Máquina]],"_",Tabela2[[#This Row],[Status]]))</f>
        <v/>
      </c>
      <c r="E1707" s="5">
        <f t="shared" si="53"/>
        <v>227</v>
      </c>
      <c r="F1707" s="6" t="str">
        <f>IF(C1707&lt;&gt;"",IF(COUNTIFS($C$2:C1707,C1707)=1,C1707,""),"")</f>
        <v/>
      </c>
      <c r="H1707" s="5">
        <v>1706</v>
      </c>
      <c r="I1707" s="6" t="str">
        <f t="shared" si="52"/>
        <v/>
      </c>
      <c r="J1707" s="6" t="str">
        <f>IFERROR(MID(Tabela3[[#This Row],[Ordenado]], 1, SEARCH("_", Tabela3[[#This Row],[Ordenado]]) - 1),"")</f>
        <v/>
      </c>
      <c r="K1707" s="6" t="str">
        <f>IFERROR(MID(Tabela3[[#This Row],[Ordenado]], SEARCH("_",Tabela3[[#This Row],[Ordenado]]) + 1, LEN(Tabela3[[#This Row],[Ordenado]])),"")</f>
        <v/>
      </c>
    </row>
    <row r="1708" spans="1:11" x14ac:dyDescent="0.25">
      <c r="A1708" t="str">
        <f>IFERROR(tbl_geral[[#This Row],[Máquina]],"")</f>
        <v/>
      </c>
      <c r="B1708" t="str">
        <f>IFERROR(tbl_geral[[#This Row],[Status]],"")</f>
        <v/>
      </c>
      <c r="C1708" t="str">
        <f>IF(Tabela2[[#This Row],[Status]]="","",CONCATENATE(Tabela2[[#This Row],[Máquina]],"_",Tabela2[[#This Row],[Status]]))</f>
        <v/>
      </c>
      <c r="E1708" s="5">
        <f t="shared" si="53"/>
        <v>227</v>
      </c>
      <c r="F1708" s="6" t="str">
        <f>IF(C1708&lt;&gt;"",IF(COUNTIFS($C$2:C1708,C1708)=1,C1708,""),"")</f>
        <v/>
      </c>
      <c r="H1708" s="5">
        <v>1707</v>
      </c>
      <c r="I1708" s="6" t="str">
        <f t="shared" si="52"/>
        <v/>
      </c>
      <c r="J1708" s="6" t="str">
        <f>IFERROR(MID(Tabela3[[#This Row],[Ordenado]], 1, SEARCH("_", Tabela3[[#This Row],[Ordenado]]) - 1),"")</f>
        <v/>
      </c>
      <c r="K1708" s="6" t="str">
        <f>IFERROR(MID(Tabela3[[#This Row],[Ordenado]], SEARCH("_",Tabela3[[#This Row],[Ordenado]]) + 1, LEN(Tabela3[[#This Row],[Ordenado]])),"")</f>
        <v/>
      </c>
    </row>
    <row r="1709" spans="1:11" x14ac:dyDescent="0.25">
      <c r="A1709" t="str">
        <f>IFERROR(tbl_geral[[#This Row],[Máquina]],"")</f>
        <v/>
      </c>
      <c r="B1709" t="str">
        <f>IFERROR(tbl_geral[[#This Row],[Status]],"")</f>
        <v/>
      </c>
      <c r="C1709" t="str">
        <f>IF(Tabela2[[#This Row],[Status]]="","",CONCATENATE(Tabela2[[#This Row],[Máquina]],"_",Tabela2[[#This Row],[Status]]))</f>
        <v/>
      </c>
      <c r="E1709" s="5">
        <f t="shared" si="53"/>
        <v>227</v>
      </c>
      <c r="F1709" s="6" t="str">
        <f>IF(C1709&lt;&gt;"",IF(COUNTIFS($C$2:C1709,C1709)=1,C1709,""),"")</f>
        <v/>
      </c>
      <c r="H1709" s="5">
        <v>1708</v>
      </c>
      <c r="I1709" s="6" t="str">
        <f t="shared" si="52"/>
        <v/>
      </c>
      <c r="J1709" s="6" t="str">
        <f>IFERROR(MID(Tabela3[[#This Row],[Ordenado]], 1, SEARCH("_", Tabela3[[#This Row],[Ordenado]]) - 1),"")</f>
        <v/>
      </c>
      <c r="K1709" s="6" t="str">
        <f>IFERROR(MID(Tabela3[[#This Row],[Ordenado]], SEARCH("_",Tabela3[[#This Row],[Ordenado]]) + 1, LEN(Tabela3[[#This Row],[Ordenado]])),"")</f>
        <v/>
      </c>
    </row>
    <row r="1710" spans="1:11" x14ac:dyDescent="0.25">
      <c r="A1710" t="str">
        <f>IFERROR(tbl_geral[[#This Row],[Máquina]],"")</f>
        <v/>
      </c>
      <c r="B1710" t="str">
        <f>IFERROR(tbl_geral[[#This Row],[Status]],"")</f>
        <v/>
      </c>
      <c r="C1710" t="str">
        <f>IF(Tabela2[[#This Row],[Status]]="","",CONCATENATE(Tabela2[[#This Row],[Máquina]],"_",Tabela2[[#This Row],[Status]]))</f>
        <v/>
      </c>
      <c r="E1710" s="5">
        <f t="shared" si="53"/>
        <v>227</v>
      </c>
      <c r="F1710" s="6" t="str">
        <f>IF(C1710&lt;&gt;"",IF(COUNTIFS($C$2:C1710,C1710)=1,C1710,""),"")</f>
        <v/>
      </c>
      <c r="H1710" s="5">
        <v>1709</v>
      </c>
      <c r="I1710" s="6" t="str">
        <f t="shared" si="52"/>
        <v/>
      </c>
      <c r="J1710" s="6" t="str">
        <f>IFERROR(MID(Tabela3[[#This Row],[Ordenado]], 1, SEARCH("_", Tabela3[[#This Row],[Ordenado]]) - 1),"")</f>
        <v/>
      </c>
      <c r="K1710" s="6" t="str">
        <f>IFERROR(MID(Tabela3[[#This Row],[Ordenado]], SEARCH("_",Tabela3[[#This Row],[Ordenado]]) + 1, LEN(Tabela3[[#This Row],[Ordenado]])),"")</f>
        <v/>
      </c>
    </row>
    <row r="1711" spans="1:11" x14ac:dyDescent="0.25">
      <c r="A1711" t="str">
        <f>IFERROR(tbl_geral[[#This Row],[Máquina]],"")</f>
        <v/>
      </c>
      <c r="B1711" t="str">
        <f>IFERROR(tbl_geral[[#This Row],[Status]],"")</f>
        <v/>
      </c>
      <c r="C1711" t="str">
        <f>IF(Tabela2[[#This Row],[Status]]="","",CONCATENATE(Tabela2[[#This Row],[Máquina]],"_",Tabela2[[#This Row],[Status]]))</f>
        <v/>
      </c>
      <c r="E1711" s="5">
        <f t="shared" si="53"/>
        <v>227</v>
      </c>
      <c r="F1711" s="6" t="str">
        <f>IF(C1711&lt;&gt;"",IF(COUNTIFS($C$2:C1711,C1711)=1,C1711,""),"")</f>
        <v/>
      </c>
      <c r="H1711" s="5">
        <v>1710</v>
      </c>
      <c r="I1711" s="6" t="str">
        <f t="shared" si="52"/>
        <v/>
      </c>
      <c r="J1711" s="6" t="str">
        <f>IFERROR(MID(Tabela3[[#This Row],[Ordenado]], 1, SEARCH("_", Tabela3[[#This Row],[Ordenado]]) - 1),"")</f>
        <v/>
      </c>
      <c r="K1711" s="6" t="str">
        <f>IFERROR(MID(Tabela3[[#This Row],[Ordenado]], SEARCH("_",Tabela3[[#This Row],[Ordenado]]) + 1, LEN(Tabela3[[#This Row],[Ordenado]])),"")</f>
        <v/>
      </c>
    </row>
    <row r="1712" spans="1:11" x14ac:dyDescent="0.25">
      <c r="A1712" t="str">
        <f>IFERROR(tbl_geral[[#This Row],[Máquina]],"")</f>
        <v/>
      </c>
      <c r="B1712" t="str">
        <f>IFERROR(tbl_geral[[#This Row],[Status]],"")</f>
        <v/>
      </c>
      <c r="C1712" t="str">
        <f>IF(Tabela2[[#This Row],[Status]]="","",CONCATENATE(Tabela2[[#This Row],[Máquina]],"_",Tabela2[[#This Row],[Status]]))</f>
        <v/>
      </c>
      <c r="E1712" s="5">
        <f t="shared" si="53"/>
        <v>227</v>
      </c>
      <c r="F1712" s="6" t="str">
        <f>IF(C1712&lt;&gt;"",IF(COUNTIFS($C$2:C1712,C1712)=1,C1712,""),"")</f>
        <v/>
      </c>
      <c r="H1712" s="5">
        <v>1711</v>
      </c>
      <c r="I1712" s="6" t="str">
        <f t="shared" si="52"/>
        <v/>
      </c>
      <c r="J1712" s="6" t="str">
        <f>IFERROR(MID(Tabela3[[#This Row],[Ordenado]], 1, SEARCH("_", Tabela3[[#This Row],[Ordenado]]) - 1),"")</f>
        <v/>
      </c>
      <c r="K1712" s="6" t="str">
        <f>IFERROR(MID(Tabela3[[#This Row],[Ordenado]], SEARCH("_",Tabela3[[#This Row],[Ordenado]]) + 1, LEN(Tabela3[[#This Row],[Ordenado]])),"")</f>
        <v/>
      </c>
    </row>
    <row r="1713" spans="1:11" x14ac:dyDescent="0.25">
      <c r="A1713" t="str">
        <f>IFERROR(tbl_geral[[#This Row],[Máquina]],"")</f>
        <v/>
      </c>
      <c r="B1713" t="str">
        <f>IFERROR(tbl_geral[[#This Row],[Status]],"")</f>
        <v/>
      </c>
      <c r="C1713" t="str">
        <f>IF(Tabela2[[#This Row],[Status]]="","",CONCATENATE(Tabela2[[#This Row],[Máquina]],"_",Tabela2[[#This Row],[Status]]))</f>
        <v/>
      </c>
      <c r="E1713" s="5">
        <f t="shared" si="53"/>
        <v>227</v>
      </c>
      <c r="F1713" s="6" t="str">
        <f>IF(C1713&lt;&gt;"",IF(COUNTIFS($C$2:C1713,C1713)=1,C1713,""),"")</f>
        <v/>
      </c>
      <c r="H1713" s="5">
        <v>1712</v>
      </c>
      <c r="I1713" s="6" t="str">
        <f t="shared" si="52"/>
        <v/>
      </c>
      <c r="J1713" s="6" t="str">
        <f>IFERROR(MID(Tabela3[[#This Row],[Ordenado]], 1, SEARCH("_", Tabela3[[#This Row],[Ordenado]]) - 1),"")</f>
        <v/>
      </c>
      <c r="K1713" s="6" t="str">
        <f>IFERROR(MID(Tabela3[[#This Row],[Ordenado]], SEARCH("_",Tabela3[[#This Row],[Ordenado]]) + 1, LEN(Tabela3[[#This Row],[Ordenado]])),"")</f>
        <v/>
      </c>
    </row>
    <row r="1714" spans="1:11" x14ac:dyDescent="0.25">
      <c r="A1714" t="str">
        <f>IFERROR(tbl_geral[[#This Row],[Máquina]],"")</f>
        <v/>
      </c>
      <c r="B1714" t="str">
        <f>IFERROR(tbl_geral[[#This Row],[Status]],"")</f>
        <v/>
      </c>
      <c r="C1714" t="str">
        <f>IF(Tabela2[[#This Row],[Status]]="","",CONCATENATE(Tabela2[[#This Row],[Máquina]],"_",Tabela2[[#This Row],[Status]]))</f>
        <v/>
      </c>
      <c r="E1714" s="5">
        <f t="shared" si="53"/>
        <v>227</v>
      </c>
      <c r="F1714" s="6" t="str">
        <f>IF(C1714&lt;&gt;"",IF(COUNTIFS($C$2:C1714,C1714)=1,C1714,""),"")</f>
        <v/>
      </c>
      <c r="H1714" s="5">
        <v>1713</v>
      </c>
      <c r="I1714" s="6" t="str">
        <f t="shared" si="52"/>
        <v/>
      </c>
      <c r="J1714" s="6" t="str">
        <f>IFERROR(MID(Tabela3[[#This Row],[Ordenado]], 1, SEARCH("_", Tabela3[[#This Row],[Ordenado]]) - 1),"")</f>
        <v/>
      </c>
      <c r="K1714" s="6" t="str">
        <f>IFERROR(MID(Tabela3[[#This Row],[Ordenado]], SEARCH("_",Tabela3[[#This Row],[Ordenado]]) + 1, LEN(Tabela3[[#This Row],[Ordenado]])),"")</f>
        <v/>
      </c>
    </row>
    <row r="1715" spans="1:11" x14ac:dyDescent="0.25">
      <c r="A1715" t="str">
        <f>IFERROR(tbl_geral[[#This Row],[Máquina]],"")</f>
        <v/>
      </c>
      <c r="B1715" t="str">
        <f>IFERROR(tbl_geral[[#This Row],[Status]],"")</f>
        <v/>
      </c>
      <c r="C1715" t="str">
        <f>IF(Tabela2[[#This Row],[Status]]="","",CONCATENATE(Tabela2[[#This Row],[Máquina]],"_",Tabela2[[#This Row],[Status]]))</f>
        <v/>
      </c>
      <c r="E1715" s="5">
        <f t="shared" si="53"/>
        <v>227</v>
      </c>
      <c r="F1715" s="6" t="str">
        <f>IF(C1715&lt;&gt;"",IF(COUNTIFS($C$2:C1715,C1715)=1,C1715,""),"")</f>
        <v/>
      </c>
      <c r="H1715" s="5">
        <v>1714</v>
      </c>
      <c r="I1715" s="6" t="str">
        <f t="shared" si="52"/>
        <v/>
      </c>
      <c r="J1715" s="6" t="str">
        <f>IFERROR(MID(Tabela3[[#This Row],[Ordenado]], 1, SEARCH("_", Tabela3[[#This Row],[Ordenado]]) - 1),"")</f>
        <v/>
      </c>
      <c r="K1715" s="6" t="str">
        <f>IFERROR(MID(Tabela3[[#This Row],[Ordenado]], SEARCH("_",Tabela3[[#This Row],[Ordenado]]) + 1, LEN(Tabela3[[#This Row],[Ordenado]])),"")</f>
        <v/>
      </c>
    </row>
    <row r="1716" spans="1:11" x14ac:dyDescent="0.25">
      <c r="A1716" t="str">
        <f>IFERROR(tbl_geral[[#This Row],[Máquina]],"")</f>
        <v/>
      </c>
      <c r="B1716" t="str">
        <f>IFERROR(tbl_geral[[#This Row],[Status]],"")</f>
        <v/>
      </c>
      <c r="C1716" t="str">
        <f>IF(Tabela2[[#This Row],[Status]]="","",CONCATENATE(Tabela2[[#This Row],[Máquina]],"_",Tabela2[[#This Row],[Status]]))</f>
        <v/>
      </c>
      <c r="E1716" s="5">
        <f t="shared" si="53"/>
        <v>227</v>
      </c>
      <c r="F1716" s="6" t="str">
        <f>IF(C1716&lt;&gt;"",IF(COUNTIFS($C$2:C1716,C1716)=1,C1716,""),"")</f>
        <v/>
      </c>
      <c r="H1716" s="5">
        <v>1715</v>
      </c>
      <c r="I1716" s="6" t="str">
        <f t="shared" si="52"/>
        <v/>
      </c>
      <c r="J1716" s="6" t="str">
        <f>IFERROR(MID(Tabela3[[#This Row],[Ordenado]], 1, SEARCH("_", Tabela3[[#This Row],[Ordenado]]) - 1),"")</f>
        <v/>
      </c>
      <c r="K1716" s="6" t="str">
        <f>IFERROR(MID(Tabela3[[#This Row],[Ordenado]], SEARCH("_",Tabela3[[#This Row],[Ordenado]]) + 1, LEN(Tabela3[[#This Row],[Ordenado]])),"")</f>
        <v/>
      </c>
    </row>
    <row r="1717" spans="1:11" x14ac:dyDescent="0.25">
      <c r="A1717" t="str">
        <f>IFERROR(tbl_geral[[#This Row],[Máquina]],"")</f>
        <v/>
      </c>
      <c r="B1717" t="str">
        <f>IFERROR(tbl_geral[[#This Row],[Status]],"")</f>
        <v/>
      </c>
      <c r="C1717" t="str">
        <f>IF(Tabela2[[#This Row],[Status]]="","",CONCATENATE(Tabela2[[#This Row],[Máquina]],"_",Tabela2[[#This Row],[Status]]))</f>
        <v/>
      </c>
      <c r="E1717" s="5">
        <f t="shared" si="53"/>
        <v>227</v>
      </c>
      <c r="F1717" s="6" t="str">
        <f>IF(C1717&lt;&gt;"",IF(COUNTIFS($C$2:C1717,C1717)=1,C1717,""),"")</f>
        <v/>
      </c>
      <c r="H1717" s="5">
        <v>1716</v>
      </c>
      <c r="I1717" s="6" t="str">
        <f t="shared" si="52"/>
        <v/>
      </c>
      <c r="J1717" s="6" t="str">
        <f>IFERROR(MID(Tabela3[[#This Row],[Ordenado]], 1, SEARCH("_", Tabela3[[#This Row],[Ordenado]]) - 1),"")</f>
        <v/>
      </c>
      <c r="K1717" s="6" t="str">
        <f>IFERROR(MID(Tabela3[[#This Row],[Ordenado]], SEARCH("_",Tabela3[[#This Row],[Ordenado]]) + 1, LEN(Tabela3[[#This Row],[Ordenado]])),"")</f>
        <v/>
      </c>
    </row>
    <row r="1718" spans="1:11" x14ac:dyDescent="0.25">
      <c r="A1718" t="str">
        <f>IFERROR(tbl_geral[[#This Row],[Máquina]],"")</f>
        <v/>
      </c>
      <c r="B1718" t="str">
        <f>IFERROR(tbl_geral[[#This Row],[Status]],"")</f>
        <v/>
      </c>
      <c r="C1718" t="str">
        <f>IF(Tabela2[[#This Row],[Status]]="","",CONCATENATE(Tabela2[[#This Row],[Máquina]],"_",Tabela2[[#This Row],[Status]]))</f>
        <v/>
      </c>
      <c r="E1718" s="5">
        <f t="shared" si="53"/>
        <v>227</v>
      </c>
      <c r="F1718" s="6" t="str">
        <f>IF(C1718&lt;&gt;"",IF(COUNTIFS($C$2:C1718,C1718)=1,C1718,""),"")</f>
        <v/>
      </c>
      <c r="H1718" s="5">
        <v>1717</v>
      </c>
      <c r="I1718" s="6" t="str">
        <f t="shared" si="52"/>
        <v/>
      </c>
      <c r="J1718" s="6" t="str">
        <f>IFERROR(MID(Tabela3[[#This Row],[Ordenado]], 1, SEARCH("_", Tabela3[[#This Row],[Ordenado]]) - 1),"")</f>
        <v/>
      </c>
      <c r="K1718" s="6" t="str">
        <f>IFERROR(MID(Tabela3[[#This Row],[Ordenado]], SEARCH("_",Tabela3[[#This Row],[Ordenado]]) + 1, LEN(Tabela3[[#This Row],[Ordenado]])),"")</f>
        <v/>
      </c>
    </row>
    <row r="1719" spans="1:11" x14ac:dyDescent="0.25">
      <c r="A1719" t="str">
        <f>IFERROR(tbl_geral[[#This Row],[Máquina]],"")</f>
        <v/>
      </c>
      <c r="B1719" t="str">
        <f>IFERROR(tbl_geral[[#This Row],[Status]],"")</f>
        <v/>
      </c>
      <c r="C1719" t="str">
        <f>IF(Tabela2[[#This Row],[Status]]="","",CONCATENATE(Tabela2[[#This Row],[Máquina]],"_",Tabela2[[#This Row],[Status]]))</f>
        <v/>
      </c>
      <c r="E1719" s="5">
        <f t="shared" si="53"/>
        <v>227</v>
      </c>
      <c r="F1719" s="6" t="str">
        <f>IF(C1719&lt;&gt;"",IF(COUNTIFS($C$2:C1719,C1719)=1,C1719,""),"")</f>
        <v/>
      </c>
      <c r="H1719" s="5">
        <v>1718</v>
      </c>
      <c r="I1719" s="6" t="str">
        <f t="shared" si="52"/>
        <v/>
      </c>
      <c r="J1719" s="6" t="str">
        <f>IFERROR(MID(Tabela3[[#This Row],[Ordenado]], 1, SEARCH("_", Tabela3[[#This Row],[Ordenado]]) - 1),"")</f>
        <v/>
      </c>
      <c r="K1719" s="6" t="str">
        <f>IFERROR(MID(Tabela3[[#This Row],[Ordenado]], SEARCH("_",Tabela3[[#This Row],[Ordenado]]) + 1, LEN(Tabela3[[#This Row],[Ordenado]])),"")</f>
        <v/>
      </c>
    </row>
    <row r="1720" spans="1:11" x14ac:dyDescent="0.25">
      <c r="A1720" t="str">
        <f>IFERROR(tbl_geral[[#This Row],[Máquina]],"")</f>
        <v/>
      </c>
      <c r="B1720" t="str">
        <f>IFERROR(tbl_geral[[#This Row],[Status]],"")</f>
        <v/>
      </c>
      <c r="C1720" t="str">
        <f>IF(Tabela2[[#This Row],[Status]]="","",CONCATENATE(Tabela2[[#This Row],[Máquina]],"_",Tabela2[[#This Row],[Status]]))</f>
        <v/>
      </c>
      <c r="E1720" s="5">
        <f t="shared" si="53"/>
        <v>227</v>
      </c>
      <c r="F1720" s="6" t="str">
        <f>IF(C1720&lt;&gt;"",IF(COUNTIFS($C$2:C1720,C1720)=1,C1720,""),"")</f>
        <v/>
      </c>
      <c r="H1720" s="5">
        <v>1719</v>
      </c>
      <c r="I1720" s="6" t="str">
        <f t="shared" si="52"/>
        <v/>
      </c>
      <c r="J1720" s="6" t="str">
        <f>IFERROR(MID(Tabela3[[#This Row],[Ordenado]], 1, SEARCH("_", Tabela3[[#This Row],[Ordenado]]) - 1),"")</f>
        <v/>
      </c>
      <c r="K1720" s="6" t="str">
        <f>IFERROR(MID(Tabela3[[#This Row],[Ordenado]], SEARCH("_",Tabela3[[#This Row],[Ordenado]]) + 1, LEN(Tabela3[[#This Row],[Ordenado]])),"")</f>
        <v/>
      </c>
    </row>
    <row r="1721" spans="1:11" x14ac:dyDescent="0.25">
      <c r="A1721" t="str">
        <f>IFERROR(tbl_geral[[#This Row],[Máquina]],"")</f>
        <v/>
      </c>
      <c r="B1721" t="str">
        <f>IFERROR(tbl_geral[[#This Row],[Status]],"")</f>
        <v/>
      </c>
      <c r="C1721" t="str">
        <f>IF(Tabela2[[#This Row],[Status]]="","",CONCATENATE(Tabela2[[#This Row],[Máquina]],"_",Tabela2[[#This Row],[Status]]))</f>
        <v/>
      </c>
      <c r="E1721" s="5">
        <f t="shared" si="53"/>
        <v>227</v>
      </c>
      <c r="F1721" s="6" t="str">
        <f>IF(C1721&lt;&gt;"",IF(COUNTIFS($C$2:C1721,C1721)=1,C1721,""),"")</f>
        <v/>
      </c>
      <c r="H1721" s="5">
        <v>1720</v>
      </c>
      <c r="I1721" s="6" t="str">
        <f t="shared" si="52"/>
        <v/>
      </c>
      <c r="J1721" s="6" t="str">
        <f>IFERROR(MID(Tabela3[[#This Row],[Ordenado]], 1, SEARCH("_", Tabela3[[#This Row],[Ordenado]]) - 1),"")</f>
        <v/>
      </c>
      <c r="K1721" s="6" t="str">
        <f>IFERROR(MID(Tabela3[[#This Row],[Ordenado]], SEARCH("_",Tabela3[[#This Row],[Ordenado]]) + 1, LEN(Tabela3[[#This Row],[Ordenado]])),"")</f>
        <v/>
      </c>
    </row>
    <row r="1722" spans="1:11" x14ac:dyDescent="0.25">
      <c r="A1722" t="str">
        <f>IFERROR(tbl_geral[[#This Row],[Máquina]],"")</f>
        <v/>
      </c>
      <c r="B1722" t="str">
        <f>IFERROR(tbl_geral[[#This Row],[Status]],"")</f>
        <v/>
      </c>
      <c r="C1722" t="str">
        <f>IF(Tabela2[[#This Row],[Status]]="","",CONCATENATE(Tabela2[[#This Row],[Máquina]],"_",Tabela2[[#This Row],[Status]]))</f>
        <v/>
      </c>
      <c r="E1722" s="5">
        <f t="shared" si="53"/>
        <v>227</v>
      </c>
      <c r="F1722" s="6" t="str">
        <f>IF(C1722&lt;&gt;"",IF(COUNTIFS($C$2:C1722,C1722)=1,C1722,""),"")</f>
        <v/>
      </c>
      <c r="H1722" s="5">
        <v>1721</v>
      </c>
      <c r="I1722" s="6" t="str">
        <f t="shared" si="52"/>
        <v/>
      </c>
      <c r="J1722" s="6" t="str">
        <f>IFERROR(MID(Tabela3[[#This Row],[Ordenado]], 1, SEARCH("_", Tabela3[[#This Row],[Ordenado]]) - 1),"")</f>
        <v/>
      </c>
      <c r="K1722" s="6" t="str">
        <f>IFERROR(MID(Tabela3[[#This Row],[Ordenado]], SEARCH("_",Tabela3[[#This Row],[Ordenado]]) + 1, LEN(Tabela3[[#This Row],[Ordenado]])),"")</f>
        <v/>
      </c>
    </row>
    <row r="1723" spans="1:11" x14ac:dyDescent="0.25">
      <c r="A1723" t="str">
        <f>IFERROR(tbl_geral[[#This Row],[Máquina]],"")</f>
        <v/>
      </c>
      <c r="B1723" t="str">
        <f>IFERROR(tbl_geral[[#This Row],[Status]],"")</f>
        <v/>
      </c>
      <c r="C1723" t="str">
        <f>IF(Tabela2[[#This Row],[Status]]="","",CONCATENATE(Tabela2[[#This Row],[Máquina]],"_",Tabela2[[#This Row],[Status]]))</f>
        <v/>
      </c>
      <c r="E1723" s="5">
        <f t="shared" si="53"/>
        <v>227</v>
      </c>
      <c r="F1723" s="6" t="str">
        <f>IF(C1723&lt;&gt;"",IF(COUNTIFS($C$2:C1723,C1723)=1,C1723,""),"")</f>
        <v/>
      </c>
      <c r="H1723" s="5">
        <v>1722</v>
      </c>
      <c r="I1723" s="6" t="str">
        <f t="shared" si="52"/>
        <v/>
      </c>
      <c r="J1723" s="6" t="str">
        <f>IFERROR(MID(Tabela3[[#This Row],[Ordenado]], 1, SEARCH("_", Tabela3[[#This Row],[Ordenado]]) - 1),"")</f>
        <v/>
      </c>
      <c r="K1723" s="6" t="str">
        <f>IFERROR(MID(Tabela3[[#This Row],[Ordenado]], SEARCH("_",Tabela3[[#This Row],[Ordenado]]) + 1, LEN(Tabela3[[#This Row],[Ordenado]])),"")</f>
        <v/>
      </c>
    </row>
    <row r="1724" spans="1:11" x14ac:dyDescent="0.25">
      <c r="A1724" t="str">
        <f>IFERROR(tbl_geral[[#This Row],[Máquina]],"")</f>
        <v/>
      </c>
      <c r="B1724" t="str">
        <f>IFERROR(tbl_geral[[#This Row],[Status]],"")</f>
        <v/>
      </c>
      <c r="C1724" t="str">
        <f>IF(Tabela2[[#This Row],[Status]]="","",CONCATENATE(Tabela2[[#This Row],[Máquina]],"_",Tabela2[[#This Row],[Status]]))</f>
        <v/>
      </c>
      <c r="E1724" s="5">
        <f t="shared" si="53"/>
        <v>227</v>
      </c>
      <c r="F1724" s="6" t="str">
        <f>IF(C1724&lt;&gt;"",IF(COUNTIFS($C$2:C1724,C1724)=1,C1724,""),"")</f>
        <v/>
      </c>
      <c r="H1724" s="5">
        <v>1723</v>
      </c>
      <c r="I1724" s="6" t="str">
        <f t="shared" si="52"/>
        <v/>
      </c>
      <c r="J1724" s="6" t="str">
        <f>IFERROR(MID(Tabela3[[#This Row],[Ordenado]], 1, SEARCH("_", Tabela3[[#This Row],[Ordenado]]) - 1),"")</f>
        <v/>
      </c>
      <c r="K1724" s="6" t="str">
        <f>IFERROR(MID(Tabela3[[#This Row],[Ordenado]], SEARCH("_",Tabela3[[#This Row],[Ordenado]]) + 1, LEN(Tabela3[[#This Row],[Ordenado]])),"")</f>
        <v/>
      </c>
    </row>
    <row r="1725" spans="1:11" x14ac:dyDescent="0.25">
      <c r="A1725" t="str">
        <f>IFERROR(tbl_geral[[#This Row],[Máquina]],"")</f>
        <v/>
      </c>
      <c r="B1725" t="str">
        <f>IFERROR(tbl_geral[[#This Row],[Status]],"")</f>
        <v/>
      </c>
      <c r="C1725" t="str">
        <f>IF(Tabela2[[#This Row],[Status]]="","",CONCATENATE(Tabela2[[#This Row],[Máquina]],"_",Tabela2[[#This Row],[Status]]))</f>
        <v/>
      </c>
      <c r="E1725" s="5">
        <f t="shared" si="53"/>
        <v>227</v>
      </c>
      <c r="F1725" s="6" t="str">
        <f>IF(C1725&lt;&gt;"",IF(COUNTIFS($C$2:C1725,C1725)=1,C1725,""),"")</f>
        <v/>
      </c>
      <c r="H1725" s="5">
        <v>1724</v>
      </c>
      <c r="I1725" s="6" t="str">
        <f t="shared" si="52"/>
        <v/>
      </c>
      <c r="J1725" s="6" t="str">
        <f>IFERROR(MID(Tabela3[[#This Row],[Ordenado]], 1, SEARCH("_", Tabela3[[#This Row],[Ordenado]]) - 1),"")</f>
        <v/>
      </c>
      <c r="K1725" s="6" t="str">
        <f>IFERROR(MID(Tabela3[[#This Row],[Ordenado]], SEARCH("_",Tabela3[[#This Row],[Ordenado]]) + 1, LEN(Tabela3[[#This Row],[Ordenado]])),"")</f>
        <v/>
      </c>
    </row>
    <row r="1726" spans="1:11" x14ac:dyDescent="0.25">
      <c r="A1726" t="str">
        <f>IFERROR(tbl_geral[[#This Row],[Máquina]],"")</f>
        <v/>
      </c>
      <c r="B1726" t="str">
        <f>IFERROR(tbl_geral[[#This Row],[Status]],"")</f>
        <v/>
      </c>
      <c r="C1726" t="str">
        <f>IF(Tabela2[[#This Row],[Status]]="","",CONCATENATE(Tabela2[[#This Row],[Máquina]],"_",Tabela2[[#This Row],[Status]]))</f>
        <v/>
      </c>
      <c r="E1726" s="5">
        <f t="shared" si="53"/>
        <v>227</v>
      </c>
      <c r="F1726" s="6" t="str">
        <f>IF(C1726&lt;&gt;"",IF(COUNTIFS($C$2:C1726,C1726)=1,C1726,""),"")</f>
        <v/>
      </c>
      <c r="H1726" s="5">
        <v>1725</v>
      </c>
      <c r="I1726" s="6" t="str">
        <f t="shared" si="52"/>
        <v/>
      </c>
      <c r="J1726" s="6" t="str">
        <f>IFERROR(MID(Tabela3[[#This Row],[Ordenado]], 1, SEARCH("_", Tabela3[[#This Row],[Ordenado]]) - 1),"")</f>
        <v/>
      </c>
      <c r="K1726" s="6" t="str">
        <f>IFERROR(MID(Tabela3[[#This Row],[Ordenado]], SEARCH("_",Tabela3[[#This Row],[Ordenado]]) + 1, LEN(Tabela3[[#This Row],[Ordenado]])),"")</f>
        <v/>
      </c>
    </row>
    <row r="1727" spans="1:11" x14ac:dyDescent="0.25">
      <c r="A1727" t="str">
        <f>IFERROR(tbl_geral[[#This Row],[Máquina]],"")</f>
        <v/>
      </c>
      <c r="B1727" t="str">
        <f>IFERROR(tbl_geral[[#This Row],[Status]],"")</f>
        <v/>
      </c>
      <c r="C1727" t="str">
        <f>IF(Tabela2[[#This Row],[Status]]="","",CONCATENATE(Tabela2[[#This Row],[Máquina]],"_",Tabela2[[#This Row],[Status]]))</f>
        <v/>
      </c>
      <c r="E1727" s="5">
        <f t="shared" si="53"/>
        <v>227</v>
      </c>
      <c r="F1727" s="6" t="str">
        <f>IF(C1727&lt;&gt;"",IF(COUNTIFS($C$2:C1727,C1727)=1,C1727,""),"")</f>
        <v/>
      </c>
      <c r="H1727" s="5">
        <v>1726</v>
      </c>
      <c r="I1727" s="6" t="str">
        <f t="shared" si="52"/>
        <v/>
      </c>
      <c r="J1727" s="6" t="str">
        <f>IFERROR(MID(Tabela3[[#This Row],[Ordenado]], 1, SEARCH("_", Tabela3[[#This Row],[Ordenado]]) - 1),"")</f>
        <v/>
      </c>
      <c r="K1727" s="6" t="str">
        <f>IFERROR(MID(Tabela3[[#This Row],[Ordenado]], SEARCH("_",Tabela3[[#This Row],[Ordenado]]) + 1, LEN(Tabela3[[#This Row],[Ordenado]])),"")</f>
        <v/>
      </c>
    </row>
    <row r="1728" spans="1:11" x14ac:dyDescent="0.25">
      <c r="A1728" t="str">
        <f>IFERROR(tbl_geral[[#This Row],[Máquina]],"")</f>
        <v/>
      </c>
      <c r="B1728" t="str">
        <f>IFERROR(tbl_geral[[#This Row],[Status]],"")</f>
        <v/>
      </c>
      <c r="C1728" t="str">
        <f>IF(Tabela2[[#This Row],[Status]]="","",CONCATENATE(Tabela2[[#This Row],[Máquina]],"_",Tabela2[[#This Row],[Status]]))</f>
        <v/>
      </c>
      <c r="E1728" s="5">
        <f t="shared" si="53"/>
        <v>227</v>
      </c>
      <c r="F1728" s="6" t="str">
        <f>IF(C1728&lt;&gt;"",IF(COUNTIFS($C$2:C1728,C1728)=1,C1728,""),"")</f>
        <v/>
      </c>
      <c r="H1728" s="5">
        <v>1727</v>
      </c>
      <c r="I1728" s="6" t="str">
        <f t="shared" si="52"/>
        <v/>
      </c>
      <c r="J1728" s="6" t="str">
        <f>IFERROR(MID(Tabela3[[#This Row],[Ordenado]], 1, SEARCH("_", Tabela3[[#This Row],[Ordenado]]) - 1),"")</f>
        <v/>
      </c>
      <c r="K1728" s="6" t="str">
        <f>IFERROR(MID(Tabela3[[#This Row],[Ordenado]], SEARCH("_",Tabela3[[#This Row],[Ordenado]]) + 1, LEN(Tabela3[[#This Row],[Ordenado]])),"")</f>
        <v/>
      </c>
    </row>
    <row r="1729" spans="1:11" x14ac:dyDescent="0.25">
      <c r="A1729" t="str">
        <f>IFERROR(tbl_geral[[#This Row],[Máquina]],"")</f>
        <v/>
      </c>
      <c r="B1729" t="str">
        <f>IFERROR(tbl_geral[[#This Row],[Status]],"")</f>
        <v/>
      </c>
      <c r="C1729" t="str">
        <f>IF(Tabela2[[#This Row],[Status]]="","",CONCATENATE(Tabela2[[#This Row],[Máquina]],"_",Tabela2[[#This Row],[Status]]))</f>
        <v/>
      </c>
      <c r="E1729" s="5">
        <f t="shared" si="53"/>
        <v>227</v>
      </c>
      <c r="F1729" s="6" t="str">
        <f>IF(C1729&lt;&gt;"",IF(COUNTIFS($C$2:C1729,C1729)=1,C1729,""),"")</f>
        <v/>
      </c>
      <c r="H1729" s="5">
        <v>1728</v>
      </c>
      <c r="I1729" s="6" t="str">
        <f t="shared" si="52"/>
        <v/>
      </c>
      <c r="J1729" s="6" t="str">
        <f>IFERROR(MID(Tabela3[[#This Row],[Ordenado]], 1, SEARCH("_", Tabela3[[#This Row],[Ordenado]]) - 1),"")</f>
        <v/>
      </c>
      <c r="K1729" s="6" t="str">
        <f>IFERROR(MID(Tabela3[[#This Row],[Ordenado]], SEARCH("_",Tabela3[[#This Row],[Ordenado]]) + 1, LEN(Tabela3[[#This Row],[Ordenado]])),"")</f>
        <v/>
      </c>
    </row>
    <row r="1730" spans="1:11" x14ac:dyDescent="0.25">
      <c r="A1730" t="str">
        <f>IFERROR(tbl_geral[[#This Row],[Máquina]],"")</f>
        <v/>
      </c>
      <c r="B1730" t="str">
        <f>IFERROR(tbl_geral[[#This Row],[Status]],"")</f>
        <v/>
      </c>
      <c r="C1730" t="str">
        <f>IF(Tabela2[[#This Row],[Status]]="","",CONCATENATE(Tabela2[[#This Row],[Máquina]],"_",Tabela2[[#This Row],[Status]]))</f>
        <v/>
      </c>
      <c r="E1730" s="5">
        <f t="shared" si="53"/>
        <v>227</v>
      </c>
      <c r="F1730" s="6" t="str">
        <f>IF(C1730&lt;&gt;"",IF(COUNTIFS($C$2:C1730,C1730)=1,C1730,""),"")</f>
        <v/>
      </c>
      <c r="H1730" s="5">
        <v>1729</v>
      </c>
      <c r="I1730" s="6" t="str">
        <f t="shared" si="52"/>
        <v/>
      </c>
      <c r="J1730" s="6" t="str">
        <f>IFERROR(MID(Tabela3[[#This Row],[Ordenado]], 1, SEARCH("_", Tabela3[[#This Row],[Ordenado]]) - 1),"")</f>
        <v/>
      </c>
      <c r="K1730" s="6" t="str">
        <f>IFERROR(MID(Tabela3[[#This Row],[Ordenado]], SEARCH("_",Tabela3[[#This Row],[Ordenado]]) + 1, LEN(Tabela3[[#This Row],[Ordenado]])),"")</f>
        <v/>
      </c>
    </row>
    <row r="1731" spans="1:11" x14ac:dyDescent="0.25">
      <c r="A1731" t="str">
        <f>IFERROR(tbl_geral[[#This Row],[Máquina]],"")</f>
        <v/>
      </c>
      <c r="B1731" t="str">
        <f>IFERROR(tbl_geral[[#This Row],[Status]],"")</f>
        <v/>
      </c>
      <c r="C1731" t="str">
        <f>IF(Tabela2[[#This Row],[Status]]="","",CONCATENATE(Tabela2[[#This Row],[Máquina]],"_",Tabela2[[#This Row],[Status]]))</f>
        <v/>
      </c>
      <c r="E1731" s="5">
        <f t="shared" si="53"/>
        <v>227</v>
      </c>
      <c r="F1731" s="6" t="str">
        <f>IF(C1731&lt;&gt;"",IF(COUNTIFS($C$2:C1731,C1731)=1,C1731,""),"")</f>
        <v/>
      </c>
      <c r="H1731" s="5">
        <v>1730</v>
      </c>
      <c r="I1731" s="6" t="str">
        <f t="shared" ref="I1731:I1794" si="54">IFERROR(INDEX($F$2:$F$2000,MATCH(H1731,$E$2:$E$2000,0)),"")</f>
        <v/>
      </c>
      <c r="J1731" s="6" t="str">
        <f>IFERROR(MID(Tabela3[[#This Row],[Ordenado]], 1, SEARCH("_", Tabela3[[#This Row],[Ordenado]]) - 1),"")</f>
        <v/>
      </c>
      <c r="K1731" s="6" t="str">
        <f>IFERROR(MID(Tabela3[[#This Row],[Ordenado]], SEARCH("_",Tabela3[[#This Row],[Ordenado]]) + 1, LEN(Tabela3[[#This Row],[Ordenado]])),"")</f>
        <v/>
      </c>
    </row>
    <row r="1732" spans="1:11" x14ac:dyDescent="0.25">
      <c r="A1732" t="str">
        <f>IFERROR(tbl_geral[[#This Row],[Máquina]],"")</f>
        <v/>
      </c>
      <c r="B1732" t="str">
        <f>IFERROR(tbl_geral[[#This Row],[Status]],"")</f>
        <v/>
      </c>
      <c r="C1732" t="str">
        <f>IF(Tabela2[[#This Row],[Status]]="","",CONCATENATE(Tabela2[[#This Row],[Máquina]],"_",Tabela2[[#This Row],[Status]]))</f>
        <v/>
      </c>
      <c r="E1732" s="5">
        <f t="shared" ref="E1732:E1795" si="55">IF(F1732&lt;&gt;"",E1731+1,E1731)</f>
        <v>227</v>
      </c>
      <c r="F1732" s="6" t="str">
        <f>IF(C1732&lt;&gt;"",IF(COUNTIFS($C$2:C1732,C1732)=1,C1732,""),"")</f>
        <v/>
      </c>
      <c r="H1732" s="5">
        <v>1731</v>
      </c>
      <c r="I1732" s="6" t="str">
        <f t="shared" si="54"/>
        <v/>
      </c>
      <c r="J1732" s="6" t="str">
        <f>IFERROR(MID(Tabela3[[#This Row],[Ordenado]], 1, SEARCH("_", Tabela3[[#This Row],[Ordenado]]) - 1),"")</f>
        <v/>
      </c>
      <c r="K1732" s="6" t="str">
        <f>IFERROR(MID(Tabela3[[#This Row],[Ordenado]], SEARCH("_",Tabela3[[#This Row],[Ordenado]]) + 1, LEN(Tabela3[[#This Row],[Ordenado]])),"")</f>
        <v/>
      </c>
    </row>
    <row r="1733" spans="1:11" x14ac:dyDescent="0.25">
      <c r="A1733" t="str">
        <f>IFERROR(tbl_geral[[#This Row],[Máquina]],"")</f>
        <v/>
      </c>
      <c r="B1733" t="str">
        <f>IFERROR(tbl_geral[[#This Row],[Status]],"")</f>
        <v/>
      </c>
      <c r="C1733" t="str">
        <f>IF(Tabela2[[#This Row],[Status]]="","",CONCATENATE(Tabela2[[#This Row],[Máquina]],"_",Tabela2[[#This Row],[Status]]))</f>
        <v/>
      </c>
      <c r="E1733" s="5">
        <f t="shared" si="55"/>
        <v>227</v>
      </c>
      <c r="F1733" s="6" t="str">
        <f>IF(C1733&lt;&gt;"",IF(COUNTIFS($C$2:C1733,C1733)=1,C1733,""),"")</f>
        <v/>
      </c>
      <c r="H1733" s="5">
        <v>1732</v>
      </c>
      <c r="I1733" s="6" t="str">
        <f t="shared" si="54"/>
        <v/>
      </c>
      <c r="J1733" s="6" t="str">
        <f>IFERROR(MID(Tabela3[[#This Row],[Ordenado]], 1, SEARCH("_", Tabela3[[#This Row],[Ordenado]]) - 1),"")</f>
        <v/>
      </c>
      <c r="K1733" s="6" t="str">
        <f>IFERROR(MID(Tabela3[[#This Row],[Ordenado]], SEARCH("_",Tabela3[[#This Row],[Ordenado]]) + 1, LEN(Tabela3[[#This Row],[Ordenado]])),"")</f>
        <v/>
      </c>
    </row>
    <row r="1734" spans="1:11" x14ac:dyDescent="0.25">
      <c r="A1734" t="str">
        <f>IFERROR(tbl_geral[[#This Row],[Máquina]],"")</f>
        <v/>
      </c>
      <c r="B1734" t="str">
        <f>IFERROR(tbl_geral[[#This Row],[Status]],"")</f>
        <v/>
      </c>
      <c r="C1734" t="str">
        <f>IF(Tabela2[[#This Row],[Status]]="","",CONCATENATE(Tabela2[[#This Row],[Máquina]],"_",Tabela2[[#This Row],[Status]]))</f>
        <v/>
      </c>
      <c r="E1734" s="5">
        <f t="shared" si="55"/>
        <v>227</v>
      </c>
      <c r="F1734" s="6" t="str">
        <f>IF(C1734&lt;&gt;"",IF(COUNTIFS($C$2:C1734,C1734)=1,C1734,""),"")</f>
        <v/>
      </c>
      <c r="H1734" s="5">
        <v>1733</v>
      </c>
      <c r="I1734" s="6" t="str">
        <f t="shared" si="54"/>
        <v/>
      </c>
      <c r="J1734" s="6" t="str">
        <f>IFERROR(MID(Tabela3[[#This Row],[Ordenado]], 1, SEARCH("_", Tabela3[[#This Row],[Ordenado]]) - 1),"")</f>
        <v/>
      </c>
      <c r="K1734" s="6" t="str">
        <f>IFERROR(MID(Tabela3[[#This Row],[Ordenado]], SEARCH("_",Tabela3[[#This Row],[Ordenado]]) + 1, LEN(Tabela3[[#This Row],[Ordenado]])),"")</f>
        <v/>
      </c>
    </row>
    <row r="1735" spans="1:11" x14ac:dyDescent="0.25">
      <c r="A1735" t="str">
        <f>IFERROR(tbl_geral[[#This Row],[Máquina]],"")</f>
        <v/>
      </c>
      <c r="B1735" t="str">
        <f>IFERROR(tbl_geral[[#This Row],[Status]],"")</f>
        <v/>
      </c>
      <c r="C1735" t="str">
        <f>IF(Tabela2[[#This Row],[Status]]="","",CONCATENATE(Tabela2[[#This Row],[Máquina]],"_",Tabela2[[#This Row],[Status]]))</f>
        <v/>
      </c>
      <c r="E1735" s="5">
        <f t="shared" si="55"/>
        <v>227</v>
      </c>
      <c r="F1735" s="6" t="str">
        <f>IF(C1735&lt;&gt;"",IF(COUNTIFS($C$2:C1735,C1735)=1,C1735,""),"")</f>
        <v/>
      </c>
      <c r="H1735" s="5">
        <v>1734</v>
      </c>
      <c r="I1735" s="6" t="str">
        <f t="shared" si="54"/>
        <v/>
      </c>
      <c r="J1735" s="6" t="str">
        <f>IFERROR(MID(Tabela3[[#This Row],[Ordenado]], 1, SEARCH("_", Tabela3[[#This Row],[Ordenado]]) - 1),"")</f>
        <v/>
      </c>
      <c r="K1735" s="6" t="str">
        <f>IFERROR(MID(Tabela3[[#This Row],[Ordenado]], SEARCH("_",Tabela3[[#This Row],[Ordenado]]) + 1, LEN(Tabela3[[#This Row],[Ordenado]])),"")</f>
        <v/>
      </c>
    </row>
    <row r="1736" spans="1:11" x14ac:dyDescent="0.25">
      <c r="A1736" t="str">
        <f>IFERROR(tbl_geral[[#This Row],[Máquina]],"")</f>
        <v/>
      </c>
      <c r="B1736" t="str">
        <f>IFERROR(tbl_geral[[#This Row],[Status]],"")</f>
        <v/>
      </c>
      <c r="C1736" t="str">
        <f>IF(Tabela2[[#This Row],[Status]]="","",CONCATENATE(Tabela2[[#This Row],[Máquina]],"_",Tabela2[[#This Row],[Status]]))</f>
        <v/>
      </c>
      <c r="E1736" s="5">
        <f t="shared" si="55"/>
        <v>227</v>
      </c>
      <c r="F1736" s="6" t="str">
        <f>IF(C1736&lt;&gt;"",IF(COUNTIFS($C$2:C1736,C1736)=1,C1736,""),"")</f>
        <v/>
      </c>
      <c r="H1736" s="5">
        <v>1735</v>
      </c>
      <c r="I1736" s="6" t="str">
        <f t="shared" si="54"/>
        <v/>
      </c>
      <c r="J1736" s="6" t="str">
        <f>IFERROR(MID(Tabela3[[#This Row],[Ordenado]], 1, SEARCH("_", Tabela3[[#This Row],[Ordenado]]) - 1),"")</f>
        <v/>
      </c>
      <c r="K1736" s="6" t="str">
        <f>IFERROR(MID(Tabela3[[#This Row],[Ordenado]], SEARCH("_",Tabela3[[#This Row],[Ordenado]]) + 1, LEN(Tabela3[[#This Row],[Ordenado]])),"")</f>
        <v/>
      </c>
    </row>
    <row r="1737" spans="1:11" x14ac:dyDescent="0.25">
      <c r="A1737" t="str">
        <f>IFERROR(tbl_geral[[#This Row],[Máquina]],"")</f>
        <v/>
      </c>
      <c r="B1737" t="str">
        <f>IFERROR(tbl_geral[[#This Row],[Status]],"")</f>
        <v/>
      </c>
      <c r="C1737" t="str">
        <f>IF(Tabela2[[#This Row],[Status]]="","",CONCATENATE(Tabela2[[#This Row],[Máquina]],"_",Tabela2[[#This Row],[Status]]))</f>
        <v/>
      </c>
      <c r="E1737" s="5">
        <f t="shared" si="55"/>
        <v>227</v>
      </c>
      <c r="F1737" s="6" t="str">
        <f>IF(C1737&lt;&gt;"",IF(COUNTIFS($C$2:C1737,C1737)=1,C1737,""),"")</f>
        <v/>
      </c>
      <c r="H1737" s="5">
        <v>1736</v>
      </c>
      <c r="I1737" s="6" t="str">
        <f t="shared" si="54"/>
        <v/>
      </c>
      <c r="J1737" s="6" t="str">
        <f>IFERROR(MID(Tabela3[[#This Row],[Ordenado]], 1, SEARCH("_", Tabela3[[#This Row],[Ordenado]]) - 1),"")</f>
        <v/>
      </c>
      <c r="K1737" s="6" t="str">
        <f>IFERROR(MID(Tabela3[[#This Row],[Ordenado]], SEARCH("_",Tabela3[[#This Row],[Ordenado]]) + 1, LEN(Tabela3[[#This Row],[Ordenado]])),"")</f>
        <v/>
      </c>
    </row>
    <row r="1738" spans="1:11" x14ac:dyDescent="0.25">
      <c r="A1738" t="str">
        <f>IFERROR(tbl_geral[[#This Row],[Máquina]],"")</f>
        <v/>
      </c>
      <c r="B1738" t="str">
        <f>IFERROR(tbl_geral[[#This Row],[Status]],"")</f>
        <v/>
      </c>
      <c r="C1738" t="str">
        <f>IF(Tabela2[[#This Row],[Status]]="","",CONCATENATE(Tabela2[[#This Row],[Máquina]],"_",Tabela2[[#This Row],[Status]]))</f>
        <v/>
      </c>
      <c r="E1738" s="5">
        <f t="shared" si="55"/>
        <v>227</v>
      </c>
      <c r="F1738" s="6" t="str">
        <f>IF(C1738&lt;&gt;"",IF(COUNTIFS($C$2:C1738,C1738)=1,C1738,""),"")</f>
        <v/>
      </c>
      <c r="H1738" s="5">
        <v>1737</v>
      </c>
      <c r="I1738" s="6" t="str">
        <f t="shared" si="54"/>
        <v/>
      </c>
      <c r="J1738" s="6" t="str">
        <f>IFERROR(MID(Tabela3[[#This Row],[Ordenado]], 1, SEARCH("_", Tabela3[[#This Row],[Ordenado]]) - 1),"")</f>
        <v/>
      </c>
      <c r="K1738" s="6" t="str">
        <f>IFERROR(MID(Tabela3[[#This Row],[Ordenado]], SEARCH("_",Tabela3[[#This Row],[Ordenado]]) + 1, LEN(Tabela3[[#This Row],[Ordenado]])),"")</f>
        <v/>
      </c>
    </row>
    <row r="1739" spans="1:11" x14ac:dyDescent="0.25">
      <c r="A1739" t="str">
        <f>IFERROR(tbl_geral[[#This Row],[Máquina]],"")</f>
        <v/>
      </c>
      <c r="B1739" t="str">
        <f>IFERROR(tbl_geral[[#This Row],[Status]],"")</f>
        <v/>
      </c>
      <c r="C1739" t="str">
        <f>IF(Tabela2[[#This Row],[Status]]="","",CONCATENATE(Tabela2[[#This Row],[Máquina]],"_",Tabela2[[#This Row],[Status]]))</f>
        <v/>
      </c>
      <c r="E1739" s="5">
        <f t="shared" si="55"/>
        <v>227</v>
      </c>
      <c r="F1739" s="6" t="str">
        <f>IF(C1739&lt;&gt;"",IF(COUNTIFS($C$2:C1739,C1739)=1,C1739,""),"")</f>
        <v/>
      </c>
      <c r="H1739" s="5">
        <v>1738</v>
      </c>
      <c r="I1739" s="6" t="str">
        <f t="shared" si="54"/>
        <v/>
      </c>
      <c r="J1739" s="6" t="str">
        <f>IFERROR(MID(Tabela3[[#This Row],[Ordenado]], 1, SEARCH("_", Tabela3[[#This Row],[Ordenado]]) - 1),"")</f>
        <v/>
      </c>
      <c r="K1739" s="6" t="str">
        <f>IFERROR(MID(Tabela3[[#This Row],[Ordenado]], SEARCH("_",Tabela3[[#This Row],[Ordenado]]) + 1, LEN(Tabela3[[#This Row],[Ordenado]])),"")</f>
        <v/>
      </c>
    </row>
    <row r="1740" spans="1:11" x14ac:dyDescent="0.25">
      <c r="A1740" t="str">
        <f>IFERROR(tbl_geral[[#This Row],[Máquina]],"")</f>
        <v/>
      </c>
      <c r="B1740" t="str">
        <f>IFERROR(tbl_geral[[#This Row],[Status]],"")</f>
        <v/>
      </c>
      <c r="C1740" t="str">
        <f>IF(Tabela2[[#This Row],[Status]]="","",CONCATENATE(Tabela2[[#This Row],[Máquina]],"_",Tabela2[[#This Row],[Status]]))</f>
        <v/>
      </c>
      <c r="E1740" s="5">
        <f t="shared" si="55"/>
        <v>227</v>
      </c>
      <c r="F1740" s="6" t="str">
        <f>IF(C1740&lt;&gt;"",IF(COUNTIFS($C$2:C1740,C1740)=1,C1740,""),"")</f>
        <v/>
      </c>
      <c r="H1740" s="5">
        <v>1739</v>
      </c>
      <c r="I1740" s="6" t="str">
        <f t="shared" si="54"/>
        <v/>
      </c>
      <c r="J1740" s="6" t="str">
        <f>IFERROR(MID(Tabela3[[#This Row],[Ordenado]], 1, SEARCH("_", Tabela3[[#This Row],[Ordenado]]) - 1),"")</f>
        <v/>
      </c>
      <c r="K1740" s="6" t="str">
        <f>IFERROR(MID(Tabela3[[#This Row],[Ordenado]], SEARCH("_",Tabela3[[#This Row],[Ordenado]]) + 1, LEN(Tabela3[[#This Row],[Ordenado]])),"")</f>
        <v/>
      </c>
    </row>
    <row r="1741" spans="1:11" x14ac:dyDescent="0.25">
      <c r="A1741" t="str">
        <f>IFERROR(tbl_geral[[#This Row],[Máquina]],"")</f>
        <v/>
      </c>
      <c r="B1741" t="str">
        <f>IFERROR(tbl_geral[[#This Row],[Status]],"")</f>
        <v/>
      </c>
      <c r="C1741" t="str">
        <f>IF(Tabela2[[#This Row],[Status]]="","",CONCATENATE(Tabela2[[#This Row],[Máquina]],"_",Tabela2[[#This Row],[Status]]))</f>
        <v/>
      </c>
      <c r="E1741" s="5">
        <f t="shared" si="55"/>
        <v>227</v>
      </c>
      <c r="F1741" s="6" t="str">
        <f>IF(C1741&lt;&gt;"",IF(COUNTIFS($C$2:C1741,C1741)=1,C1741,""),"")</f>
        <v/>
      </c>
      <c r="H1741" s="5">
        <v>1740</v>
      </c>
      <c r="I1741" s="6" t="str">
        <f t="shared" si="54"/>
        <v/>
      </c>
      <c r="J1741" s="6" t="str">
        <f>IFERROR(MID(Tabela3[[#This Row],[Ordenado]], 1, SEARCH("_", Tabela3[[#This Row],[Ordenado]]) - 1),"")</f>
        <v/>
      </c>
      <c r="K1741" s="6" t="str">
        <f>IFERROR(MID(Tabela3[[#This Row],[Ordenado]], SEARCH("_",Tabela3[[#This Row],[Ordenado]]) + 1, LEN(Tabela3[[#This Row],[Ordenado]])),"")</f>
        <v/>
      </c>
    </row>
    <row r="1742" spans="1:11" x14ac:dyDescent="0.25">
      <c r="A1742" t="str">
        <f>IFERROR(tbl_geral[[#This Row],[Máquina]],"")</f>
        <v/>
      </c>
      <c r="B1742" t="str">
        <f>IFERROR(tbl_geral[[#This Row],[Status]],"")</f>
        <v/>
      </c>
      <c r="C1742" t="str">
        <f>IF(Tabela2[[#This Row],[Status]]="","",CONCATENATE(Tabela2[[#This Row],[Máquina]],"_",Tabela2[[#This Row],[Status]]))</f>
        <v/>
      </c>
      <c r="E1742" s="5">
        <f t="shared" si="55"/>
        <v>227</v>
      </c>
      <c r="F1742" s="6" t="str">
        <f>IF(C1742&lt;&gt;"",IF(COUNTIFS($C$2:C1742,C1742)=1,C1742,""),"")</f>
        <v/>
      </c>
      <c r="H1742" s="5">
        <v>1741</v>
      </c>
      <c r="I1742" s="6" t="str">
        <f t="shared" si="54"/>
        <v/>
      </c>
      <c r="J1742" s="6" t="str">
        <f>IFERROR(MID(Tabela3[[#This Row],[Ordenado]], 1, SEARCH("_", Tabela3[[#This Row],[Ordenado]]) - 1),"")</f>
        <v/>
      </c>
      <c r="K1742" s="6" t="str">
        <f>IFERROR(MID(Tabela3[[#This Row],[Ordenado]], SEARCH("_",Tabela3[[#This Row],[Ordenado]]) + 1, LEN(Tabela3[[#This Row],[Ordenado]])),"")</f>
        <v/>
      </c>
    </row>
    <row r="1743" spans="1:11" x14ac:dyDescent="0.25">
      <c r="A1743" t="str">
        <f>IFERROR(tbl_geral[[#This Row],[Máquina]],"")</f>
        <v/>
      </c>
      <c r="B1743" t="str">
        <f>IFERROR(tbl_geral[[#This Row],[Status]],"")</f>
        <v/>
      </c>
      <c r="C1743" t="str">
        <f>IF(Tabela2[[#This Row],[Status]]="","",CONCATENATE(Tabela2[[#This Row],[Máquina]],"_",Tabela2[[#This Row],[Status]]))</f>
        <v/>
      </c>
      <c r="E1743" s="5">
        <f t="shared" si="55"/>
        <v>227</v>
      </c>
      <c r="F1743" s="6" t="str">
        <f>IF(C1743&lt;&gt;"",IF(COUNTIFS($C$2:C1743,C1743)=1,C1743,""),"")</f>
        <v/>
      </c>
      <c r="H1743" s="5">
        <v>1742</v>
      </c>
      <c r="I1743" s="6" t="str">
        <f t="shared" si="54"/>
        <v/>
      </c>
      <c r="J1743" s="6" t="str">
        <f>IFERROR(MID(Tabela3[[#This Row],[Ordenado]], 1, SEARCH("_", Tabela3[[#This Row],[Ordenado]]) - 1),"")</f>
        <v/>
      </c>
      <c r="K1743" s="6" t="str">
        <f>IFERROR(MID(Tabela3[[#This Row],[Ordenado]], SEARCH("_",Tabela3[[#This Row],[Ordenado]]) + 1, LEN(Tabela3[[#This Row],[Ordenado]])),"")</f>
        <v/>
      </c>
    </row>
    <row r="1744" spans="1:11" x14ac:dyDescent="0.25">
      <c r="A1744" t="str">
        <f>IFERROR(tbl_geral[[#This Row],[Máquina]],"")</f>
        <v/>
      </c>
      <c r="B1744" t="str">
        <f>IFERROR(tbl_geral[[#This Row],[Status]],"")</f>
        <v/>
      </c>
      <c r="C1744" t="str">
        <f>IF(Tabela2[[#This Row],[Status]]="","",CONCATENATE(Tabela2[[#This Row],[Máquina]],"_",Tabela2[[#This Row],[Status]]))</f>
        <v/>
      </c>
      <c r="E1744" s="5">
        <f t="shared" si="55"/>
        <v>227</v>
      </c>
      <c r="F1744" s="6" t="str">
        <f>IF(C1744&lt;&gt;"",IF(COUNTIFS($C$2:C1744,C1744)=1,C1744,""),"")</f>
        <v/>
      </c>
      <c r="H1744" s="5">
        <v>1743</v>
      </c>
      <c r="I1744" s="6" t="str">
        <f t="shared" si="54"/>
        <v/>
      </c>
      <c r="J1744" s="6" t="str">
        <f>IFERROR(MID(Tabela3[[#This Row],[Ordenado]], 1, SEARCH("_", Tabela3[[#This Row],[Ordenado]]) - 1),"")</f>
        <v/>
      </c>
      <c r="K1744" s="6" t="str">
        <f>IFERROR(MID(Tabela3[[#This Row],[Ordenado]], SEARCH("_",Tabela3[[#This Row],[Ordenado]]) + 1, LEN(Tabela3[[#This Row],[Ordenado]])),"")</f>
        <v/>
      </c>
    </row>
    <row r="1745" spans="1:11" x14ac:dyDescent="0.25">
      <c r="A1745" t="str">
        <f>IFERROR(tbl_geral[[#This Row],[Máquina]],"")</f>
        <v/>
      </c>
      <c r="B1745" t="str">
        <f>IFERROR(tbl_geral[[#This Row],[Status]],"")</f>
        <v/>
      </c>
      <c r="C1745" t="str">
        <f>IF(Tabela2[[#This Row],[Status]]="","",CONCATENATE(Tabela2[[#This Row],[Máquina]],"_",Tabela2[[#This Row],[Status]]))</f>
        <v/>
      </c>
      <c r="E1745" s="5">
        <f t="shared" si="55"/>
        <v>227</v>
      </c>
      <c r="F1745" s="6" t="str">
        <f>IF(C1745&lt;&gt;"",IF(COUNTIFS($C$2:C1745,C1745)=1,C1745,""),"")</f>
        <v/>
      </c>
      <c r="H1745" s="5">
        <v>1744</v>
      </c>
      <c r="I1745" s="6" t="str">
        <f t="shared" si="54"/>
        <v/>
      </c>
      <c r="J1745" s="6" t="str">
        <f>IFERROR(MID(Tabela3[[#This Row],[Ordenado]], 1, SEARCH("_", Tabela3[[#This Row],[Ordenado]]) - 1),"")</f>
        <v/>
      </c>
      <c r="K1745" s="6" t="str">
        <f>IFERROR(MID(Tabela3[[#This Row],[Ordenado]], SEARCH("_",Tabela3[[#This Row],[Ordenado]]) + 1, LEN(Tabela3[[#This Row],[Ordenado]])),"")</f>
        <v/>
      </c>
    </row>
    <row r="1746" spans="1:11" x14ac:dyDescent="0.25">
      <c r="A1746" t="str">
        <f>IFERROR(tbl_geral[[#This Row],[Máquina]],"")</f>
        <v/>
      </c>
      <c r="B1746" t="str">
        <f>IFERROR(tbl_geral[[#This Row],[Status]],"")</f>
        <v/>
      </c>
      <c r="C1746" t="str">
        <f>IF(Tabela2[[#This Row],[Status]]="","",CONCATENATE(Tabela2[[#This Row],[Máquina]],"_",Tabela2[[#This Row],[Status]]))</f>
        <v/>
      </c>
      <c r="E1746" s="5">
        <f t="shared" si="55"/>
        <v>227</v>
      </c>
      <c r="F1746" s="6" t="str">
        <f>IF(C1746&lt;&gt;"",IF(COUNTIFS($C$2:C1746,C1746)=1,C1746,""),"")</f>
        <v/>
      </c>
      <c r="H1746" s="5">
        <v>1745</v>
      </c>
      <c r="I1746" s="6" t="str">
        <f t="shared" si="54"/>
        <v/>
      </c>
      <c r="J1746" s="6" t="str">
        <f>IFERROR(MID(Tabela3[[#This Row],[Ordenado]], 1, SEARCH("_", Tabela3[[#This Row],[Ordenado]]) - 1),"")</f>
        <v/>
      </c>
      <c r="K1746" s="6" t="str">
        <f>IFERROR(MID(Tabela3[[#This Row],[Ordenado]], SEARCH("_",Tabela3[[#This Row],[Ordenado]]) + 1, LEN(Tabela3[[#This Row],[Ordenado]])),"")</f>
        <v/>
      </c>
    </row>
    <row r="1747" spans="1:11" x14ac:dyDescent="0.25">
      <c r="A1747" t="str">
        <f>IFERROR(tbl_geral[[#This Row],[Máquina]],"")</f>
        <v/>
      </c>
      <c r="B1747" t="str">
        <f>IFERROR(tbl_geral[[#This Row],[Status]],"")</f>
        <v/>
      </c>
      <c r="C1747" t="str">
        <f>IF(Tabela2[[#This Row],[Status]]="","",CONCATENATE(Tabela2[[#This Row],[Máquina]],"_",Tabela2[[#This Row],[Status]]))</f>
        <v/>
      </c>
      <c r="E1747" s="5">
        <f t="shared" si="55"/>
        <v>227</v>
      </c>
      <c r="F1747" s="6" t="str">
        <f>IF(C1747&lt;&gt;"",IF(COUNTIFS($C$2:C1747,C1747)=1,C1747,""),"")</f>
        <v/>
      </c>
      <c r="H1747" s="5">
        <v>1746</v>
      </c>
      <c r="I1747" s="6" t="str">
        <f t="shared" si="54"/>
        <v/>
      </c>
      <c r="J1747" s="6" t="str">
        <f>IFERROR(MID(Tabela3[[#This Row],[Ordenado]], 1, SEARCH("_", Tabela3[[#This Row],[Ordenado]]) - 1),"")</f>
        <v/>
      </c>
      <c r="K1747" s="6" t="str">
        <f>IFERROR(MID(Tabela3[[#This Row],[Ordenado]], SEARCH("_",Tabela3[[#This Row],[Ordenado]]) + 1, LEN(Tabela3[[#This Row],[Ordenado]])),"")</f>
        <v/>
      </c>
    </row>
    <row r="1748" spans="1:11" x14ac:dyDescent="0.25">
      <c r="A1748" t="str">
        <f>IFERROR(tbl_geral[[#This Row],[Máquina]],"")</f>
        <v/>
      </c>
      <c r="B1748" t="str">
        <f>IFERROR(tbl_geral[[#This Row],[Status]],"")</f>
        <v/>
      </c>
      <c r="C1748" t="str">
        <f>IF(Tabela2[[#This Row],[Status]]="","",CONCATENATE(Tabela2[[#This Row],[Máquina]],"_",Tabela2[[#This Row],[Status]]))</f>
        <v/>
      </c>
      <c r="E1748" s="5">
        <f t="shared" si="55"/>
        <v>227</v>
      </c>
      <c r="F1748" s="6" t="str">
        <f>IF(C1748&lt;&gt;"",IF(COUNTIFS($C$2:C1748,C1748)=1,C1748,""),"")</f>
        <v/>
      </c>
      <c r="H1748" s="5">
        <v>1747</v>
      </c>
      <c r="I1748" s="6" t="str">
        <f t="shared" si="54"/>
        <v/>
      </c>
      <c r="J1748" s="6" t="str">
        <f>IFERROR(MID(Tabela3[[#This Row],[Ordenado]], 1, SEARCH("_", Tabela3[[#This Row],[Ordenado]]) - 1),"")</f>
        <v/>
      </c>
      <c r="K1748" s="6" t="str">
        <f>IFERROR(MID(Tabela3[[#This Row],[Ordenado]], SEARCH("_",Tabela3[[#This Row],[Ordenado]]) + 1, LEN(Tabela3[[#This Row],[Ordenado]])),"")</f>
        <v/>
      </c>
    </row>
    <row r="1749" spans="1:11" x14ac:dyDescent="0.25">
      <c r="A1749" t="str">
        <f>IFERROR(tbl_geral[[#This Row],[Máquina]],"")</f>
        <v/>
      </c>
      <c r="B1749" t="str">
        <f>IFERROR(tbl_geral[[#This Row],[Status]],"")</f>
        <v/>
      </c>
      <c r="C1749" t="str">
        <f>IF(Tabela2[[#This Row],[Status]]="","",CONCATENATE(Tabela2[[#This Row],[Máquina]],"_",Tabela2[[#This Row],[Status]]))</f>
        <v/>
      </c>
      <c r="E1749" s="5">
        <f t="shared" si="55"/>
        <v>227</v>
      </c>
      <c r="F1749" s="6" t="str">
        <f>IF(C1749&lt;&gt;"",IF(COUNTIFS($C$2:C1749,C1749)=1,C1749,""),"")</f>
        <v/>
      </c>
      <c r="H1749" s="5">
        <v>1748</v>
      </c>
      <c r="I1749" s="6" t="str">
        <f t="shared" si="54"/>
        <v/>
      </c>
      <c r="J1749" s="6" t="str">
        <f>IFERROR(MID(Tabela3[[#This Row],[Ordenado]], 1, SEARCH("_", Tabela3[[#This Row],[Ordenado]]) - 1),"")</f>
        <v/>
      </c>
      <c r="K1749" s="6" t="str">
        <f>IFERROR(MID(Tabela3[[#This Row],[Ordenado]], SEARCH("_",Tabela3[[#This Row],[Ordenado]]) + 1, LEN(Tabela3[[#This Row],[Ordenado]])),"")</f>
        <v/>
      </c>
    </row>
    <row r="1750" spans="1:11" x14ac:dyDescent="0.25">
      <c r="A1750" t="str">
        <f>IFERROR(tbl_geral[[#This Row],[Máquina]],"")</f>
        <v/>
      </c>
      <c r="B1750" t="str">
        <f>IFERROR(tbl_geral[[#This Row],[Status]],"")</f>
        <v/>
      </c>
      <c r="C1750" t="str">
        <f>IF(Tabela2[[#This Row],[Status]]="","",CONCATENATE(Tabela2[[#This Row],[Máquina]],"_",Tabela2[[#This Row],[Status]]))</f>
        <v/>
      </c>
      <c r="E1750" s="5">
        <f t="shared" si="55"/>
        <v>227</v>
      </c>
      <c r="F1750" s="6" t="str">
        <f>IF(C1750&lt;&gt;"",IF(COUNTIFS($C$2:C1750,C1750)=1,C1750,""),"")</f>
        <v/>
      </c>
      <c r="H1750" s="5">
        <v>1749</v>
      </c>
      <c r="I1750" s="6" t="str">
        <f t="shared" si="54"/>
        <v/>
      </c>
      <c r="J1750" s="6" t="str">
        <f>IFERROR(MID(Tabela3[[#This Row],[Ordenado]], 1, SEARCH("_", Tabela3[[#This Row],[Ordenado]]) - 1),"")</f>
        <v/>
      </c>
      <c r="K1750" s="6" t="str">
        <f>IFERROR(MID(Tabela3[[#This Row],[Ordenado]], SEARCH("_",Tabela3[[#This Row],[Ordenado]]) + 1, LEN(Tabela3[[#This Row],[Ordenado]])),"")</f>
        <v/>
      </c>
    </row>
    <row r="1751" spans="1:11" x14ac:dyDescent="0.25">
      <c r="A1751" t="str">
        <f>IFERROR(tbl_geral[[#This Row],[Máquina]],"")</f>
        <v/>
      </c>
      <c r="B1751" t="str">
        <f>IFERROR(tbl_geral[[#This Row],[Status]],"")</f>
        <v/>
      </c>
      <c r="C1751" t="str">
        <f>IF(Tabela2[[#This Row],[Status]]="","",CONCATENATE(Tabela2[[#This Row],[Máquina]],"_",Tabela2[[#This Row],[Status]]))</f>
        <v/>
      </c>
      <c r="E1751" s="5">
        <f t="shared" si="55"/>
        <v>227</v>
      </c>
      <c r="F1751" s="6" t="str">
        <f>IF(C1751&lt;&gt;"",IF(COUNTIFS($C$2:C1751,C1751)=1,C1751,""),"")</f>
        <v/>
      </c>
      <c r="H1751" s="5">
        <v>1750</v>
      </c>
      <c r="I1751" s="6" t="str">
        <f t="shared" si="54"/>
        <v/>
      </c>
      <c r="J1751" s="6" t="str">
        <f>IFERROR(MID(Tabela3[[#This Row],[Ordenado]], 1, SEARCH("_", Tabela3[[#This Row],[Ordenado]]) - 1),"")</f>
        <v/>
      </c>
      <c r="K1751" s="6" t="str">
        <f>IFERROR(MID(Tabela3[[#This Row],[Ordenado]], SEARCH("_",Tabela3[[#This Row],[Ordenado]]) + 1, LEN(Tabela3[[#This Row],[Ordenado]])),"")</f>
        <v/>
      </c>
    </row>
    <row r="1752" spans="1:11" x14ac:dyDescent="0.25">
      <c r="A1752" t="str">
        <f>IFERROR(tbl_geral[[#This Row],[Máquina]],"")</f>
        <v/>
      </c>
      <c r="B1752" t="str">
        <f>IFERROR(tbl_geral[[#This Row],[Status]],"")</f>
        <v/>
      </c>
      <c r="C1752" t="str">
        <f>IF(Tabela2[[#This Row],[Status]]="","",CONCATENATE(Tabela2[[#This Row],[Máquina]],"_",Tabela2[[#This Row],[Status]]))</f>
        <v/>
      </c>
      <c r="E1752" s="5">
        <f t="shared" si="55"/>
        <v>227</v>
      </c>
      <c r="F1752" s="6" t="str">
        <f>IF(C1752&lt;&gt;"",IF(COUNTIFS($C$2:C1752,C1752)=1,C1752,""),"")</f>
        <v/>
      </c>
      <c r="H1752" s="5">
        <v>1751</v>
      </c>
      <c r="I1752" s="6" t="str">
        <f t="shared" si="54"/>
        <v/>
      </c>
      <c r="J1752" s="6" t="str">
        <f>IFERROR(MID(Tabela3[[#This Row],[Ordenado]], 1, SEARCH("_", Tabela3[[#This Row],[Ordenado]]) - 1),"")</f>
        <v/>
      </c>
      <c r="K1752" s="6" t="str">
        <f>IFERROR(MID(Tabela3[[#This Row],[Ordenado]], SEARCH("_",Tabela3[[#This Row],[Ordenado]]) + 1, LEN(Tabela3[[#This Row],[Ordenado]])),"")</f>
        <v/>
      </c>
    </row>
    <row r="1753" spans="1:11" x14ac:dyDescent="0.25">
      <c r="A1753" t="str">
        <f>IFERROR(tbl_geral[[#This Row],[Máquina]],"")</f>
        <v/>
      </c>
      <c r="B1753" t="str">
        <f>IFERROR(tbl_geral[[#This Row],[Status]],"")</f>
        <v/>
      </c>
      <c r="C1753" t="str">
        <f>IF(Tabela2[[#This Row],[Status]]="","",CONCATENATE(Tabela2[[#This Row],[Máquina]],"_",Tabela2[[#This Row],[Status]]))</f>
        <v/>
      </c>
      <c r="E1753" s="5">
        <f t="shared" si="55"/>
        <v>227</v>
      </c>
      <c r="F1753" s="6" t="str">
        <f>IF(C1753&lt;&gt;"",IF(COUNTIFS($C$2:C1753,C1753)=1,C1753,""),"")</f>
        <v/>
      </c>
      <c r="H1753" s="5">
        <v>1752</v>
      </c>
      <c r="I1753" s="6" t="str">
        <f t="shared" si="54"/>
        <v/>
      </c>
      <c r="J1753" s="6" t="str">
        <f>IFERROR(MID(Tabela3[[#This Row],[Ordenado]], 1, SEARCH("_", Tabela3[[#This Row],[Ordenado]]) - 1),"")</f>
        <v/>
      </c>
      <c r="K1753" s="6" t="str">
        <f>IFERROR(MID(Tabela3[[#This Row],[Ordenado]], SEARCH("_",Tabela3[[#This Row],[Ordenado]]) + 1, LEN(Tabela3[[#This Row],[Ordenado]])),"")</f>
        <v/>
      </c>
    </row>
    <row r="1754" spans="1:11" x14ac:dyDescent="0.25">
      <c r="A1754" t="str">
        <f>IFERROR(tbl_geral[[#This Row],[Máquina]],"")</f>
        <v/>
      </c>
      <c r="B1754" t="str">
        <f>IFERROR(tbl_geral[[#This Row],[Status]],"")</f>
        <v/>
      </c>
      <c r="C1754" t="str">
        <f>IF(Tabela2[[#This Row],[Status]]="","",CONCATENATE(Tabela2[[#This Row],[Máquina]],"_",Tabela2[[#This Row],[Status]]))</f>
        <v/>
      </c>
      <c r="E1754" s="5">
        <f t="shared" si="55"/>
        <v>227</v>
      </c>
      <c r="F1754" s="6" t="str">
        <f>IF(C1754&lt;&gt;"",IF(COUNTIFS($C$2:C1754,C1754)=1,C1754,""),"")</f>
        <v/>
      </c>
      <c r="H1754" s="5">
        <v>1753</v>
      </c>
      <c r="I1754" s="6" t="str">
        <f t="shared" si="54"/>
        <v/>
      </c>
      <c r="J1754" s="6" t="str">
        <f>IFERROR(MID(Tabela3[[#This Row],[Ordenado]], 1, SEARCH("_", Tabela3[[#This Row],[Ordenado]]) - 1),"")</f>
        <v/>
      </c>
      <c r="K1754" s="6" t="str">
        <f>IFERROR(MID(Tabela3[[#This Row],[Ordenado]], SEARCH("_",Tabela3[[#This Row],[Ordenado]]) + 1, LEN(Tabela3[[#This Row],[Ordenado]])),"")</f>
        <v/>
      </c>
    </row>
    <row r="1755" spans="1:11" x14ac:dyDescent="0.25">
      <c r="A1755" t="str">
        <f>IFERROR(tbl_geral[[#This Row],[Máquina]],"")</f>
        <v/>
      </c>
      <c r="B1755" t="str">
        <f>IFERROR(tbl_geral[[#This Row],[Status]],"")</f>
        <v/>
      </c>
      <c r="C1755" t="str">
        <f>IF(Tabela2[[#This Row],[Status]]="","",CONCATENATE(Tabela2[[#This Row],[Máquina]],"_",Tabela2[[#This Row],[Status]]))</f>
        <v/>
      </c>
      <c r="E1755" s="5">
        <f t="shared" si="55"/>
        <v>227</v>
      </c>
      <c r="F1755" s="6" t="str">
        <f>IF(C1755&lt;&gt;"",IF(COUNTIFS($C$2:C1755,C1755)=1,C1755,""),"")</f>
        <v/>
      </c>
      <c r="H1755" s="5">
        <v>1754</v>
      </c>
      <c r="I1755" s="6" t="str">
        <f t="shared" si="54"/>
        <v/>
      </c>
      <c r="J1755" s="6" t="str">
        <f>IFERROR(MID(Tabela3[[#This Row],[Ordenado]], 1, SEARCH("_", Tabela3[[#This Row],[Ordenado]]) - 1),"")</f>
        <v/>
      </c>
      <c r="K1755" s="6" t="str">
        <f>IFERROR(MID(Tabela3[[#This Row],[Ordenado]], SEARCH("_",Tabela3[[#This Row],[Ordenado]]) + 1, LEN(Tabela3[[#This Row],[Ordenado]])),"")</f>
        <v/>
      </c>
    </row>
    <row r="1756" spans="1:11" x14ac:dyDescent="0.25">
      <c r="A1756" t="str">
        <f>IFERROR(tbl_geral[[#This Row],[Máquina]],"")</f>
        <v/>
      </c>
      <c r="B1756" t="str">
        <f>IFERROR(tbl_geral[[#This Row],[Status]],"")</f>
        <v/>
      </c>
      <c r="C1756" t="str">
        <f>IF(Tabela2[[#This Row],[Status]]="","",CONCATENATE(Tabela2[[#This Row],[Máquina]],"_",Tabela2[[#This Row],[Status]]))</f>
        <v/>
      </c>
      <c r="E1756" s="5">
        <f t="shared" si="55"/>
        <v>227</v>
      </c>
      <c r="F1756" s="6" t="str">
        <f>IF(C1756&lt;&gt;"",IF(COUNTIFS($C$2:C1756,C1756)=1,C1756,""),"")</f>
        <v/>
      </c>
      <c r="H1756" s="5">
        <v>1755</v>
      </c>
      <c r="I1756" s="6" t="str">
        <f t="shared" si="54"/>
        <v/>
      </c>
      <c r="J1756" s="6" t="str">
        <f>IFERROR(MID(Tabela3[[#This Row],[Ordenado]], 1, SEARCH("_", Tabela3[[#This Row],[Ordenado]]) - 1),"")</f>
        <v/>
      </c>
      <c r="K1756" s="6" t="str">
        <f>IFERROR(MID(Tabela3[[#This Row],[Ordenado]], SEARCH("_",Tabela3[[#This Row],[Ordenado]]) + 1, LEN(Tabela3[[#This Row],[Ordenado]])),"")</f>
        <v/>
      </c>
    </row>
    <row r="1757" spans="1:11" x14ac:dyDescent="0.25">
      <c r="A1757" t="str">
        <f>IFERROR(tbl_geral[[#This Row],[Máquina]],"")</f>
        <v/>
      </c>
      <c r="B1757" t="str">
        <f>IFERROR(tbl_geral[[#This Row],[Status]],"")</f>
        <v/>
      </c>
      <c r="C1757" t="str">
        <f>IF(Tabela2[[#This Row],[Status]]="","",CONCATENATE(Tabela2[[#This Row],[Máquina]],"_",Tabela2[[#This Row],[Status]]))</f>
        <v/>
      </c>
      <c r="E1757" s="5">
        <f t="shared" si="55"/>
        <v>227</v>
      </c>
      <c r="F1757" s="6" t="str">
        <f>IF(C1757&lt;&gt;"",IF(COUNTIFS($C$2:C1757,C1757)=1,C1757,""),"")</f>
        <v/>
      </c>
      <c r="H1757" s="5">
        <v>1756</v>
      </c>
      <c r="I1757" s="6" t="str">
        <f t="shared" si="54"/>
        <v/>
      </c>
      <c r="J1757" s="6" t="str">
        <f>IFERROR(MID(Tabela3[[#This Row],[Ordenado]], 1, SEARCH("_", Tabela3[[#This Row],[Ordenado]]) - 1),"")</f>
        <v/>
      </c>
      <c r="K1757" s="6" t="str">
        <f>IFERROR(MID(Tabela3[[#This Row],[Ordenado]], SEARCH("_",Tabela3[[#This Row],[Ordenado]]) + 1, LEN(Tabela3[[#This Row],[Ordenado]])),"")</f>
        <v/>
      </c>
    </row>
    <row r="1758" spans="1:11" x14ac:dyDescent="0.25">
      <c r="A1758" t="str">
        <f>IFERROR(tbl_geral[[#This Row],[Máquina]],"")</f>
        <v/>
      </c>
      <c r="B1758" t="str">
        <f>IFERROR(tbl_geral[[#This Row],[Status]],"")</f>
        <v/>
      </c>
      <c r="C1758" t="str">
        <f>IF(Tabela2[[#This Row],[Status]]="","",CONCATENATE(Tabela2[[#This Row],[Máquina]],"_",Tabela2[[#This Row],[Status]]))</f>
        <v/>
      </c>
      <c r="E1758" s="5">
        <f t="shared" si="55"/>
        <v>227</v>
      </c>
      <c r="F1758" s="6" t="str">
        <f>IF(C1758&lt;&gt;"",IF(COUNTIFS($C$2:C1758,C1758)=1,C1758,""),"")</f>
        <v/>
      </c>
      <c r="H1758" s="5">
        <v>1757</v>
      </c>
      <c r="I1758" s="6" t="str">
        <f t="shared" si="54"/>
        <v/>
      </c>
      <c r="J1758" s="6" t="str">
        <f>IFERROR(MID(Tabela3[[#This Row],[Ordenado]], 1, SEARCH("_", Tabela3[[#This Row],[Ordenado]]) - 1),"")</f>
        <v/>
      </c>
      <c r="K1758" s="6" t="str">
        <f>IFERROR(MID(Tabela3[[#This Row],[Ordenado]], SEARCH("_",Tabela3[[#This Row],[Ordenado]]) + 1, LEN(Tabela3[[#This Row],[Ordenado]])),"")</f>
        <v/>
      </c>
    </row>
    <row r="1759" spans="1:11" x14ac:dyDescent="0.25">
      <c r="A1759" t="str">
        <f>IFERROR(tbl_geral[[#This Row],[Máquina]],"")</f>
        <v/>
      </c>
      <c r="B1759" t="str">
        <f>IFERROR(tbl_geral[[#This Row],[Status]],"")</f>
        <v/>
      </c>
      <c r="C1759" t="str">
        <f>IF(Tabela2[[#This Row],[Status]]="","",CONCATENATE(Tabela2[[#This Row],[Máquina]],"_",Tabela2[[#This Row],[Status]]))</f>
        <v/>
      </c>
      <c r="E1759" s="5">
        <f t="shared" si="55"/>
        <v>227</v>
      </c>
      <c r="F1759" s="6" t="str">
        <f>IF(C1759&lt;&gt;"",IF(COUNTIFS($C$2:C1759,C1759)=1,C1759,""),"")</f>
        <v/>
      </c>
      <c r="H1759" s="5">
        <v>1758</v>
      </c>
      <c r="I1759" s="6" t="str">
        <f t="shared" si="54"/>
        <v/>
      </c>
      <c r="J1759" s="6" t="str">
        <f>IFERROR(MID(Tabela3[[#This Row],[Ordenado]], 1, SEARCH("_", Tabela3[[#This Row],[Ordenado]]) - 1),"")</f>
        <v/>
      </c>
      <c r="K1759" s="6" t="str">
        <f>IFERROR(MID(Tabela3[[#This Row],[Ordenado]], SEARCH("_",Tabela3[[#This Row],[Ordenado]]) + 1, LEN(Tabela3[[#This Row],[Ordenado]])),"")</f>
        <v/>
      </c>
    </row>
    <row r="1760" spans="1:11" x14ac:dyDescent="0.25">
      <c r="A1760" t="str">
        <f>IFERROR(tbl_geral[[#This Row],[Máquina]],"")</f>
        <v/>
      </c>
      <c r="B1760" t="str">
        <f>IFERROR(tbl_geral[[#This Row],[Status]],"")</f>
        <v/>
      </c>
      <c r="C1760" t="str">
        <f>IF(Tabela2[[#This Row],[Status]]="","",CONCATENATE(Tabela2[[#This Row],[Máquina]],"_",Tabela2[[#This Row],[Status]]))</f>
        <v/>
      </c>
      <c r="E1760" s="5">
        <f t="shared" si="55"/>
        <v>227</v>
      </c>
      <c r="F1760" s="6" t="str">
        <f>IF(C1760&lt;&gt;"",IF(COUNTIFS($C$2:C1760,C1760)=1,C1760,""),"")</f>
        <v/>
      </c>
      <c r="H1760" s="5">
        <v>1759</v>
      </c>
      <c r="I1760" s="6" t="str">
        <f t="shared" si="54"/>
        <v/>
      </c>
      <c r="J1760" s="6" t="str">
        <f>IFERROR(MID(Tabela3[[#This Row],[Ordenado]], 1, SEARCH("_", Tabela3[[#This Row],[Ordenado]]) - 1),"")</f>
        <v/>
      </c>
      <c r="K1760" s="6" t="str">
        <f>IFERROR(MID(Tabela3[[#This Row],[Ordenado]], SEARCH("_",Tabela3[[#This Row],[Ordenado]]) + 1, LEN(Tabela3[[#This Row],[Ordenado]])),"")</f>
        <v/>
      </c>
    </row>
    <row r="1761" spans="1:11" x14ac:dyDescent="0.25">
      <c r="A1761" t="str">
        <f>IFERROR(tbl_geral[[#This Row],[Máquina]],"")</f>
        <v/>
      </c>
      <c r="B1761" t="str">
        <f>IFERROR(tbl_geral[[#This Row],[Status]],"")</f>
        <v/>
      </c>
      <c r="C1761" t="str">
        <f>IF(Tabela2[[#This Row],[Status]]="","",CONCATENATE(Tabela2[[#This Row],[Máquina]],"_",Tabela2[[#This Row],[Status]]))</f>
        <v/>
      </c>
      <c r="E1761" s="5">
        <f t="shared" si="55"/>
        <v>227</v>
      </c>
      <c r="F1761" s="6" t="str">
        <f>IF(C1761&lt;&gt;"",IF(COUNTIFS($C$2:C1761,C1761)=1,C1761,""),"")</f>
        <v/>
      </c>
      <c r="H1761" s="5">
        <v>1760</v>
      </c>
      <c r="I1761" s="6" t="str">
        <f t="shared" si="54"/>
        <v/>
      </c>
      <c r="J1761" s="6" t="str">
        <f>IFERROR(MID(Tabela3[[#This Row],[Ordenado]], 1, SEARCH("_", Tabela3[[#This Row],[Ordenado]]) - 1),"")</f>
        <v/>
      </c>
      <c r="K1761" s="6" t="str">
        <f>IFERROR(MID(Tabela3[[#This Row],[Ordenado]], SEARCH("_",Tabela3[[#This Row],[Ordenado]]) + 1, LEN(Tabela3[[#This Row],[Ordenado]])),"")</f>
        <v/>
      </c>
    </row>
    <row r="1762" spans="1:11" x14ac:dyDescent="0.25">
      <c r="A1762" t="str">
        <f>IFERROR(tbl_geral[[#This Row],[Máquina]],"")</f>
        <v/>
      </c>
      <c r="B1762" t="str">
        <f>IFERROR(tbl_geral[[#This Row],[Status]],"")</f>
        <v/>
      </c>
      <c r="C1762" t="str">
        <f>IF(Tabela2[[#This Row],[Status]]="","",CONCATENATE(Tabela2[[#This Row],[Máquina]],"_",Tabela2[[#This Row],[Status]]))</f>
        <v/>
      </c>
      <c r="E1762" s="5">
        <f t="shared" si="55"/>
        <v>227</v>
      </c>
      <c r="F1762" s="6" t="str">
        <f>IF(C1762&lt;&gt;"",IF(COUNTIFS($C$2:C1762,C1762)=1,C1762,""),"")</f>
        <v/>
      </c>
      <c r="H1762" s="5">
        <v>1761</v>
      </c>
      <c r="I1762" s="6" t="str">
        <f t="shared" si="54"/>
        <v/>
      </c>
      <c r="J1762" s="6" t="str">
        <f>IFERROR(MID(Tabela3[[#This Row],[Ordenado]], 1, SEARCH("_", Tabela3[[#This Row],[Ordenado]]) - 1),"")</f>
        <v/>
      </c>
      <c r="K1762" s="6" t="str">
        <f>IFERROR(MID(Tabela3[[#This Row],[Ordenado]], SEARCH("_",Tabela3[[#This Row],[Ordenado]]) + 1, LEN(Tabela3[[#This Row],[Ordenado]])),"")</f>
        <v/>
      </c>
    </row>
    <row r="1763" spans="1:11" x14ac:dyDescent="0.25">
      <c r="A1763" t="str">
        <f>IFERROR(tbl_geral[[#This Row],[Máquina]],"")</f>
        <v/>
      </c>
      <c r="B1763" t="str">
        <f>IFERROR(tbl_geral[[#This Row],[Status]],"")</f>
        <v/>
      </c>
      <c r="C1763" t="str">
        <f>IF(Tabela2[[#This Row],[Status]]="","",CONCATENATE(Tabela2[[#This Row],[Máquina]],"_",Tabela2[[#This Row],[Status]]))</f>
        <v/>
      </c>
      <c r="E1763" s="5">
        <f t="shared" si="55"/>
        <v>227</v>
      </c>
      <c r="F1763" s="6" t="str">
        <f>IF(C1763&lt;&gt;"",IF(COUNTIFS($C$2:C1763,C1763)=1,C1763,""),"")</f>
        <v/>
      </c>
      <c r="H1763" s="5">
        <v>1762</v>
      </c>
      <c r="I1763" s="6" t="str">
        <f t="shared" si="54"/>
        <v/>
      </c>
      <c r="J1763" s="6" t="str">
        <f>IFERROR(MID(Tabela3[[#This Row],[Ordenado]], 1, SEARCH("_", Tabela3[[#This Row],[Ordenado]]) - 1),"")</f>
        <v/>
      </c>
      <c r="K1763" s="6" t="str">
        <f>IFERROR(MID(Tabela3[[#This Row],[Ordenado]], SEARCH("_",Tabela3[[#This Row],[Ordenado]]) + 1, LEN(Tabela3[[#This Row],[Ordenado]])),"")</f>
        <v/>
      </c>
    </row>
    <row r="1764" spans="1:11" x14ac:dyDescent="0.25">
      <c r="A1764" t="str">
        <f>IFERROR(tbl_geral[[#This Row],[Máquina]],"")</f>
        <v/>
      </c>
      <c r="B1764" t="str">
        <f>IFERROR(tbl_geral[[#This Row],[Status]],"")</f>
        <v/>
      </c>
      <c r="C1764" t="str">
        <f>IF(Tabela2[[#This Row],[Status]]="","",CONCATENATE(Tabela2[[#This Row],[Máquina]],"_",Tabela2[[#This Row],[Status]]))</f>
        <v/>
      </c>
      <c r="E1764" s="5">
        <f t="shared" si="55"/>
        <v>227</v>
      </c>
      <c r="F1764" s="6" t="str">
        <f>IF(C1764&lt;&gt;"",IF(COUNTIFS($C$2:C1764,C1764)=1,C1764,""),"")</f>
        <v/>
      </c>
      <c r="H1764" s="5">
        <v>1763</v>
      </c>
      <c r="I1764" s="6" t="str">
        <f t="shared" si="54"/>
        <v/>
      </c>
      <c r="J1764" s="6" t="str">
        <f>IFERROR(MID(Tabela3[[#This Row],[Ordenado]], 1, SEARCH("_", Tabela3[[#This Row],[Ordenado]]) - 1),"")</f>
        <v/>
      </c>
      <c r="K1764" s="6" t="str">
        <f>IFERROR(MID(Tabela3[[#This Row],[Ordenado]], SEARCH("_",Tabela3[[#This Row],[Ordenado]]) + 1, LEN(Tabela3[[#This Row],[Ordenado]])),"")</f>
        <v/>
      </c>
    </row>
    <row r="1765" spans="1:11" x14ac:dyDescent="0.25">
      <c r="A1765" t="str">
        <f>IFERROR(tbl_geral[[#This Row],[Máquina]],"")</f>
        <v/>
      </c>
      <c r="B1765" t="str">
        <f>IFERROR(tbl_geral[[#This Row],[Status]],"")</f>
        <v/>
      </c>
      <c r="C1765" t="str">
        <f>IF(Tabela2[[#This Row],[Status]]="","",CONCATENATE(Tabela2[[#This Row],[Máquina]],"_",Tabela2[[#This Row],[Status]]))</f>
        <v/>
      </c>
      <c r="E1765" s="5">
        <f t="shared" si="55"/>
        <v>227</v>
      </c>
      <c r="F1765" s="6" t="str">
        <f>IF(C1765&lt;&gt;"",IF(COUNTIFS($C$2:C1765,C1765)=1,C1765,""),"")</f>
        <v/>
      </c>
      <c r="H1765" s="5">
        <v>1764</v>
      </c>
      <c r="I1765" s="6" t="str">
        <f t="shared" si="54"/>
        <v/>
      </c>
      <c r="J1765" s="6" t="str">
        <f>IFERROR(MID(Tabela3[[#This Row],[Ordenado]], 1, SEARCH("_", Tabela3[[#This Row],[Ordenado]]) - 1),"")</f>
        <v/>
      </c>
      <c r="K1765" s="6" t="str">
        <f>IFERROR(MID(Tabela3[[#This Row],[Ordenado]], SEARCH("_",Tabela3[[#This Row],[Ordenado]]) + 1, LEN(Tabela3[[#This Row],[Ordenado]])),"")</f>
        <v/>
      </c>
    </row>
    <row r="1766" spans="1:11" x14ac:dyDescent="0.25">
      <c r="A1766" t="str">
        <f>IFERROR(tbl_geral[[#This Row],[Máquina]],"")</f>
        <v/>
      </c>
      <c r="B1766" t="str">
        <f>IFERROR(tbl_geral[[#This Row],[Status]],"")</f>
        <v/>
      </c>
      <c r="C1766" t="str">
        <f>IF(Tabela2[[#This Row],[Status]]="","",CONCATENATE(Tabela2[[#This Row],[Máquina]],"_",Tabela2[[#This Row],[Status]]))</f>
        <v/>
      </c>
      <c r="E1766" s="5">
        <f t="shared" si="55"/>
        <v>227</v>
      </c>
      <c r="F1766" s="6" t="str">
        <f>IF(C1766&lt;&gt;"",IF(COUNTIFS($C$2:C1766,C1766)=1,C1766,""),"")</f>
        <v/>
      </c>
      <c r="H1766" s="5">
        <v>1765</v>
      </c>
      <c r="I1766" s="6" t="str">
        <f t="shared" si="54"/>
        <v/>
      </c>
      <c r="J1766" s="6" t="str">
        <f>IFERROR(MID(Tabela3[[#This Row],[Ordenado]], 1, SEARCH("_", Tabela3[[#This Row],[Ordenado]]) - 1),"")</f>
        <v/>
      </c>
      <c r="K1766" s="6" t="str">
        <f>IFERROR(MID(Tabela3[[#This Row],[Ordenado]], SEARCH("_",Tabela3[[#This Row],[Ordenado]]) + 1, LEN(Tabela3[[#This Row],[Ordenado]])),"")</f>
        <v/>
      </c>
    </row>
    <row r="1767" spans="1:11" x14ac:dyDescent="0.25">
      <c r="A1767" t="str">
        <f>IFERROR(tbl_geral[[#This Row],[Máquina]],"")</f>
        <v/>
      </c>
      <c r="B1767" t="str">
        <f>IFERROR(tbl_geral[[#This Row],[Status]],"")</f>
        <v/>
      </c>
      <c r="C1767" t="str">
        <f>IF(Tabela2[[#This Row],[Status]]="","",CONCATENATE(Tabela2[[#This Row],[Máquina]],"_",Tabela2[[#This Row],[Status]]))</f>
        <v/>
      </c>
      <c r="E1767" s="5">
        <f t="shared" si="55"/>
        <v>227</v>
      </c>
      <c r="F1767" s="6" t="str">
        <f>IF(C1767&lt;&gt;"",IF(COUNTIFS($C$2:C1767,C1767)=1,C1767,""),"")</f>
        <v/>
      </c>
      <c r="H1767" s="5">
        <v>1766</v>
      </c>
      <c r="I1767" s="6" t="str">
        <f t="shared" si="54"/>
        <v/>
      </c>
      <c r="J1767" s="6" t="str">
        <f>IFERROR(MID(Tabela3[[#This Row],[Ordenado]], 1, SEARCH("_", Tabela3[[#This Row],[Ordenado]]) - 1),"")</f>
        <v/>
      </c>
      <c r="K1767" s="6" t="str">
        <f>IFERROR(MID(Tabela3[[#This Row],[Ordenado]], SEARCH("_",Tabela3[[#This Row],[Ordenado]]) + 1, LEN(Tabela3[[#This Row],[Ordenado]])),"")</f>
        <v/>
      </c>
    </row>
    <row r="1768" spans="1:11" x14ac:dyDescent="0.25">
      <c r="A1768" t="str">
        <f>IFERROR(tbl_geral[[#This Row],[Máquina]],"")</f>
        <v/>
      </c>
      <c r="B1768" t="str">
        <f>IFERROR(tbl_geral[[#This Row],[Status]],"")</f>
        <v/>
      </c>
      <c r="C1768" t="str">
        <f>IF(Tabela2[[#This Row],[Status]]="","",CONCATENATE(Tabela2[[#This Row],[Máquina]],"_",Tabela2[[#This Row],[Status]]))</f>
        <v/>
      </c>
      <c r="E1768" s="5">
        <f t="shared" si="55"/>
        <v>227</v>
      </c>
      <c r="F1768" s="6" t="str">
        <f>IF(C1768&lt;&gt;"",IF(COUNTIFS($C$2:C1768,C1768)=1,C1768,""),"")</f>
        <v/>
      </c>
      <c r="H1768" s="5">
        <v>1767</v>
      </c>
      <c r="I1768" s="6" t="str">
        <f t="shared" si="54"/>
        <v/>
      </c>
      <c r="J1768" s="6" t="str">
        <f>IFERROR(MID(Tabela3[[#This Row],[Ordenado]], 1, SEARCH("_", Tabela3[[#This Row],[Ordenado]]) - 1),"")</f>
        <v/>
      </c>
      <c r="K1768" s="6" t="str">
        <f>IFERROR(MID(Tabela3[[#This Row],[Ordenado]], SEARCH("_",Tabela3[[#This Row],[Ordenado]]) + 1, LEN(Tabela3[[#This Row],[Ordenado]])),"")</f>
        <v/>
      </c>
    </row>
    <row r="1769" spans="1:11" x14ac:dyDescent="0.25">
      <c r="A1769" t="str">
        <f>IFERROR(tbl_geral[[#This Row],[Máquina]],"")</f>
        <v/>
      </c>
      <c r="B1769" t="str">
        <f>IFERROR(tbl_geral[[#This Row],[Status]],"")</f>
        <v/>
      </c>
      <c r="C1769" t="str">
        <f>IF(Tabela2[[#This Row],[Status]]="","",CONCATENATE(Tabela2[[#This Row],[Máquina]],"_",Tabela2[[#This Row],[Status]]))</f>
        <v/>
      </c>
      <c r="E1769" s="5">
        <f t="shared" si="55"/>
        <v>227</v>
      </c>
      <c r="F1769" s="6" t="str">
        <f>IF(C1769&lt;&gt;"",IF(COUNTIFS($C$2:C1769,C1769)=1,C1769,""),"")</f>
        <v/>
      </c>
      <c r="H1769" s="5">
        <v>1768</v>
      </c>
      <c r="I1769" s="6" t="str">
        <f t="shared" si="54"/>
        <v/>
      </c>
      <c r="J1769" s="6" t="str">
        <f>IFERROR(MID(Tabela3[[#This Row],[Ordenado]], 1, SEARCH("_", Tabela3[[#This Row],[Ordenado]]) - 1),"")</f>
        <v/>
      </c>
      <c r="K1769" s="6" t="str">
        <f>IFERROR(MID(Tabela3[[#This Row],[Ordenado]], SEARCH("_",Tabela3[[#This Row],[Ordenado]]) + 1, LEN(Tabela3[[#This Row],[Ordenado]])),"")</f>
        <v/>
      </c>
    </row>
    <row r="1770" spans="1:11" x14ac:dyDescent="0.25">
      <c r="A1770" t="str">
        <f>IFERROR(tbl_geral[[#This Row],[Máquina]],"")</f>
        <v/>
      </c>
      <c r="B1770" t="str">
        <f>IFERROR(tbl_geral[[#This Row],[Status]],"")</f>
        <v/>
      </c>
      <c r="C1770" t="str">
        <f>IF(Tabela2[[#This Row],[Status]]="","",CONCATENATE(Tabela2[[#This Row],[Máquina]],"_",Tabela2[[#This Row],[Status]]))</f>
        <v/>
      </c>
      <c r="E1770" s="5">
        <f t="shared" si="55"/>
        <v>227</v>
      </c>
      <c r="F1770" s="6" t="str">
        <f>IF(C1770&lt;&gt;"",IF(COUNTIFS($C$2:C1770,C1770)=1,C1770,""),"")</f>
        <v/>
      </c>
      <c r="H1770" s="5">
        <v>1769</v>
      </c>
      <c r="I1770" s="6" t="str">
        <f t="shared" si="54"/>
        <v/>
      </c>
      <c r="J1770" s="6" t="str">
        <f>IFERROR(MID(Tabela3[[#This Row],[Ordenado]], 1, SEARCH("_", Tabela3[[#This Row],[Ordenado]]) - 1),"")</f>
        <v/>
      </c>
      <c r="K1770" s="6" t="str">
        <f>IFERROR(MID(Tabela3[[#This Row],[Ordenado]], SEARCH("_",Tabela3[[#This Row],[Ordenado]]) + 1, LEN(Tabela3[[#This Row],[Ordenado]])),"")</f>
        <v/>
      </c>
    </row>
    <row r="1771" spans="1:11" x14ac:dyDescent="0.25">
      <c r="A1771" t="str">
        <f>IFERROR(tbl_geral[[#This Row],[Máquina]],"")</f>
        <v/>
      </c>
      <c r="B1771" t="str">
        <f>IFERROR(tbl_geral[[#This Row],[Status]],"")</f>
        <v/>
      </c>
      <c r="C1771" t="str">
        <f>IF(Tabela2[[#This Row],[Status]]="","",CONCATENATE(Tabela2[[#This Row],[Máquina]],"_",Tabela2[[#This Row],[Status]]))</f>
        <v/>
      </c>
      <c r="E1771" s="5">
        <f t="shared" si="55"/>
        <v>227</v>
      </c>
      <c r="F1771" s="6" t="str">
        <f>IF(C1771&lt;&gt;"",IF(COUNTIFS($C$2:C1771,C1771)=1,C1771,""),"")</f>
        <v/>
      </c>
      <c r="H1771" s="5">
        <v>1770</v>
      </c>
      <c r="I1771" s="6" t="str">
        <f t="shared" si="54"/>
        <v/>
      </c>
      <c r="J1771" s="6" t="str">
        <f>IFERROR(MID(Tabela3[[#This Row],[Ordenado]], 1, SEARCH("_", Tabela3[[#This Row],[Ordenado]]) - 1),"")</f>
        <v/>
      </c>
      <c r="K1771" s="6" t="str">
        <f>IFERROR(MID(Tabela3[[#This Row],[Ordenado]], SEARCH("_",Tabela3[[#This Row],[Ordenado]]) + 1, LEN(Tabela3[[#This Row],[Ordenado]])),"")</f>
        <v/>
      </c>
    </row>
    <row r="1772" spans="1:11" x14ac:dyDescent="0.25">
      <c r="A1772" t="str">
        <f>IFERROR(tbl_geral[[#This Row],[Máquina]],"")</f>
        <v/>
      </c>
      <c r="B1772" t="str">
        <f>IFERROR(tbl_geral[[#This Row],[Status]],"")</f>
        <v/>
      </c>
      <c r="C1772" t="str">
        <f>IF(Tabela2[[#This Row],[Status]]="","",CONCATENATE(Tabela2[[#This Row],[Máquina]],"_",Tabela2[[#This Row],[Status]]))</f>
        <v/>
      </c>
      <c r="E1772" s="5">
        <f t="shared" si="55"/>
        <v>227</v>
      </c>
      <c r="F1772" s="6" t="str">
        <f>IF(C1772&lt;&gt;"",IF(COUNTIFS($C$2:C1772,C1772)=1,C1772,""),"")</f>
        <v/>
      </c>
      <c r="H1772" s="5">
        <v>1771</v>
      </c>
      <c r="I1772" s="6" t="str">
        <f t="shared" si="54"/>
        <v/>
      </c>
      <c r="J1772" s="6" t="str">
        <f>IFERROR(MID(Tabela3[[#This Row],[Ordenado]], 1, SEARCH("_", Tabela3[[#This Row],[Ordenado]]) - 1),"")</f>
        <v/>
      </c>
      <c r="K1772" s="6" t="str">
        <f>IFERROR(MID(Tabela3[[#This Row],[Ordenado]], SEARCH("_",Tabela3[[#This Row],[Ordenado]]) + 1, LEN(Tabela3[[#This Row],[Ordenado]])),"")</f>
        <v/>
      </c>
    </row>
    <row r="1773" spans="1:11" x14ac:dyDescent="0.25">
      <c r="A1773" t="str">
        <f>IFERROR(tbl_geral[[#This Row],[Máquina]],"")</f>
        <v/>
      </c>
      <c r="B1773" t="str">
        <f>IFERROR(tbl_geral[[#This Row],[Status]],"")</f>
        <v/>
      </c>
      <c r="C1773" t="str">
        <f>IF(Tabela2[[#This Row],[Status]]="","",CONCATENATE(Tabela2[[#This Row],[Máquina]],"_",Tabela2[[#This Row],[Status]]))</f>
        <v/>
      </c>
      <c r="E1773" s="5">
        <f t="shared" si="55"/>
        <v>227</v>
      </c>
      <c r="F1773" s="6" t="str">
        <f>IF(C1773&lt;&gt;"",IF(COUNTIFS($C$2:C1773,C1773)=1,C1773,""),"")</f>
        <v/>
      </c>
      <c r="H1773" s="5">
        <v>1772</v>
      </c>
      <c r="I1773" s="6" t="str">
        <f t="shared" si="54"/>
        <v/>
      </c>
      <c r="J1773" s="6" t="str">
        <f>IFERROR(MID(Tabela3[[#This Row],[Ordenado]], 1, SEARCH("_", Tabela3[[#This Row],[Ordenado]]) - 1),"")</f>
        <v/>
      </c>
      <c r="K1773" s="6" t="str">
        <f>IFERROR(MID(Tabela3[[#This Row],[Ordenado]], SEARCH("_",Tabela3[[#This Row],[Ordenado]]) + 1, LEN(Tabela3[[#This Row],[Ordenado]])),"")</f>
        <v/>
      </c>
    </row>
    <row r="1774" spans="1:11" x14ac:dyDescent="0.25">
      <c r="A1774" t="str">
        <f>IFERROR(tbl_geral[[#This Row],[Máquina]],"")</f>
        <v/>
      </c>
      <c r="B1774" t="str">
        <f>IFERROR(tbl_geral[[#This Row],[Status]],"")</f>
        <v/>
      </c>
      <c r="C1774" t="str">
        <f>IF(Tabela2[[#This Row],[Status]]="","",CONCATENATE(Tabela2[[#This Row],[Máquina]],"_",Tabela2[[#This Row],[Status]]))</f>
        <v/>
      </c>
      <c r="E1774" s="5">
        <f t="shared" si="55"/>
        <v>227</v>
      </c>
      <c r="F1774" s="6" t="str">
        <f>IF(C1774&lt;&gt;"",IF(COUNTIFS($C$2:C1774,C1774)=1,C1774,""),"")</f>
        <v/>
      </c>
      <c r="H1774" s="5">
        <v>1773</v>
      </c>
      <c r="I1774" s="6" t="str">
        <f t="shared" si="54"/>
        <v/>
      </c>
      <c r="J1774" s="6" t="str">
        <f>IFERROR(MID(Tabela3[[#This Row],[Ordenado]], 1, SEARCH("_", Tabela3[[#This Row],[Ordenado]]) - 1),"")</f>
        <v/>
      </c>
      <c r="K1774" s="6" t="str">
        <f>IFERROR(MID(Tabela3[[#This Row],[Ordenado]], SEARCH("_",Tabela3[[#This Row],[Ordenado]]) + 1, LEN(Tabela3[[#This Row],[Ordenado]])),"")</f>
        <v/>
      </c>
    </row>
    <row r="1775" spans="1:11" x14ac:dyDescent="0.25">
      <c r="A1775" t="str">
        <f>IFERROR(tbl_geral[[#This Row],[Máquina]],"")</f>
        <v/>
      </c>
      <c r="B1775" t="str">
        <f>IFERROR(tbl_geral[[#This Row],[Status]],"")</f>
        <v/>
      </c>
      <c r="C1775" t="str">
        <f>IF(Tabela2[[#This Row],[Status]]="","",CONCATENATE(Tabela2[[#This Row],[Máquina]],"_",Tabela2[[#This Row],[Status]]))</f>
        <v/>
      </c>
      <c r="E1775" s="5">
        <f t="shared" si="55"/>
        <v>227</v>
      </c>
      <c r="F1775" s="6" t="str">
        <f>IF(C1775&lt;&gt;"",IF(COUNTIFS($C$2:C1775,C1775)=1,C1775,""),"")</f>
        <v/>
      </c>
      <c r="H1775" s="5">
        <v>1774</v>
      </c>
      <c r="I1775" s="6" t="str">
        <f t="shared" si="54"/>
        <v/>
      </c>
      <c r="J1775" s="6" t="str">
        <f>IFERROR(MID(Tabela3[[#This Row],[Ordenado]], 1, SEARCH("_", Tabela3[[#This Row],[Ordenado]]) - 1),"")</f>
        <v/>
      </c>
      <c r="K1775" s="6" t="str">
        <f>IFERROR(MID(Tabela3[[#This Row],[Ordenado]], SEARCH("_",Tabela3[[#This Row],[Ordenado]]) + 1, LEN(Tabela3[[#This Row],[Ordenado]])),"")</f>
        <v/>
      </c>
    </row>
    <row r="1776" spans="1:11" x14ac:dyDescent="0.25">
      <c r="A1776" t="str">
        <f>IFERROR(tbl_geral[[#This Row],[Máquina]],"")</f>
        <v/>
      </c>
      <c r="B1776" t="str">
        <f>IFERROR(tbl_geral[[#This Row],[Status]],"")</f>
        <v/>
      </c>
      <c r="C1776" t="str">
        <f>IF(Tabela2[[#This Row],[Status]]="","",CONCATENATE(Tabela2[[#This Row],[Máquina]],"_",Tabela2[[#This Row],[Status]]))</f>
        <v/>
      </c>
      <c r="E1776" s="5">
        <f t="shared" si="55"/>
        <v>227</v>
      </c>
      <c r="F1776" s="6" t="str">
        <f>IF(C1776&lt;&gt;"",IF(COUNTIFS($C$2:C1776,C1776)=1,C1776,""),"")</f>
        <v/>
      </c>
      <c r="H1776" s="5">
        <v>1775</v>
      </c>
      <c r="I1776" s="6" t="str">
        <f t="shared" si="54"/>
        <v/>
      </c>
      <c r="J1776" s="6" t="str">
        <f>IFERROR(MID(Tabela3[[#This Row],[Ordenado]], 1, SEARCH("_", Tabela3[[#This Row],[Ordenado]]) - 1),"")</f>
        <v/>
      </c>
      <c r="K1776" s="6" t="str">
        <f>IFERROR(MID(Tabela3[[#This Row],[Ordenado]], SEARCH("_",Tabela3[[#This Row],[Ordenado]]) + 1, LEN(Tabela3[[#This Row],[Ordenado]])),"")</f>
        <v/>
      </c>
    </row>
    <row r="1777" spans="1:11" x14ac:dyDescent="0.25">
      <c r="A1777" t="str">
        <f>IFERROR(tbl_geral[[#This Row],[Máquina]],"")</f>
        <v/>
      </c>
      <c r="B1777" t="str">
        <f>IFERROR(tbl_geral[[#This Row],[Status]],"")</f>
        <v/>
      </c>
      <c r="C1777" t="str">
        <f>IF(Tabela2[[#This Row],[Status]]="","",CONCATENATE(Tabela2[[#This Row],[Máquina]],"_",Tabela2[[#This Row],[Status]]))</f>
        <v/>
      </c>
      <c r="E1777" s="5">
        <f t="shared" si="55"/>
        <v>227</v>
      </c>
      <c r="F1777" s="6" t="str">
        <f>IF(C1777&lt;&gt;"",IF(COUNTIFS($C$2:C1777,C1777)=1,C1777,""),"")</f>
        <v/>
      </c>
      <c r="H1777" s="5">
        <v>1776</v>
      </c>
      <c r="I1777" s="6" t="str">
        <f t="shared" si="54"/>
        <v/>
      </c>
      <c r="J1777" s="6" t="str">
        <f>IFERROR(MID(Tabela3[[#This Row],[Ordenado]], 1, SEARCH("_", Tabela3[[#This Row],[Ordenado]]) - 1),"")</f>
        <v/>
      </c>
      <c r="K1777" s="6" t="str">
        <f>IFERROR(MID(Tabela3[[#This Row],[Ordenado]], SEARCH("_",Tabela3[[#This Row],[Ordenado]]) + 1, LEN(Tabela3[[#This Row],[Ordenado]])),"")</f>
        <v/>
      </c>
    </row>
    <row r="1778" spans="1:11" x14ac:dyDescent="0.25">
      <c r="A1778" t="str">
        <f>IFERROR(tbl_geral[[#This Row],[Máquina]],"")</f>
        <v/>
      </c>
      <c r="B1778" t="str">
        <f>IFERROR(tbl_geral[[#This Row],[Status]],"")</f>
        <v/>
      </c>
      <c r="C1778" t="str">
        <f>IF(Tabela2[[#This Row],[Status]]="","",CONCATENATE(Tabela2[[#This Row],[Máquina]],"_",Tabela2[[#This Row],[Status]]))</f>
        <v/>
      </c>
      <c r="E1778" s="5">
        <f t="shared" si="55"/>
        <v>227</v>
      </c>
      <c r="F1778" s="6" t="str">
        <f>IF(C1778&lt;&gt;"",IF(COUNTIFS($C$2:C1778,C1778)=1,C1778,""),"")</f>
        <v/>
      </c>
      <c r="H1778" s="5">
        <v>1777</v>
      </c>
      <c r="I1778" s="6" t="str">
        <f t="shared" si="54"/>
        <v/>
      </c>
      <c r="J1778" s="6" t="str">
        <f>IFERROR(MID(Tabela3[[#This Row],[Ordenado]], 1, SEARCH("_", Tabela3[[#This Row],[Ordenado]]) - 1),"")</f>
        <v/>
      </c>
      <c r="K1778" s="6" t="str">
        <f>IFERROR(MID(Tabela3[[#This Row],[Ordenado]], SEARCH("_",Tabela3[[#This Row],[Ordenado]]) + 1, LEN(Tabela3[[#This Row],[Ordenado]])),"")</f>
        <v/>
      </c>
    </row>
    <row r="1779" spans="1:11" x14ac:dyDescent="0.25">
      <c r="A1779" t="str">
        <f>IFERROR(tbl_geral[[#This Row],[Máquina]],"")</f>
        <v/>
      </c>
      <c r="B1779" t="str">
        <f>IFERROR(tbl_geral[[#This Row],[Status]],"")</f>
        <v/>
      </c>
      <c r="C1779" t="str">
        <f>IF(Tabela2[[#This Row],[Status]]="","",CONCATENATE(Tabela2[[#This Row],[Máquina]],"_",Tabela2[[#This Row],[Status]]))</f>
        <v/>
      </c>
      <c r="E1779" s="5">
        <f t="shared" si="55"/>
        <v>227</v>
      </c>
      <c r="F1779" s="6" t="str">
        <f>IF(C1779&lt;&gt;"",IF(COUNTIFS($C$2:C1779,C1779)=1,C1779,""),"")</f>
        <v/>
      </c>
      <c r="H1779" s="5">
        <v>1778</v>
      </c>
      <c r="I1779" s="6" t="str">
        <f t="shared" si="54"/>
        <v/>
      </c>
      <c r="J1779" s="6" t="str">
        <f>IFERROR(MID(Tabela3[[#This Row],[Ordenado]], 1, SEARCH("_", Tabela3[[#This Row],[Ordenado]]) - 1),"")</f>
        <v/>
      </c>
      <c r="K1779" s="6" t="str">
        <f>IFERROR(MID(Tabela3[[#This Row],[Ordenado]], SEARCH("_",Tabela3[[#This Row],[Ordenado]]) + 1, LEN(Tabela3[[#This Row],[Ordenado]])),"")</f>
        <v/>
      </c>
    </row>
    <row r="1780" spans="1:11" x14ac:dyDescent="0.25">
      <c r="A1780" t="str">
        <f>IFERROR(tbl_geral[[#This Row],[Máquina]],"")</f>
        <v/>
      </c>
      <c r="B1780" t="str">
        <f>IFERROR(tbl_geral[[#This Row],[Status]],"")</f>
        <v/>
      </c>
      <c r="C1780" t="str">
        <f>IF(Tabela2[[#This Row],[Status]]="","",CONCATENATE(Tabela2[[#This Row],[Máquina]],"_",Tabela2[[#This Row],[Status]]))</f>
        <v/>
      </c>
      <c r="E1780" s="5">
        <f t="shared" si="55"/>
        <v>227</v>
      </c>
      <c r="F1780" s="6" t="str">
        <f>IF(C1780&lt;&gt;"",IF(COUNTIFS($C$2:C1780,C1780)=1,C1780,""),"")</f>
        <v/>
      </c>
      <c r="H1780" s="5">
        <v>1779</v>
      </c>
      <c r="I1780" s="6" t="str">
        <f t="shared" si="54"/>
        <v/>
      </c>
      <c r="J1780" s="6" t="str">
        <f>IFERROR(MID(Tabela3[[#This Row],[Ordenado]], 1, SEARCH("_", Tabela3[[#This Row],[Ordenado]]) - 1),"")</f>
        <v/>
      </c>
      <c r="K1780" s="6" t="str">
        <f>IFERROR(MID(Tabela3[[#This Row],[Ordenado]], SEARCH("_",Tabela3[[#This Row],[Ordenado]]) + 1, LEN(Tabela3[[#This Row],[Ordenado]])),"")</f>
        <v/>
      </c>
    </row>
    <row r="1781" spans="1:11" x14ac:dyDescent="0.25">
      <c r="A1781" t="str">
        <f>IFERROR(tbl_geral[[#This Row],[Máquina]],"")</f>
        <v/>
      </c>
      <c r="B1781" t="str">
        <f>IFERROR(tbl_geral[[#This Row],[Status]],"")</f>
        <v/>
      </c>
      <c r="C1781" t="str">
        <f>IF(Tabela2[[#This Row],[Status]]="","",CONCATENATE(Tabela2[[#This Row],[Máquina]],"_",Tabela2[[#This Row],[Status]]))</f>
        <v/>
      </c>
      <c r="E1781" s="5">
        <f t="shared" si="55"/>
        <v>227</v>
      </c>
      <c r="F1781" s="6" t="str">
        <f>IF(C1781&lt;&gt;"",IF(COUNTIFS($C$2:C1781,C1781)=1,C1781,""),"")</f>
        <v/>
      </c>
      <c r="H1781" s="5">
        <v>1780</v>
      </c>
      <c r="I1781" s="6" t="str">
        <f t="shared" si="54"/>
        <v/>
      </c>
      <c r="J1781" s="6" t="str">
        <f>IFERROR(MID(Tabela3[[#This Row],[Ordenado]], 1, SEARCH("_", Tabela3[[#This Row],[Ordenado]]) - 1),"")</f>
        <v/>
      </c>
      <c r="K1781" s="6" t="str">
        <f>IFERROR(MID(Tabela3[[#This Row],[Ordenado]], SEARCH("_",Tabela3[[#This Row],[Ordenado]]) + 1, LEN(Tabela3[[#This Row],[Ordenado]])),"")</f>
        <v/>
      </c>
    </row>
    <row r="1782" spans="1:11" x14ac:dyDescent="0.25">
      <c r="A1782" t="str">
        <f>IFERROR(tbl_geral[[#This Row],[Máquina]],"")</f>
        <v/>
      </c>
      <c r="B1782" t="str">
        <f>IFERROR(tbl_geral[[#This Row],[Status]],"")</f>
        <v/>
      </c>
      <c r="C1782" t="str">
        <f>IF(Tabela2[[#This Row],[Status]]="","",CONCATENATE(Tabela2[[#This Row],[Máquina]],"_",Tabela2[[#This Row],[Status]]))</f>
        <v/>
      </c>
      <c r="E1782" s="5">
        <f t="shared" si="55"/>
        <v>227</v>
      </c>
      <c r="F1782" s="6" t="str">
        <f>IF(C1782&lt;&gt;"",IF(COUNTIFS($C$2:C1782,C1782)=1,C1782,""),"")</f>
        <v/>
      </c>
      <c r="H1782" s="5">
        <v>1781</v>
      </c>
      <c r="I1782" s="6" t="str">
        <f t="shared" si="54"/>
        <v/>
      </c>
      <c r="J1782" s="6" t="str">
        <f>IFERROR(MID(Tabela3[[#This Row],[Ordenado]], 1, SEARCH("_", Tabela3[[#This Row],[Ordenado]]) - 1),"")</f>
        <v/>
      </c>
      <c r="K1782" s="6" t="str">
        <f>IFERROR(MID(Tabela3[[#This Row],[Ordenado]], SEARCH("_",Tabela3[[#This Row],[Ordenado]]) + 1, LEN(Tabela3[[#This Row],[Ordenado]])),"")</f>
        <v/>
      </c>
    </row>
    <row r="1783" spans="1:11" x14ac:dyDescent="0.25">
      <c r="A1783" t="str">
        <f>IFERROR(tbl_geral[[#This Row],[Máquina]],"")</f>
        <v/>
      </c>
      <c r="B1783" t="str">
        <f>IFERROR(tbl_geral[[#This Row],[Status]],"")</f>
        <v/>
      </c>
      <c r="C1783" t="str">
        <f>IF(Tabela2[[#This Row],[Status]]="","",CONCATENATE(Tabela2[[#This Row],[Máquina]],"_",Tabela2[[#This Row],[Status]]))</f>
        <v/>
      </c>
      <c r="E1783" s="5">
        <f t="shared" si="55"/>
        <v>227</v>
      </c>
      <c r="F1783" s="6" t="str">
        <f>IF(C1783&lt;&gt;"",IF(COUNTIFS($C$2:C1783,C1783)=1,C1783,""),"")</f>
        <v/>
      </c>
      <c r="H1783" s="5">
        <v>1782</v>
      </c>
      <c r="I1783" s="6" t="str">
        <f t="shared" si="54"/>
        <v/>
      </c>
      <c r="J1783" s="6" t="str">
        <f>IFERROR(MID(Tabela3[[#This Row],[Ordenado]], 1, SEARCH("_", Tabela3[[#This Row],[Ordenado]]) - 1),"")</f>
        <v/>
      </c>
      <c r="K1783" s="6" t="str">
        <f>IFERROR(MID(Tabela3[[#This Row],[Ordenado]], SEARCH("_",Tabela3[[#This Row],[Ordenado]]) + 1, LEN(Tabela3[[#This Row],[Ordenado]])),"")</f>
        <v/>
      </c>
    </row>
    <row r="1784" spans="1:11" x14ac:dyDescent="0.25">
      <c r="A1784" t="str">
        <f>IFERROR(tbl_geral[[#This Row],[Máquina]],"")</f>
        <v/>
      </c>
      <c r="B1784" t="str">
        <f>IFERROR(tbl_geral[[#This Row],[Status]],"")</f>
        <v/>
      </c>
      <c r="C1784" t="str">
        <f>IF(Tabela2[[#This Row],[Status]]="","",CONCATENATE(Tabela2[[#This Row],[Máquina]],"_",Tabela2[[#This Row],[Status]]))</f>
        <v/>
      </c>
      <c r="E1784" s="5">
        <f t="shared" si="55"/>
        <v>227</v>
      </c>
      <c r="F1784" s="6" t="str">
        <f>IF(C1784&lt;&gt;"",IF(COUNTIFS($C$2:C1784,C1784)=1,C1784,""),"")</f>
        <v/>
      </c>
      <c r="H1784" s="5">
        <v>1783</v>
      </c>
      <c r="I1784" s="6" t="str">
        <f t="shared" si="54"/>
        <v/>
      </c>
      <c r="J1784" s="6" t="str">
        <f>IFERROR(MID(Tabela3[[#This Row],[Ordenado]], 1, SEARCH("_", Tabela3[[#This Row],[Ordenado]]) - 1),"")</f>
        <v/>
      </c>
      <c r="K1784" s="6" t="str">
        <f>IFERROR(MID(Tabela3[[#This Row],[Ordenado]], SEARCH("_",Tabela3[[#This Row],[Ordenado]]) + 1, LEN(Tabela3[[#This Row],[Ordenado]])),"")</f>
        <v/>
      </c>
    </row>
    <row r="1785" spans="1:11" x14ac:dyDescent="0.25">
      <c r="A1785" t="str">
        <f>IFERROR(tbl_geral[[#This Row],[Máquina]],"")</f>
        <v/>
      </c>
      <c r="B1785" t="str">
        <f>IFERROR(tbl_geral[[#This Row],[Status]],"")</f>
        <v/>
      </c>
      <c r="C1785" t="str">
        <f>IF(Tabela2[[#This Row],[Status]]="","",CONCATENATE(Tabela2[[#This Row],[Máquina]],"_",Tabela2[[#This Row],[Status]]))</f>
        <v/>
      </c>
      <c r="E1785" s="5">
        <f t="shared" si="55"/>
        <v>227</v>
      </c>
      <c r="F1785" s="6" t="str">
        <f>IF(C1785&lt;&gt;"",IF(COUNTIFS($C$2:C1785,C1785)=1,C1785,""),"")</f>
        <v/>
      </c>
      <c r="H1785" s="5">
        <v>1784</v>
      </c>
      <c r="I1785" s="6" t="str">
        <f t="shared" si="54"/>
        <v/>
      </c>
      <c r="J1785" s="6" t="str">
        <f>IFERROR(MID(Tabela3[[#This Row],[Ordenado]], 1, SEARCH("_", Tabela3[[#This Row],[Ordenado]]) - 1),"")</f>
        <v/>
      </c>
      <c r="K1785" s="6" t="str">
        <f>IFERROR(MID(Tabela3[[#This Row],[Ordenado]], SEARCH("_",Tabela3[[#This Row],[Ordenado]]) + 1, LEN(Tabela3[[#This Row],[Ordenado]])),"")</f>
        <v/>
      </c>
    </row>
    <row r="1786" spans="1:11" x14ac:dyDescent="0.25">
      <c r="A1786" t="str">
        <f>IFERROR(tbl_geral[[#This Row],[Máquina]],"")</f>
        <v/>
      </c>
      <c r="B1786" t="str">
        <f>IFERROR(tbl_geral[[#This Row],[Status]],"")</f>
        <v/>
      </c>
      <c r="C1786" t="str">
        <f>IF(Tabela2[[#This Row],[Status]]="","",CONCATENATE(Tabela2[[#This Row],[Máquina]],"_",Tabela2[[#This Row],[Status]]))</f>
        <v/>
      </c>
      <c r="E1786" s="5">
        <f t="shared" si="55"/>
        <v>227</v>
      </c>
      <c r="F1786" s="6" t="str">
        <f>IF(C1786&lt;&gt;"",IF(COUNTIFS($C$2:C1786,C1786)=1,C1786,""),"")</f>
        <v/>
      </c>
      <c r="H1786" s="5">
        <v>1785</v>
      </c>
      <c r="I1786" s="6" t="str">
        <f t="shared" si="54"/>
        <v/>
      </c>
      <c r="J1786" s="6" t="str">
        <f>IFERROR(MID(Tabela3[[#This Row],[Ordenado]], 1, SEARCH("_", Tabela3[[#This Row],[Ordenado]]) - 1),"")</f>
        <v/>
      </c>
      <c r="K1786" s="6" t="str">
        <f>IFERROR(MID(Tabela3[[#This Row],[Ordenado]], SEARCH("_",Tabela3[[#This Row],[Ordenado]]) + 1, LEN(Tabela3[[#This Row],[Ordenado]])),"")</f>
        <v/>
      </c>
    </row>
    <row r="1787" spans="1:11" x14ac:dyDescent="0.25">
      <c r="A1787" t="str">
        <f>IFERROR(tbl_geral[[#This Row],[Máquina]],"")</f>
        <v/>
      </c>
      <c r="B1787" t="str">
        <f>IFERROR(tbl_geral[[#This Row],[Status]],"")</f>
        <v/>
      </c>
      <c r="C1787" t="str">
        <f>IF(Tabela2[[#This Row],[Status]]="","",CONCATENATE(Tabela2[[#This Row],[Máquina]],"_",Tabela2[[#This Row],[Status]]))</f>
        <v/>
      </c>
      <c r="E1787" s="5">
        <f t="shared" si="55"/>
        <v>227</v>
      </c>
      <c r="F1787" s="6" t="str">
        <f>IF(C1787&lt;&gt;"",IF(COUNTIFS($C$2:C1787,C1787)=1,C1787,""),"")</f>
        <v/>
      </c>
      <c r="H1787" s="5">
        <v>1786</v>
      </c>
      <c r="I1787" s="6" t="str">
        <f t="shared" si="54"/>
        <v/>
      </c>
      <c r="J1787" s="6" t="str">
        <f>IFERROR(MID(Tabela3[[#This Row],[Ordenado]], 1, SEARCH("_", Tabela3[[#This Row],[Ordenado]]) - 1),"")</f>
        <v/>
      </c>
      <c r="K1787" s="6" t="str">
        <f>IFERROR(MID(Tabela3[[#This Row],[Ordenado]], SEARCH("_",Tabela3[[#This Row],[Ordenado]]) + 1, LEN(Tabela3[[#This Row],[Ordenado]])),"")</f>
        <v/>
      </c>
    </row>
    <row r="1788" spans="1:11" x14ac:dyDescent="0.25">
      <c r="A1788" t="str">
        <f>IFERROR(tbl_geral[[#This Row],[Máquina]],"")</f>
        <v/>
      </c>
      <c r="B1788" t="str">
        <f>IFERROR(tbl_geral[[#This Row],[Status]],"")</f>
        <v/>
      </c>
      <c r="C1788" t="str">
        <f>IF(Tabela2[[#This Row],[Status]]="","",CONCATENATE(Tabela2[[#This Row],[Máquina]],"_",Tabela2[[#This Row],[Status]]))</f>
        <v/>
      </c>
      <c r="E1788" s="5">
        <f t="shared" si="55"/>
        <v>227</v>
      </c>
      <c r="F1788" s="6" t="str">
        <f>IF(C1788&lt;&gt;"",IF(COUNTIFS($C$2:C1788,C1788)=1,C1788,""),"")</f>
        <v/>
      </c>
      <c r="H1788" s="5">
        <v>1787</v>
      </c>
      <c r="I1788" s="6" t="str">
        <f t="shared" si="54"/>
        <v/>
      </c>
      <c r="J1788" s="6" t="str">
        <f>IFERROR(MID(Tabela3[[#This Row],[Ordenado]], 1, SEARCH("_", Tabela3[[#This Row],[Ordenado]]) - 1),"")</f>
        <v/>
      </c>
      <c r="K1788" s="6" t="str">
        <f>IFERROR(MID(Tabela3[[#This Row],[Ordenado]], SEARCH("_",Tabela3[[#This Row],[Ordenado]]) + 1, LEN(Tabela3[[#This Row],[Ordenado]])),"")</f>
        <v/>
      </c>
    </row>
    <row r="1789" spans="1:11" x14ac:dyDescent="0.25">
      <c r="A1789" t="str">
        <f>IFERROR(tbl_geral[[#This Row],[Máquina]],"")</f>
        <v/>
      </c>
      <c r="B1789" t="str">
        <f>IFERROR(tbl_geral[[#This Row],[Status]],"")</f>
        <v/>
      </c>
      <c r="C1789" t="str">
        <f>IF(Tabela2[[#This Row],[Status]]="","",CONCATENATE(Tabela2[[#This Row],[Máquina]],"_",Tabela2[[#This Row],[Status]]))</f>
        <v/>
      </c>
      <c r="E1789" s="5">
        <f t="shared" si="55"/>
        <v>227</v>
      </c>
      <c r="F1789" s="6" t="str">
        <f>IF(C1789&lt;&gt;"",IF(COUNTIFS($C$2:C1789,C1789)=1,C1789,""),"")</f>
        <v/>
      </c>
      <c r="H1789" s="5">
        <v>1788</v>
      </c>
      <c r="I1789" s="6" t="str">
        <f t="shared" si="54"/>
        <v/>
      </c>
      <c r="J1789" s="6" t="str">
        <f>IFERROR(MID(Tabela3[[#This Row],[Ordenado]], 1, SEARCH("_", Tabela3[[#This Row],[Ordenado]]) - 1),"")</f>
        <v/>
      </c>
      <c r="K1789" s="6" t="str">
        <f>IFERROR(MID(Tabela3[[#This Row],[Ordenado]], SEARCH("_",Tabela3[[#This Row],[Ordenado]]) + 1, LEN(Tabela3[[#This Row],[Ordenado]])),"")</f>
        <v/>
      </c>
    </row>
    <row r="1790" spans="1:11" x14ac:dyDescent="0.25">
      <c r="A1790" t="str">
        <f>IFERROR(tbl_geral[[#This Row],[Máquina]],"")</f>
        <v/>
      </c>
      <c r="B1790" t="str">
        <f>IFERROR(tbl_geral[[#This Row],[Status]],"")</f>
        <v/>
      </c>
      <c r="C1790" t="str">
        <f>IF(Tabela2[[#This Row],[Status]]="","",CONCATENATE(Tabela2[[#This Row],[Máquina]],"_",Tabela2[[#This Row],[Status]]))</f>
        <v/>
      </c>
      <c r="E1790" s="5">
        <f t="shared" si="55"/>
        <v>227</v>
      </c>
      <c r="F1790" s="6" t="str">
        <f>IF(C1790&lt;&gt;"",IF(COUNTIFS($C$2:C1790,C1790)=1,C1790,""),"")</f>
        <v/>
      </c>
      <c r="H1790" s="5">
        <v>1789</v>
      </c>
      <c r="I1790" s="6" t="str">
        <f t="shared" si="54"/>
        <v/>
      </c>
      <c r="J1790" s="6" t="str">
        <f>IFERROR(MID(Tabela3[[#This Row],[Ordenado]], 1, SEARCH("_", Tabela3[[#This Row],[Ordenado]]) - 1),"")</f>
        <v/>
      </c>
      <c r="K1790" s="6" t="str">
        <f>IFERROR(MID(Tabela3[[#This Row],[Ordenado]], SEARCH("_",Tabela3[[#This Row],[Ordenado]]) + 1, LEN(Tabela3[[#This Row],[Ordenado]])),"")</f>
        <v/>
      </c>
    </row>
    <row r="1791" spans="1:11" x14ac:dyDescent="0.25">
      <c r="A1791" t="str">
        <f>IFERROR(tbl_geral[[#This Row],[Máquina]],"")</f>
        <v/>
      </c>
      <c r="B1791" t="str">
        <f>IFERROR(tbl_geral[[#This Row],[Status]],"")</f>
        <v/>
      </c>
      <c r="C1791" t="str">
        <f>IF(Tabela2[[#This Row],[Status]]="","",CONCATENATE(Tabela2[[#This Row],[Máquina]],"_",Tabela2[[#This Row],[Status]]))</f>
        <v/>
      </c>
      <c r="E1791" s="5">
        <f t="shared" si="55"/>
        <v>227</v>
      </c>
      <c r="F1791" s="6" t="str">
        <f>IF(C1791&lt;&gt;"",IF(COUNTIFS($C$2:C1791,C1791)=1,C1791,""),"")</f>
        <v/>
      </c>
      <c r="H1791" s="5">
        <v>1790</v>
      </c>
      <c r="I1791" s="6" t="str">
        <f t="shared" si="54"/>
        <v/>
      </c>
      <c r="J1791" s="6" t="str">
        <f>IFERROR(MID(Tabela3[[#This Row],[Ordenado]], 1, SEARCH("_", Tabela3[[#This Row],[Ordenado]]) - 1),"")</f>
        <v/>
      </c>
      <c r="K1791" s="6" t="str">
        <f>IFERROR(MID(Tabela3[[#This Row],[Ordenado]], SEARCH("_",Tabela3[[#This Row],[Ordenado]]) + 1, LEN(Tabela3[[#This Row],[Ordenado]])),"")</f>
        <v/>
      </c>
    </row>
    <row r="1792" spans="1:11" x14ac:dyDescent="0.25">
      <c r="A1792" t="str">
        <f>IFERROR(tbl_geral[[#This Row],[Máquina]],"")</f>
        <v/>
      </c>
      <c r="B1792" t="str">
        <f>IFERROR(tbl_geral[[#This Row],[Status]],"")</f>
        <v/>
      </c>
      <c r="C1792" t="str">
        <f>IF(Tabela2[[#This Row],[Status]]="","",CONCATENATE(Tabela2[[#This Row],[Máquina]],"_",Tabela2[[#This Row],[Status]]))</f>
        <v/>
      </c>
      <c r="E1792" s="5">
        <f t="shared" si="55"/>
        <v>227</v>
      </c>
      <c r="F1792" s="6" t="str">
        <f>IF(C1792&lt;&gt;"",IF(COUNTIFS($C$2:C1792,C1792)=1,C1792,""),"")</f>
        <v/>
      </c>
      <c r="H1792" s="5">
        <v>1791</v>
      </c>
      <c r="I1792" s="6" t="str">
        <f t="shared" si="54"/>
        <v/>
      </c>
      <c r="J1792" s="6" t="str">
        <f>IFERROR(MID(Tabela3[[#This Row],[Ordenado]], 1, SEARCH("_", Tabela3[[#This Row],[Ordenado]]) - 1),"")</f>
        <v/>
      </c>
      <c r="K1792" s="6" t="str">
        <f>IFERROR(MID(Tabela3[[#This Row],[Ordenado]], SEARCH("_",Tabela3[[#This Row],[Ordenado]]) + 1, LEN(Tabela3[[#This Row],[Ordenado]])),"")</f>
        <v/>
      </c>
    </row>
    <row r="1793" spans="1:11" x14ac:dyDescent="0.25">
      <c r="A1793" t="str">
        <f>IFERROR(tbl_geral[[#This Row],[Máquina]],"")</f>
        <v/>
      </c>
      <c r="B1793" t="str">
        <f>IFERROR(tbl_geral[[#This Row],[Status]],"")</f>
        <v/>
      </c>
      <c r="C1793" t="str">
        <f>IF(Tabela2[[#This Row],[Status]]="","",CONCATENATE(Tabela2[[#This Row],[Máquina]],"_",Tabela2[[#This Row],[Status]]))</f>
        <v/>
      </c>
      <c r="E1793" s="5">
        <f t="shared" si="55"/>
        <v>227</v>
      </c>
      <c r="F1793" s="6" t="str">
        <f>IF(C1793&lt;&gt;"",IF(COUNTIFS($C$2:C1793,C1793)=1,C1793,""),"")</f>
        <v/>
      </c>
      <c r="H1793" s="5">
        <v>1792</v>
      </c>
      <c r="I1793" s="6" t="str">
        <f t="shared" si="54"/>
        <v/>
      </c>
      <c r="J1793" s="6" t="str">
        <f>IFERROR(MID(Tabela3[[#This Row],[Ordenado]], 1, SEARCH("_", Tabela3[[#This Row],[Ordenado]]) - 1),"")</f>
        <v/>
      </c>
      <c r="K1793" s="6" t="str">
        <f>IFERROR(MID(Tabela3[[#This Row],[Ordenado]], SEARCH("_",Tabela3[[#This Row],[Ordenado]]) + 1, LEN(Tabela3[[#This Row],[Ordenado]])),"")</f>
        <v/>
      </c>
    </row>
    <row r="1794" spans="1:11" x14ac:dyDescent="0.25">
      <c r="A1794" t="str">
        <f>IFERROR(tbl_geral[[#This Row],[Máquina]],"")</f>
        <v/>
      </c>
      <c r="B1794" t="str">
        <f>IFERROR(tbl_geral[[#This Row],[Status]],"")</f>
        <v/>
      </c>
      <c r="C1794" t="str">
        <f>IF(Tabela2[[#This Row],[Status]]="","",CONCATENATE(Tabela2[[#This Row],[Máquina]],"_",Tabela2[[#This Row],[Status]]))</f>
        <v/>
      </c>
      <c r="E1794" s="5">
        <f t="shared" si="55"/>
        <v>227</v>
      </c>
      <c r="F1794" s="6" t="str">
        <f>IF(C1794&lt;&gt;"",IF(COUNTIFS($C$2:C1794,C1794)=1,C1794,""),"")</f>
        <v/>
      </c>
      <c r="H1794" s="5">
        <v>1793</v>
      </c>
      <c r="I1794" s="6" t="str">
        <f t="shared" si="54"/>
        <v/>
      </c>
      <c r="J1794" s="6" t="str">
        <f>IFERROR(MID(Tabela3[[#This Row],[Ordenado]], 1, SEARCH("_", Tabela3[[#This Row],[Ordenado]]) - 1),"")</f>
        <v/>
      </c>
      <c r="K1794" s="6" t="str">
        <f>IFERROR(MID(Tabela3[[#This Row],[Ordenado]], SEARCH("_",Tabela3[[#This Row],[Ordenado]]) + 1, LEN(Tabela3[[#This Row],[Ordenado]])),"")</f>
        <v/>
      </c>
    </row>
    <row r="1795" spans="1:11" x14ac:dyDescent="0.25">
      <c r="A1795" t="str">
        <f>IFERROR(tbl_geral[[#This Row],[Máquina]],"")</f>
        <v/>
      </c>
      <c r="B1795" t="str">
        <f>IFERROR(tbl_geral[[#This Row],[Status]],"")</f>
        <v/>
      </c>
      <c r="C1795" t="str">
        <f>IF(Tabela2[[#This Row],[Status]]="","",CONCATENATE(Tabela2[[#This Row],[Máquina]],"_",Tabela2[[#This Row],[Status]]))</f>
        <v/>
      </c>
      <c r="E1795" s="5">
        <f t="shared" si="55"/>
        <v>227</v>
      </c>
      <c r="F1795" s="6" t="str">
        <f>IF(C1795&lt;&gt;"",IF(COUNTIFS($C$2:C1795,C1795)=1,C1795,""),"")</f>
        <v/>
      </c>
      <c r="H1795" s="5">
        <v>1794</v>
      </c>
      <c r="I1795" s="6" t="str">
        <f t="shared" ref="I1795:I1858" si="56">IFERROR(INDEX($F$2:$F$2000,MATCH(H1795,$E$2:$E$2000,0)),"")</f>
        <v/>
      </c>
      <c r="J1795" s="6" t="str">
        <f>IFERROR(MID(Tabela3[[#This Row],[Ordenado]], 1, SEARCH("_", Tabela3[[#This Row],[Ordenado]]) - 1),"")</f>
        <v/>
      </c>
      <c r="K1795" s="6" t="str">
        <f>IFERROR(MID(Tabela3[[#This Row],[Ordenado]], SEARCH("_",Tabela3[[#This Row],[Ordenado]]) + 1, LEN(Tabela3[[#This Row],[Ordenado]])),"")</f>
        <v/>
      </c>
    </row>
    <row r="1796" spans="1:11" x14ac:dyDescent="0.25">
      <c r="A1796" t="str">
        <f>IFERROR(tbl_geral[[#This Row],[Máquina]],"")</f>
        <v/>
      </c>
      <c r="B1796" t="str">
        <f>IFERROR(tbl_geral[[#This Row],[Status]],"")</f>
        <v/>
      </c>
      <c r="C1796" t="str">
        <f>IF(Tabela2[[#This Row],[Status]]="","",CONCATENATE(Tabela2[[#This Row],[Máquina]],"_",Tabela2[[#This Row],[Status]]))</f>
        <v/>
      </c>
      <c r="E1796" s="5">
        <f t="shared" ref="E1796:E1859" si="57">IF(F1796&lt;&gt;"",E1795+1,E1795)</f>
        <v>227</v>
      </c>
      <c r="F1796" s="6" t="str">
        <f>IF(C1796&lt;&gt;"",IF(COUNTIFS($C$2:C1796,C1796)=1,C1796,""),"")</f>
        <v/>
      </c>
      <c r="H1796" s="5">
        <v>1795</v>
      </c>
      <c r="I1796" s="6" t="str">
        <f t="shared" si="56"/>
        <v/>
      </c>
      <c r="J1796" s="6" t="str">
        <f>IFERROR(MID(Tabela3[[#This Row],[Ordenado]], 1, SEARCH("_", Tabela3[[#This Row],[Ordenado]]) - 1),"")</f>
        <v/>
      </c>
      <c r="K1796" s="6" t="str">
        <f>IFERROR(MID(Tabela3[[#This Row],[Ordenado]], SEARCH("_",Tabela3[[#This Row],[Ordenado]]) + 1, LEN(Tabela3[[#This Row],[Ordenado]])),"")</f>
        <v/>
      </c>
    </row>
    <row r="1797" spans="1:11" x14ac:dyDescent="0.25">
      <c r="A1797" t="str">
        <f>IFERROR(tbl_geral[[#This Row],[Máquina]],"")</f>
        <v/>
      </c>
      <c r="B1797" t="str">
        <f>IFERROR(tbl_geral[[#This Row],[Status]],"")</f>
        <v/>
      </c>
      <c r="C1797" t="str">
        <f>IF(Tabela2[[#This Row],[Status]]="","",CONCATENATE(Tabela2[[#This Row],[Máquina]],"_",Tabela2[[#This Row],[Status]]))</f>
        <v/>
      </c>
      <c r="E1797" s="5">
        <f t="shared" si="57"/>
        <v>227</v>
      </c>
      <c r="F1797" s="6" t="str">
        <f>IF(C1797&lt;&gt;"",IF(COUNTIFS($C$2:C1797,C1797)=1,C1797,""),"")</f>
        <v/>
      </c>
      <c r="H1797" s="5">
        <v>1796</v>
      </c>
      <c r="I1797" s="6" t="str">
        <f t="shared" si="56"/>
        <v/>
      </c>
      <c r="J1797" s="6" t="str">
        <f>IFERROR(MID(Tabela3[[#This Row],[Ordenado]], 1, SEARCH("_", Tabela3[[#This Row],[Ordenado]]) - 1),"")</f>
        <v/>
      </c>
      <c r="K1797" s="6" t="str">
        <f>IFERROR(MID(Tabela3[[#This Row],[Ordenado]], SEARCH("_",Tabela3[[#This Row],[Ordenado]]) + 1, LEN(Tabela3[[#This Row],[Ordenado]])),"")</f>
        <v/>
      </c>
    </row>
    <row r="1798" spans="1:11" x14ac:dyDescent="0.25">
      <c r="A1798" t="str">
        <f>IFERROR(tbl_geral[[#This Row],[Máquina]],"")</f>
        <v/>
      </c>
      <c r="B1798" t="str">
        <f>IFERROR(tbl_geral[[#This Row],[Status]],"")</f>
        <v/>
      </c>
      <c r="C1798" t="str">
        <f>IF(Tabela2[[#This Row],[Status]]="","",CONCATENATE(Tabela2[[#This Row],[Máquina]],"_",Tabela2[[#This Row],[Status]]))</f>
        <v/>
      </c>
      <c r="E1798" s="5">
        <f t="shared" si="57"/>
        <v>227</v>
      </c>
      <c r="F1798" s="6" t="str">
        <f>IF(C1798&lt;&gt;"",IF(COUNTIFS($C$2:C1798,C1798)=1,C1798,""),"")</f>
        <v/>
      </c>
      <c r="H1798" s="5">
        <v>1797</v>
      </c>
      <c r="I1798" s="6" t="str">
        <f t="shared" si="56"/>
        <v/>
      </c>
      <c r="J1798" s="6" t="str">
        <f>IFERROR(MID(Tabela3[[#This Row],[Ordenado]], 1, SEARCH("_", Tabela3[[#This Row],[Ordenado]]) - 1),"")</f>
        <v/>
      </c>
      <c r="K1798" s="6" t="str">
        <f>IFERROR(MID(Tabela3[[#This Row],[Ordenado]], SEARCH("_",Tabela3[[#This Row],[Ordenado]]) + 1, LEN(Tabela3[[#This Row],[Ordenado]])),"")</f>
        <v/>
      </c>
    </row>
    <row r="1799" spans="1:11" x14ac:dyDescent="0.25">
      <c r="A1799" t="str">
        <f>IFERROR(tbl_geral[[#This Row],[Máquina]],"")</f>
        <v/>
      </c>
      <c r="B1799" t="str">
        <f>IFERROR(tbl_geral[[#This Row],[Status]],"")</f>
        <v/>
      </c>
      <c r="C1799" t="str">
        <f>IF(Tabela2[[#This Row],[Status]]="","",CONCATENATE(Tabela2[[#This Row],[Máquina]],"_",Tabela2[[#This Row],[Status]]))</f>
        <v/>
      </c>
      <c r="E1799" s="5">
        <f t="shared" si="57"/>
        <v>227</v>
      </c>
      <c r="F1799" s="6" t="str">
        <f>IF(C1799&lt;&gt;"",IF(COUNTIFS($C$2:C1799,C1799)=1,C1799,""),"")</f>
        <v/>
      </c>
      <c r="H1799" s="5">
        <v>1798</v>
      </c>
      <c r="I1799" s="6" t="str">
        <f t="shared" si="56"/>
        <v/>
      </c>
      <c r="J1799" s="6" t="str">
        <f>IFERROR(MID(Tabela3[[#This Row],[Ordenado]], 1, SEARCH("_", Tabela3[[#This Row],[Ordenado]]) - 1),"")</f>
        <v/>
      </c>
      <c r="K1799" s="6" t="str">
        <f>IFERROR(MID(Tabela3[[#This Row],[Ordenado]], SEARCH("_",Tabela3[[#This Row],[Ordenado]]) + 1, LEN(Tabela3[[#This Row],[Ordenado]])),"")</f>
        <v/>
      </c>
    </row>
    <row r="1800" spans="1:11" x14ac:dyDescent="0.25">
      <c r="A1800" t="str">
        <f>IFERROR(tbl_geral[[#This Row],[Máquina]],"")</f>
        <v/>
      </c>
      <c r="B1800" t="str">
        <f>IFERROR(tbl_geral[[#This Row],[Status]],"")</f>
        <v/>
      </c>
      <c r="C1800" t="str">
        <f>IF(Tabela2[[#This Row],[Status]]="","",CONCATENATE(Tabela2[[#This Row],[Máquina]],"_",Tabela2[[#This Row],[Status]]))</f>
        <v/>
      </c>
      <c r="E1800" s="5">
        <f t="shared" si="57"/>
        <v>227</v>
      </c>
      <c r="F1800" s="6" t="str">
        <f>IF(C1800&lt;&gt;"",IF(COUNTIFS($C$2:C1800,C1800)=1,C1800,""),"")</f>
        <v/>
      </c>
      <c r="H1800" s="5">
        <v>1799</v>
      </c>
      <c r="I1800" s="6" t="str">
        <f t="shared" si="56"/>
        <v/>
      </c>
      <c r="J1800" s="6" t="str">
        <f>IFERROR(MID(Tabela3[[#This Row],[Ordenado]], 1, SEARCH("_", Tabela3[[#This Row],[Ordenado]]) - 1),"")</f>
        <v/>
      </c>
      <c r="K1800" s="6" t="str">
        <f>IFERROR(MID(Tabela3[[#This Row],[Ordenado]], SEARCH("_",Tabela3[[#This Row],[Ordenado]]) + 1, LEN(Tabela3[[#This Row],[Ordenado]])),"")</f>
        <v/>
      </c>
    </row>
    <row r="1801" spans="1:11" x14ac:dyDescent="0.25">
      <c r="A1801" t="str">
        <f>IFERROR(tbl_geral[[#This Row],[Máquina]],"")</f>
        <v/>
      </c>
      <c r="B1801" t="str">
        <f>IFERROR(tbl_geral[[#This Row],[Status]],"")</f>
        <v/>
      </c>
      <c r="C1801" t="str">
        <f>IF(Tabela2[[#This Row],[Status]]="","",CONCATENATE(Tabela2[[#This Row],[Máquina]],"_",Tabela2[[#This Row],[Status]]))</f>
        <v/>
      </c>
      <c r="E1801" s="5">
        <f t="shared" si="57"/>
        <v>227</v>
      </c>
      <c r="F1801" s="6" t="str">
        <f>IF(C1801&lt;&gt;"",IF(COUNTIFS($C$2:C1801,C1801)=1,C1801,""),"")</f>
        <v/>
      </c>
      <c r="H1801" s="5">
        <v>1800</v>
      </c>
      <c r="I1801" s="6" t="str">
        <f t="shared" si="56"/>
        <v/>
      </c>
      <c r="J1801" s="6" t="str">
        <f>IFERROR(MID(Tabela3[[#This Row],[Ordenado]], 1, SEARCH("_", Tabela3[[#This Row],[Ordenado]]) - 1),"")</f>
        <v/>
      </c>
      <c r="K1801" s="6" t="str">
        <f>IFERROR(MID(Tabela3[[#This Row],[Ordenado]], SEARCH("_",Tabela3[[#This Row],[Ordenado]]) + 1, LEN(Tabela3[[#This Row],[Ordenado]])),"")</f>
        <v/>
      </c>
    </row>
    <row r="1802" spans="1:11" x14ac:dyDescent="0.25">
      <c r="A1802" t="str">
        <f>IFERROR(tbl_geral[[#This Row],[Máquina]],"")</f>
        <v/>
      </c>
      <c r="B1802" t="str">
        <f>IFERROR(tbl_geral[[#This Row],[Status]],"")</f>
        <v/>
      </c>
      <c r="C1802" t="str">
        <f>IF(Tabela2[[#This Row],[Status]]="","",CONCATENATE(Tabela2[[#This Row],[Máquina]],"_",Tabela2[[#This Row],[Status]]))</f>
        <v/>
      </c>
      <c r="E1802" s="5">
        <f t="shared" si="57"/>
        <v>227</v>
      </c>
      <c r="F1802" s="6" t="str">
        <f>IF(C1802&lt;&gt;"",IF(COUNTIFS($C$2:C1802,C1802)=1,C1802,""),"")</f>
        <v/>
      </c>
      <c r="H1802" s="5">
        <v>1801</v>
      </c>
      <c r="I1802" s="6" t="str">
        <f t="shared" si="56"/>
        <v/>
      </c>
      <c r="J1802" s="6" t="str">
        <f>IFERROR(MID(Tabela3[[#This Row],[Ordenado]], 1, SEARCH("_", Tabela3[[#This Row],[Ordenado]]) - 1),"")</f>
        <v/>
      </c>
      <c r="K1802" s="6" t="str">
        <f>IFERROR(MID(Tabela3[[#This Row],[Ordenado]], SEARCH("_",Tabela3[[#This Row],[Ordenado]]) + 1, LEN(Tabela3[[#This Row],[Ordenado]])),"")</f>
        <v/>
      </c>
    </row>
    <row r="1803" spans="1:11" x14ac:dyDescent="0.25">
      <c r="A1803" t="str">
        <f>IFERROR(tbl_geral[[#This Row],[Máquina]],"")</f>
        <v/>
      </c>
      <c r="B1803" t="str">
        <f>IFERROR(tbl_geral[[#This Row],[Status]],"")</f>
        <v/>
      </c>
      <c r="C1803" t="str">
        <f>IF(Tabela2[[#This Row],[Status]]="","",CONCATENATE(Tabela2[[#This Row],[Máquina]],"_",Tabela2[[#This Row],[Status]]))</f>
        <v/>
      </c>
      <c r="E1803" s="5">
        <f t="shared" si="57"/>
        <v>227</v>
      </c>
      <c r="F1803" s="6" t="str">
        <f>IF(C1803&lt;&gt;"",IF(COUNTIFS($C$2:C1803,C1803)=1,C1803,""),"")</f>
        <v/>
      </c>
      <c r="H1803" s="5">
        <v>1802</v>
      </c>
      <c r="I1803" s="6" t="str">
        <f t="shared" si="56"/>
        <v/>
      </c>
      <c r="J1803" s="6" t="str">
        <f>IFERROR(MID(Tabela3[[#This Row],[Ordenado]], 1, SEARCH("_", Tabela3[[#This Row],[Ordenado]]) - 1),"")</f>
        <v/>
      </c>
      <c r="K1803" s="6" t="str">
        <f>IFERROR(MID(Tabela3[[#This Row],[Ordenado]], SEARCH("_",Tabela3[[#This Row],[Ordenado]]) + 1, LEN(Tabela3[[#This Row],[Ordenado]])),"")</f>
        <v/>
      </c>
    </row>
    <row r="1804" spans="1:11" x14ac:dyDescent="0.25">
      <c r="A1804" t="str">
        <f>IFERROR(tbl_geral[[#This Row],[Máquina]],"")</f>
        <v/>
      </c>
      <c r="B1804" t="str">
        <f>IFERROR(tbl_geral[[#This Row],[Status]],"")</f>
        <v/>
      </c>
      <c r="C1804" t="str">
        <f>IF(Tabela2[[#This Row],[Status]]="","",CONCATENATE(Tabela2[[#This Row],[Máquina]],"_",Tabela2[[#This Row],[Status]]))</f>
        <v/>
      </c>
      <c r="E1804" s="5">
        <f t="shared" si="57"/>
        <v>227</v>
      </c>
      <c r="F1804" s="6" t="str">
        <f>IF(C1804&lt;&gt;"",IF(COUNTIFS($C$2:C1804,C1804)=1,C1804,""),"")</f>
        <v/>
      </c>
      <c r="H1804" s="5">
        <v>1803</v>
      </c>
      <c r="I1804" s="6" t="str">
        <f t="shared" si="56"/>
        <v/>
      </c>
      <c r="J1804" s="6" t="str">
        <f>IFERROR(MID(Tabela3[[#This Row],[Ordenado]], 1, SEARCH("_", Tabela3[[#This Row],[Ordenado]]) - 1),"")</f>
        <v/>
      </c>
      <c r="K1804" s="6" t="str">
        <f>IFERROR(MID(Tabela3[[#This Row],[Ordenado]], SEARCH("_",Tabela3[[#This Row],[Ordenado]]) + 1, LEN(Tabela3[[#This Row],[Ordenado]])),"")</f>
        <v/>
      </c>
    </row>
    <row r="1805" spans="1:11" x14ac:dyDescent="0.25">
      <c r="A1805" t="str">
        <f>IFERROR(tbl_geral[[#This Row],[Máquina]],"")</f>
        <v/>
      </c>
      <c r="B1805" t="str">
        <f>IFERROR(tbl_geral[[#This Row],[Status]],"")</f>
        <v/>
      </c>
      <c r="C1805" t="str">
        <f>IF(Tabela2[[#This Row],[Status]]="","",CONCATENATE(Tabela2[[#This Row],[Máquina]],"_",Tabela2[[#This Row],[Status]]))</f>
        <v/>
      </c>
      <c r="E1805" s="5">
        <f t="shared" si="57"/>
        <v>227</v>
      </c>
      <c r="F1805" s="6" t="str">
        <f>IF(C1805&lt;&gt;"",IF(COUNTIFS($C$2:C1805,C1805)=1,C1805,""),"")</f>
        <v/>
      </c>
      <c r="H1805" s="5">
        <v>1804</v>
      </c>
      <c r="I1805" s="6" t="str">
        <f t="shared" si="56"/>
        <v/>
      </c>
      <c r="J1805" s="6" t="str">
        <f>IFERROR(MID(Tabela3[[#This Row],[Ordenado]], 1, SEARCH("_", Tabela3[[#This Row],[Ordenado]]) - 1),"")</f>
        <v/>
      </c>
      <c r="K1805" s="6" t="str">
        <f>IFERROR(MID(Tabela3[[#This Row],[Ordenado]], SEARCH("_",Tabela3[[#This Row],[Ordenado]]) + 1, LEN(Tabela3[[#This Row],[Ordenado]])),"")</f>
        <v/>
      </c>
    </row>
    <row r="1806" spans="1:11" x14ac:dyDescent="0.25">
      <c r="A1806" t="str">
        <f>IFERROR(tbl_geral[[#This Row],[Máquina]],"")</f>
        <v/>
      </c>
      <c r="B1806" t="str">
        <f>IFERROR(tbl_geral[[#This Row],[Status]],"")</f>
        <v/>
      </c>
      <c r="C1806" t="str">
        <f>IF(Tabela2[[#This Row],[Status]]="","",CONCATENATE(Tabela2[[#This Row],[Máquina]],"_",Tabela2[[#This Row],[Status]]))</f>
        <v/>
      </c>
      <c r="E1806" s="5">
        <f t="shared" si="57"/>
        <v>227</v>
      </c>
      <c r="F1806" s="6" t="str">
        <f>IF(C1806&lt;&gt;"",IF(COUNTIFS($C$2:C1806,C1806)=1,C1806,""),"")</f>
        <v/>
      </c>
      <c r="H1806" s="5">
        <v>1805</v>
      </c>
      <c r="I1806" s="6" t="str">
        <f t="shared" si="56"/>
        <v/>
      </c>
      <c r="J1806" s="6" t="str">
        <f>IFERROR(MID(Tabela3[[#This Row],[Ordenado]], 1, SEARCH("_", Tabela3[[#This Row],[Ordenado]]) - 1),"")</f>
        <v/>
      </c>
      <c r="K1806" s="6" t="str">
        <f>IFERROR(MID(Tabela3[[#This Row],[Ordenado]], SEARCH("_",Tabela3[[#This Row],[Ordenado]]) + 1, LEN(Tabela3[[#This Row],[Ordenado]])),"")</f>
        <v/>
      </c>
    </row>
    <row r="1807" spans="1:11" x14ac:dyDescent="0.25">
      <c r="A1807" t="str">
        <f>IFERROR(tbl_geral[[#This Row],[Máquina]],"")</f>
        <v/>
      </c>
      <c r="B1807" t="str">
        <f>IFERROR(tbl_geral[[#This Row],[Status]],"")</f>
        <v/>
      </c>
      <c r="C1807" t="str">
        <f>IF(Tabela2[[#This Row],[Status]]="","",CONCATENATE(Tabela2[[#This Row],[Máquina]],"_",Tabela2[[#This Row],[Status]]))</f>
        <v/>
      </c>
      <c r="E1807" s="5">
        <f t="shared" si="57"/>
        <v>227</v>
      </c>
      <c r="F1807" s="6" t="str">
        <f>IF(C1807&lt;&gt;"",IF(COUNTIFS($C$2:C1807,C1807)=1,C1807,""),"")</f>
        <v/>
      </c>
      <c r="H1807" s="5">
        <v>1806</v>
      </c>
      <c r="I1807" s="6" t="str">
        <f t="shared" si="56"/>
        <v/>
      </c>
      <c r="J1807" s="6" t="str">
        <f>IFERROR(MID(Tabela3[[#This Row],[Ordenado]], 1, SEARCH("_", Tabela3[[#This Row],[Ordenado]]) - 1),"")</f>
        <v/>
      </c>
      <c r="K1807" s="6" t="str">
        <f>IFERROR(MID(Tabela3[[#This Row],[Ordenado]], SEARCH("_",Tabela3[[#This Row],[Ordenado]]) + 1, LEN(Tabela3[[#This Row],[Ordenado]])),"")</f>
        <v/>
      </c>
    </row>
    <row r="1808" spans="1:11" x14ac:dyDescent="0.25">
      <c r="A1808" t="str">
        <f>IFERROR(tbl_geral[[#This Row],[Máquina]],"")</f>
        <v/>
      </c>
      <c r="B1808" t="str">
        <f>IFERROR(tbl_geral[[#This Row],[Status]],"")</f>
        <v/>
      </c>
      <c r="C1808" t="str">
        <f>IF(Tabela2[[#This Row],[Status]]="","",CONCATENATE(Tabela2[[#This Row],[Máquina]],"_",Tabela2[[#This Row],[Status]]))</f>
        <v/>
      </c>
      <c r="E1808" s="5">
        <f t="shared" si="57"/>
        <v>227</v>
      </c>
      <c r="F1808" s="6" t="str">
        <f>IF(C1808&lt;&gt;"",IF(COUNTIFS($C$2:C1808,C1808)=1,C1808,""),"")</f>
        <v/>
      </c>
      <c r="H1808" s="5">
        <v>1807</v>
      </c>
      <c r="I1808" s="6" t="str">
        <f t="shared" si="56"/>
        <v/>
      </c>
      <c r="J1808" s="6" t="str">
        <f>IFERROR(MID(Tabela3[[#This Row],[Ordenado]], 1, SEARCH("_", Tabela3[[#This Row],[Ordenado]]) - 1),"")</f>
        <v/>
      </c>
      <c r="K1808" s="6" t="str">
        <f>IFERROR(MID(Tabela3[[#This Row],[Ordenado]], SEARCH("_",Tabela3[[#This Row],[Ordenado]]) + 1, LEN(Tabela3[[#This Row],[Ordenado]])),"")</f>
        <v/>
      </c>
    </row>
    <row r="1809" spans="1:11" x14ac:dyDescent="0.25">
      <c r="A1809" t="str">
        <f>IFERROR(tbl_geral[[#This Row],[Máquina]],"")</f>
        <v/>
      </c>
      <c r="B1809" t="str">
        <f>IFERROR(tbl_geral[[#This Row],[Status]],"")</f>
        <v/>
      </c>
      <c r="C1809" t="str">
        <f>IF(Tabela2[[#This Row],[Status]]="","",CONCATENATE(Tabela2[[#This Row],[Máquina]],"_",Tabela2[[#This Row],[Status]]))</f>
        <v/>
      </c>
      <c r="E1809" s="5">
        <f t="shared" si="57"/>
        <v>227</v>
      </c>
      <c r="F1809" s="6" t="str">
        <f>IF(C1809&lt;&gt;"",IF(COUNTIFS($C$2:C1809,C1809)=1,C1809,""),"")</f>
        <v/>
      </c>
      <c r="H1809" s="5">
        <v>1808</v>
      </c>
      <c r="I1809" s="6" t="str">
        <f t="shared" si="56"/>
        <v/>
      </c>
      <c r="J1809" s="6" t="str">
        <f>IFERROR(MID(Tabela3[[#This Row],[Ordenado]], 1, SEARCH("_", Tabela3[[#This Row],[Ordenado]]) - 1),"")</f>
        <v/>
      </c>
      <c r="K1809" s="6" t="str">
        <f>IFERROR(MID(Tabela3[[#This Row],[Ordenado]], SEARCH("_",Tabela3[[#This Row],[Ordenado]]) + 1, LEN(Tabela3[[#This Row],[Ordenado]])),"")</f>
        <v/>
      </c>
    </row>
    <row r="1810" spans="1:11" x14ac:dyDescent="0.25">
      <c r="A1810" t="str">
        <f>IFERROR(tbl_geral[[#This Row],[Máquina]],"")</f>
        <v/>
      </c>
      <c r="B1810" t="str">
        <f>IFERROR(tbl_geral[[#This Row],[Status]],"")</f>
        <v/>
      </c>
      <c r="C1810" t="str">
        <f>IF(Tabela2[[#This Row],[Status]]="","",CONCATENATE(Tabela2[[#This Row],[Máquina]],"_",Tabela2[[#This Row],[Status]]))</f>
        <v/>
      </c>
      <c r="E1810" s="5">
        <f t="shared" si="57"/>
        <v>227</v>
      </c>
      <c r="F1810" s="6" t="str">
        <f>IF(C1810&lt;&gt;"",IF(COUNTIFS($C$2:C1810,C1810)=1,C1810,""),"")</f>
        <v/>
      </c>
      <c r="H1810" s="5">
        <v>1809</v>
      </c>
      <c r="I1810" s="6" t="str">
        <f t="shared" si="56"/>
        <v/>
      </c>
      <c r="J1810" s="6" t="str">
        <f>IFERROR(MID(Tabela3[[#This Row],[Ordenado]], 1, SEARCH("_", Tabela3[[#This Row],[Ordenado]]) - 1),"")</f>
        <v/>
      </c>
      <c r="K1810" s="6" t="str">
        <f>IFERROR(MID(Tabela3[[#This Row],[Ordenado]], SEARCH("_",Tabela3[[#This Row],[Ordenado]]) + 1, LEN(Tabela3[[#This Row],[Ordenado]])),"")</f>
        <v/>
      </c>
    </row>
    <row r="1811" spans="1:11" x14ac:dyDescent="0.25">
      <c r="A1811" t="str">
        <f>IFERROR(tbl_geral[[#This Row],[Máquina]],"")</f>
        <v/>
      </c>
      <c r="B1811" t="str">
        <f>IFERROR(tbl_geral[[#This Row],[Status]],"")</f>
        <v/>
      </c>
      <c r="C1811" t="str">
        <f>IF(Tabela2[[#This Row],[Status]]="","",CONCATENATE(Tabela2[[#This Row],[Máquina]],"_",Tabela2[[#This Row],[Status]]))</f>
        <v/>
      </c>
      <c r="E1811" s="5">
        <f t="shared" si="57"/>
        <v>227</v>
      </c>
      <c r="F1811" s="6" t="str">
        <f>IF(C1811&lt;&gt;"",IF(COUNTIFS($C$2:C1811,C1811)=1,C1811,""),"")</f>
        <v/>
      </c>
      <c r="H1811" s="5">
        <v>1810</v>
      </c>
      <c r="I1811" s="6" t="str">
        <f t="shared" si="56"/>
        <v/>
      </c>
      <c r="J1811" s="6" t="str">
        <f>IFERROR(MID(Tabela3[[#This Row],[Ordenado]], 1, SEARCH("_", Tabela3[[#This Row],[Ordenado]]) - 1),"")</f>
        <v/>
      </c>
      <c r="K1811" s="6" t="str">
        <f>IFERROR(MID(Tabela3[[#This Row],[Ordenado]], SEARCH("_",Tabela3[[#This Row],[Ordenado]]) + 1, LEN(Tabela3[[#This Row],[Ordenado]])),"")</f>
        <v/>
      </c>
    </row>
    <row r="1812" spans="1:11" x14ac:dyDescent="0.25">
      <c r="A1812" t="str">
        <f>IFERROR(tbl_geral[[#This Row],[Máquina]],"")</f>
        <v/>
      </c>
      <c r="B1812" t="str">
        <f>IFERROR(tbl_geral[[#This Row],[Status]],"")</f>
        <v/>
      </c>
      <c r="C1812" t="str">
        <f>IF(Tabela2[[#This Row],[Status]]="","",CONCATENATE(Tabela2[[#This Row],[Máquina]],"_",Tabela2[[#This Row],[Status]]))</f>
        <v/>
      </c>
      <c r="E1812" s="5">
        <f t="shared" si="57"/>
        <v>227</v>
      </c>
      <c r="F1812" s="6" t="str">
        <f>IF(C1812&lt;&gt;"",IF(COUNTIFS($C$2:C1812,C1812)=1,C1812,""),"")</f>
        <v/>
      </c>
      <c r="H1812" s="5">
        <v>1811</v>
      </c>
      <c r="I1812" s="6" t="str">
        <f t="shared" si="56"/>
        <v/>
      </c>
      <c r="J1812" s="6" t="str">
        <f>IFERROR(MID(Tabela3[[#This Row],[Ordenado]], 1, SEARCH("_", Tabela3[[#This Row],[Ordenado]]) - 1),"")</f>
        <v/>
      </c>
      <c r="K1812" s="6" t="str">
        <f>IFERROR(MID(Tabela3[[#This Row],[Ordenado]], SEARCH("_",Tabela3[[#This Row],[Ordenado]]) + 1, LEN(Tabela3[[#This Row],[Ordenado]])),"")</f>
        <v/>
      </c>
    </row>
    <row r="1813" spans="1:11" x14ac:dyDescent="0.25">
      <c r="A1813" t="str">
        <f>IFERROR(tbl_geral[[#This Row],[Máquina]],"")</f>
        <v/>
      </c>
      <c r="B1813" t="str">
        <f>IFERROR(tbl_geral[[#This Row],[Status]],"")</f>
        <v/>
      </c>
      <c r="C1813" t="str">
        <f>IF(Tabela2[[#This Row],[Status]]="","",CONCATENATE(Tabela2[[#This Row],[Máquina]],"_",Tabela2[[#This Row],[Status]]))</f>
        <v/>
      </c>
      <c r="E1813" s="5">
        <f t="shared" si="57"/>
        <v>227</v>
      </c>
      <c r="F1813" s="6" t="str">
        <f>IF(C1813&lt;&gt;"",IF(COUNTIFS($C$2:C1813,C1813)=1,C1813,""),"")</f>
        <v/>
      </c>
      <c r="H1813" s="5">
        <v>1812</v>
      </c>
      <c r="I1813" s="6" t="str">
        <f t="shared" si="56"/>
        <v/>
      </c>
      <c r="J1813" s="6" t="str">
        <f>IFERROR(MID(Tabela3[[#This Row],[Ordenado]], 1, SEARCH("_", Tabela3[[#This Row],[Ordenado]]) - 1),"")</f>
        <v/>
      </c>
      <c r="K1813" s="6" t="str">
        <f>IFERROR(MID(Tabela3[[#This Row],[Ordenado]], SEARCH("_",Tabela3[[#This Row],[Ordenado]]) + 1, LEN(Tabela3[[#This Row],[Ordenado]])),"")</f>
        <v/>
      </c>
    </row>
    <row r="1814" spans="1:11" x14ac:dyDescent="0.25">
      <c r="A1814" t="str">
        <f>IFERROR(tbl_geral[[#This Row],[Máquina]],"")</f>
        <v/>
      </c>
      <c r="B1814" t="str">
        <f>IFERROR(tbl_geral[[#This Row],[Status]],"")</f>
        <v/>
      </c>
      <c r="C1814" t="str">
        <f>IF(Tabela2[[#This Row],[Status]]="","",CONCATENATE(Tabela2[[#This Row],[Máquina]],"_",Tabela2[[#This Row],[Status]]))</f>
        <v/>
      </c>
      <c r="E1814" s="5">
        <f t="shared" si="57"/>
        <v>227</v>
      </c>
      <c r="F1814" s="6" t="str">
        <f>IF(C1814&lt;&gt;"",IF(COUNTIFS($C$2:C1814,C1814)=1,C1814,""),"")</f>
        <v/>
      </c>
      <c r="H1814" s="5">
        <v>1813</v>
      </c>
      <c r="I1814" s="6" t="str">
        <f t="shared" si="56"/>
        <v/>
      </c>
      <c r="J1814" s="6" t="str">
        <f>IFERROR(MID(Tabela3[[#This Row],[Ordenado]], 1, SEARCH("_", Tabela3[[#This Row],[Ordenado]]) - 1),"")</f>
        <v/>
      </c>
      <c r="K1814" s="6" t="str">
        <f>IFERROR(MID(Tabela3[[#This Row],[Ordenado]], SEARCH("_",Tabela3[[#This Row],[Ordenado]]) + 1, LEN(Tabela3[[#This Row],[Ordenado]])),"")</f>
        <v/>
      </c>
    </row>
    <row r="1815" spans="1:11" x14ac:dyDescent="0.25">
      <c r="A1815" t="str">
        <f>IFERROR(tbl_geral[[#This Row],[Máquina]],"")</f>
        <v/>
      </c>
      <c r="B1815" t="str">
        <f>IFERROR(tbl_geral[[#This Row],[Status]],"")</f>
        <v/>
      </c>
      <c r="C1815" t="str">
        <f>IF(Tabela2[[#This Row],[Status]]="","",CONCATENATE(Tabela2[[#This Row],[Máquina]],"_",Tabela2[[#This Row],[Status]]))</f>
        <v/>
      </c>
      <c r="E1815" s="5">
        <f t="shared" si="57"/>
        <v>227</v>
      </c>
      <c r="F1815" s="6" t="str">
        <f>IF(C1815&lt;&gt;"",IF(COUNTIFS($C$2:C1815,C1815)=1,C1815,""),"")</f>
        <v/>
      </c>
      <c r="H1815" s="5">
        <v>1814</v>
      </c>
      <c r="I1815" s="6" t="str">
        <f t="shared" si="56"/>
        <v/>
      </c>
      <c r="J1815" s="6" t="str">
        <f>IFERROR(MID(Tabela3[[#This Row],[Ordenado]], 1, SEARCH("_", Tabela3[[#This Row],[Ordenado]]) - 1),"")</f>
        <v/>
      </c>
      <c r="K1815" s="6" t="str">
        <f>IFERROR(MID(Tabela3[[#This Row],[Ordenado]], SEARCH("_",Tabela3[[#This Row],[Ordenado]]) + 1, LEN(Tabela3[[#This Row],[Ordenado]])),"")</f>
        <v/>
      </c>
    </row>
    <row r="1816" spans="1:11" x14ac:dyDescent="0.25">
      <c r="A1816" t="str">
        <f>IFERROR(tbl_geral[[#This Row],[Máquina]],"")</f>
        <v/>
      </c>
      <c r="B1816" t="str">
        <f>IFERROR(tbl_geral[[#This Row],[Status]],"")</f>
        <v/>
      </c>
      <c r="C1816" t="str">
        <f>IF(Tabela2[[#This Row],[Status]]="","",CONCATENATE(Tabela2[[#This Row],[Máquina]],"_",Tabela2[[#This Row],[Status]]))</f>
        <v/>
      </c>
      <c r="E1816" s="5">
        <f t="shared" si="57"/>
        <v>227</v>
      </c>
      <c r="F1816" s="6" t="str">
        <f>IF(C1816&lt;&gt;"",IF(COUNTIFS($C$2:C1816,C1816)=1,C1816,""),"")</f>
        <v/>
      </c>
      <c r="H1816" s="5">
        <v>1815</v>
      </c>
      <c r="I1816" s="6" t="str">
        <f t="shared" si="56"/>
        <v/>
      </c>
      <c r="J1816" s="6" t="str">
        <f>IFERROR(MID(Tabela3[[#This Row],[Ordenado]], 1, SEARCH("_", Tabela3[[#This Row],[Ordenado]]) - 1),"")</f>
        <v/>
      </c>
      <c r="K1816" s="6" t="str">
        <f>IFERROR(MID(Tabela3[[#This Row],[Ordenado]], SEARCH("_",Tabela3[[#This Row],[Ordenado]]) + 1, LEN(Tabela3[[#This Row],[Ordenado]])),"")</f>
        <v/>
      </c>
    </row>
    <row r="1817" spans="1:11" x14ac:dyDescent="0.25">
      <c r="A1817" t="str">
        <f>IFERROR(tbl_geral[[#This Row],[Máquina]],"")</f>
        <v/>
      </c>
      <c r="B1817" t="str">
        <f>IFERROR(tbl_geral[[#This Row],[Status]],"")</f>
        <v/>
      </c>
      <c r="C1817" t="str">
        <f>IF(Tabela2[[#This Row],[Status]]="","",CONCATENATE(Tabela2[[#This Row],[Máquina]],"_",Tabela2[[#This Row],[Status]]))</f>
        <v/>
      </c>
      <c r="E1817" s="5">
        <f t="shared" si="57"/>
        <v>227</v>
      </c>
      <c r="F1817" s="6" t="str">
        <f>IF(C1817&lt;&gt;"",IF(COUNTIFS($C$2:C1817,C1817)=1,C1817,""),"")</f>
        <v/>
      </c>
      <c r="H1817" s="5">
        <v>1816</v>
      </c>
      <c r="I1817" s="6" t="str">
        <f t="shared" si="56"/>
        <v/>
      </c>
      <c r="J1817" s="6" t="str">
        <f>IFERROR(MID(Tabela3[[#This Row],[Ordenado]], 1, SEARCH("_", Tabela3[[#This Row],[Ordenado]]) - 1),"")</f>
        <v/>
      </c>
      <c r="K1817" s="6" t="str">
        <f>IFERROR(MID(Tabela3[[#This Row],[Ordenado]], SEARCH("_",Tabela3[[#This Row],[Ordenado]]) + 1, LEN(Tabela3[[#This Row],[Ordenado]])),"")</f>
        <v/>
      </c>
    </row>
    <row r="1818" spans="1:11" x14ac:dyDescent="0.25">
      <c r="A1818" t="str">
        <f>IFERROR(tbl_geral[[#This Row],[Máquina]],"")</f>
        <v/>
      </c>
      <c r="B1818" t="str">
        <f>IFERROR(tbl_geral[[#This Row],[Status]],"")</f>
        <v/>
      </c>
      <c r="C1818" t="str">
        <f>IF(Tabela2[[#This Row],[Status]]="","",CONCATENATE(Tabela2[[#This Row],[Máquina]],"_",Tabela2[[#This Row],[Status]]))</f>
        <v/>
      </c>
      <c r="E1818" s="5">
        <f t="shared" si="57"/>
        <v>227</v>
      </c>
      <c r="F1818" s="6" t="str">
        <f>IF(C1818&lt;&gt;"",IF(COUNTIFS($C$2:C1818,C1818)=1,C1818,""),"")</f>
        <v/>
      </c>
      <c r="H1818" s="5">
        <v>1817</v>
      </c>
      <c r="I1818" s="6" t="str">
        <f t="shared" si="56"/>
        <v/>
      </c>
      <c r="J1818" s="6" t="str">
        <f>IFERROR(MID(Tabela3[[#This Row],[Ordenado]], 1, SEARCH("_", Tabela3[[#This Row],[Ordenado]]) - 1),"")</f>
        <v/>
      </c>
      <c r="K1818" s="6" t="str">
        <f>IFERROR(MID(Tabela3[[#This Row],[Ordenado]], SEARCH("_",Tabela3[[#This Row],[Ordenado]]) + 1, LEN(Tabela3[[#This Row],[Ordenado]])),"")</f>
        <v/>
      </c>
    </row>
    <row r="1819" spans="1:11" x14ac:dyDescent="0.25">
      <c r="A1819" t="str">
        <f>IFERROR(tbl_geral[[#This Row],[Máquina]],"")</f>
        <v/>
      </c>
      <c r="B1819" t="str">
        <f>IFERROR(tbl_geral[[#This Row],[Status]],"")</f>
        <v/>
      </c>
      <c r="C1819" t="str">
        <f>IF(Tabela2[[#This Row],[Status]]="","",CONCATENATE(Tabela2[[#This Row],[Máquina]],"_",Tabela2[[#This Row],[Status]]))</f>
        <v/>
      </c>
      <c r="E1819" s="5">
        <f t="shared" si="57"/>
        <v>227</v>
      </c>
      <c r="F1819" s="6" t="str">
        <f>IF(C1819&lt;&gt;"",IF(COUNTIFS($C$2:C1819,C1819)=1,C1819,""),"")</f>
        <v/>
      </c>
      <c r="H1819" s="5">
        <v>1818</v>
      </c>
      <c r="I1819" s="6" t="str">
        <f t="shared" si="56"/>
        <v/>
      </c>
      <c r="J1819" s="6" t="str">
        <f>IFERROR(MID(Tabela3[[#This Row],[Ordenado]], 1, SEARCH("_", Tabela3[[#This Row],[Ordenado]]) - 1),"")</f>
        <v/>
      </c>
      <c r="K1819" s="6" t="str">
        <f>IFERROR(MID(Tabela3[[#This Row],[Ordenado]], SEARCH("_",Tabela3[[#This Row],[Ordenado]]) + 1, LEN(Tabela3[[#This Row],[Ordenado]])),"")</f>
        <v/>
      </c>
    </row>
    <row r="1820" spans="1:11" x14ac:dyDescent="0.25">
      <c r="A1820" t="str">
        <f>IFERROR(tbl_geral[[#This Row],[Máquina]],"")</f>
        <v/>
      </c>
      <c r="B1820" t="str">
        <f>IFERROR(tbl_geral[[#This Row],[Status]],"")</f>
        <v/>
      </c>
      <c r="C1820" t="str">
        <f>IF(Tabela2[[#This Row],[Status]]="","",CONCATENATE(Tabela2[[#This Row],[Máquina]],"_",Tabela2[[#This Row],[Status]]))</f>
        <v/>
      </c>
      <c r="E1820" s="5">
        <f t="shared" si="57"/>
        <v>227</v>
      </c>
      <c r="F1820" s="6" t="str">
        <f>IF(C1820&lt;&gt;"",IF(COUNTIFS($C$2:C1820,C1820)=1,C1820,""),"")</f>
        <v/>
      </c>
      <c r="H1820" s="5">
        <v>1819</v>
      </c>
      <c r="I1820" s="6" t="str">
        <f t="shared" si="56"/>
        <v/>
      </c>
      <c r="J1820" s="6" t="str">
        <f>IFERROR(MID(Tabela3[[#This Row],[Ordenado]], 1, SEARCH("_", Tabela3[[#This Row],[Ordenado]]) - 1),"")</f>
        <v/>
      </c>
      <c r="K1820" s="6" t="str">
        <f>IFERROR(MID(Tabela3[[#This Row],[Ordenado]], SEARCH("_",Tabela3[[#This Row],[Ordenado]]) + 1, LEN(Tabela3[[#This Row],[Ordenado]])),"")</f>
        <v/>
      </c>
    </row>
    <row r="1821" spans="1:11" x14ac:dyDescent="0.25">
      <c r="A1821" t="str">
        <f>IFERROR(tbl_geral[[#This Row],[Máquina]],"")</f>
        <v/>
      </c>
      <c r="B1821" t="str">
        <f>IFERROR(tbl_geral[[#This Row],[Status]],"")</f>
        <v/>
      </c>
      <c r="C1821" t="str">
        <f>IF(Tabela2[[#This Row],[Status]]="","",CONCATENATE(Tabela2[[#This Row],[Máquina]],"_",Tabela2[[#This Row],[Status]]))</f>
        <v/>
      </c>
      <c r="E1821" s="5">
        <f t="shared" si="57"/>
        <v>227</v>
      </c>
      <c r="F1821" s="6" t="str">
        <f>IF(C1821&lt;&gt;"",IF(COUNTIFS($C$2:C1821,C1821)=1,C1821,""),"")</f>
        <v/>
      </c>
      <c r="H1821" s="5">
        <v>1820</v>
      </c>
      <c r="I1821" s="6" t="str">
        <f t="shared" si="56"/>
        <v/>
      </c>
      <c r="J1821" s="6" t="str">
        <f>IFERROR(MID(Tabela3[[#This Row],[Ordenado]], 1, SEARCH("_", Tabela3[[#This Row],[Ordenado]]) - 1),"")</f>
        <v/>
      </c>
      <c r="K1821" s="6" t="str">
        <f>IFERROR(MID(Tabela3[[#This Row],[Ordenado]], SEARCH("_",Tabela3[[#This Row],[Ordenado]]) + 1, LEN(Tabela3[[#This Row],[Ordenado]])),"")</f>
        <v/>
      </c>
    </row>
    <row r="1822" spans="1:11" x14ac:dyDescent="0.25">
      <c r="A1822" t="str">
        <f>IFERROR(tbl_geral[[#This Row],[Máquina]],"")</f>
        <v/>
      </c>
      <c r="B1822" t="str">
        <f>IFERROR(tbl_geral[[#This Row],[Status]],"")</f>
        <v/>
      </c>
      <c r="C1822" t="str">
        <f>IF(Tabela2[[#This Row],[Status]]="","",CONCATENATE(Tabela2[[#This Row],[Máquina]],"_",Tabela2[[#This Row],[Status]]))</f>
        <v/>
      </c>
      <c r="E1822" s="5">
        <f t="shared" si="57"/>
        <v>227</v>
      </c>
      <c r="F1822" s="6" t="str">
        <f>IF(C1822&lt;&gt;"",IF(COUNTIFS($C$2:C1822,C1822)=1,C1822,""),"")</f>
        <v/>
      </c>
      <c r="H1822" s="5">
        <v>1821</v>
      </c>
      <c r="I1822" s="6" t="str">
        <f t="shared" si="56"/>
        <v/>
      </c>
      <c r="J1822" s="6" t="str">
        <f>IFERROR(MID(Tabela3[[#This Row],[Ordenado]], 1, SEARCH("_", Tabela3[[#This Row],[Ordenado]]) - 1),"")</f>
        <v/>
      </c>
      <c r="K1822" s="6" t="str">
        <f>IFERROR(MID(Tabela3[[#This Row],[Ordenado]], SEARCH("_",Tabela3[[#This Row],[Ordenado]]) + 1, LEN(Tabela3[[#This Row],[Ordenado]])),"")</f>
        <v/>
      </c>
    </row>
    <row r="1823" spans="1:11" x14ac:dyDescent="0.25">
      <c r="A1823" t="str">
        <f>IFERROR(tbl_geral[[#This Row],[Máquina]],"")</f>
        <v/>
      </c>
      <c r="B1823" t="str">
        <f>IFERROR(tbl_geral[[#This Row],[Status]],"")</f>
        <v/>
      </c>
      <c r="C1823" t="str">
        <f>IF(Tabela2[[#This Row],[Status]]="","",CONCATENATE(Tabela2[[#This Row],[Máquina]],"_",Tabela2[[#This Row],[Status]]))</f>
        <v/>
      </c>
      <c r="E1823" s="5">
        <f t="shared" si="57"/>
        <v>227</v>
      </c>
      <c r="F1823" s="6" t="str">
        <f>IF(C1823&lt;&gt;"",IF(COUNTIFS($C$2:C1823,C1823)=1,C1823,""),"")</f>
        <v/>
      </c>
      <c r="H1823" s="5">
        <v>1822</v>
      </c>
      <c r="I1823" s="6" t="str">
        <f t="shared" si="56"/>
        <v/>
      </c>
      <c r="J1823" s="6" t="str">
        <f>IFERROR(MID(Tabela3[[#This Row],[Ordenado]], 1, SEARCH("_", Tabela3[[#This Row],[Ordenado]]) - 1),"")</f>
        <v/>
      </c>
      <c r="K1823" s="6" t="str">
        <f>IFERROR(MID(Tabela3[[#This Row],[Ordenado]], SEARCH("_",Tabela3[[#This Row],[Ordenado]]) + 1, LEN(Tabela3[[#This Row],[Ordenado]])),"")</f>
        <v/>
      </c>
    </row>
    <row r="1824" spans="1:11" x14ac:dyDescent="0.25">
      <c r="A1824" t="str">
        <f>IFERROR(tbl_geral[[#This Row],[Máquina]],"")</f>
        <v/>
      </c>
      <c r="B1824" t="str">
        <f>IFERROR(tbl_geral[[#This Row],[Status]],"")</f>
        <v/>
      </c>
      <c r="C1824" t="str">
        <f>IF(Tabela2[[#This Row],[Status]]="","",CONCATENATE(Tabela2[[#This Row],[Máquina]],"_",Tabela2[[#This Row],[Status]]))</f>
        <v/>
      </c>
      <c r="E1824" s="5">
        <f t="shared" si="57"/>
        <v>227</v>
      </c>
      <c r="F1824" s="6" t="str">
        <f>IF(C1824&lt;&gt;"",IF(COUNTIFS($C$2:C1824,C1824)=1,C1824,""),"")</f>
        <v/>
      </c>
      <c r="H1824" s="5">
        <v>1823</v>
      </c>
      <c r="I1824" s="6" t="str">
        <f t="shared" si="56"/>
        <v/>
      </c>
      <c r="J1824" s="6" t="str">
        <f>IFERROR(MID(Tabela3[[#This Row],[Ordenado]], 1, SEARCH("_", Tabela3[[#This Row],[Ordenado]]) - 1),"")</f>
        <v/>
      </c>
      <c r="K1824" s="6" t="str">
        <f>IFERROR(MID(Tabela3[[#This Row],[Ordenado]], SEARCH("_",Tabela3[[#This Row],[Ordenado]]) + 1, LEN(Tabela3[[#This Row],[Ordenado]])),"")</f>
        <v/>
      </c>
    </row>
    <row r="1825" spans="1:11" x14ac:dyDescent="0.25">
      <c r="A1825" t="str">
        <f>IFERROR(tbl_geral[[#This Row],[Máquina]],"")</f>
        <v/>
      </c>
      <c r="B1825" t="str">
        <f>IFERROR(tbl_geral[[#This Row],[Status]],"")</f>
        <v/>
      </c>
      <c r="C1825" t="str">
        <f>IF(Tabela2[[#This Row],[Status]]="","",CONCATENATE(Tabela2[[#This Row],[Máquina]],"_",Tabela2[[#This Row],[Status]]))</f>
        <v/>
      </c>
      <c r="E1825" s="5">
        <f t="shared" si="57"/>
        <v>227</v>
      </c>
      <c r="F1825" s="6" t="str">
        <f>IF(C1825&lt;&gt;"",IF(COUNTIFS($C$2:C1825,C1825)=1,C1825,""),"")</f>
        <v/>
      </c>
      <c r="H1825" s="5">
        <v>1824</v>
      </c>
      <c r="I1825" s="6" t="str">
        <f t="shared" si="56"/>
        <v/>
      </c>
      <c r="J1825" s="6" t="str">
        <f>IFERROR(MID(Tabela3[[#This Row],[Ordenado]], 1, SEARCH("_", Tabela3[[#This Row],[Ordenado]]) - 1),"")</f>
        <v/>
      </c>
      <c r="K1825" s="6" t="str">
        <f>IFERROR(MID(Tabela3[[#This Row],[Ordenado]], SEARCH("_",Tabela3[[#This Row],[Ordenado]]) + 1, LEN(Tabela3[[#This Row],[Ordenado]])),"")</f>
        <v/>
      </c>
    </row>
    <row r="1826" spans="1:11" x14ac:dyDescent="0.25">
      <c r="A1826" t="str">
        <f>IFERROR(tbl_geral[[#This Row],[Máquina]],"")</f>
        <v/>
      </c>
      <c r="B1826" t="str">
        <f>IFERROR(tbl_geral[[#This Row],[Status]],"")</f>
        <v/>
      </c>
      <c r="C1826" t="str">
        <f>IF(Tabela2[[#This Row],[Status]]="","",CONCATENATE(Tabela2[[#This Row],[Máquina]],"_",Tabela2[[#This Row],[Status]]))</f>
        <v/>
      </c>
      <c r="E1826" s="5">
        <f t="shared" si="57"/>
        <v>227</v>
      </c>
      <c r="F1826" s="6" t="str">
        <f>IF(C1826&lt;&gt;"",IF(COUNTIFS($C$2:C1826,C1826)=1,C1826,""),"")</f>
        <v/>
      </c>
      <c r="H1826" s="5">
        <v>1825</v>
      </c>
      <c r="I1826" s="6" t="str">
        <f t="shared" si="56"/>
        <v/>
      </c>
      <c r="J1826" s="6" t="str">
        <f>IFERROR(MID(Tabela3[[#This Row],[Ordenado]], 1, SEARCH("_", Tabela3[[#This Row],[Ordenado]]) - 1),"")</f>
        <v/>
      </c>
      <c r="K1826" s="6" t="str">
        <f>IFERROR(MID(Tabela3[[#This Row],[Ordenado]], SEARCH("_",Tabela3[[#This Row],[Ordenado]]) + 1, LEN(Tabela3[[#This Row],[Ordenado]])),"")</f>
        <v/>
      </c>
    </row>
    <row r="1827" spans="1:11" x14ac:dyDescent="0.25">
      <c r="A1827" t="str">
        <f>IFERROR(tbl_geral[[#This Row],[Máquina]],"")</f>
        <v/>
      </c>
      <c r="B1827" t="str">
        <f>IFERROR(tbl_geral[[#This Row],[Status]],"")</f>
        <v/>
      </c>
      <c r="C1827" t="str">
        <f>IF(Tabela2[[#This Row],[Status]]="","",CONCATENATE(Tabela2[[#This Row],[Máquina]],"_",Tabela2[[#This Row],[Status]]))</f>
        <v/>
      </c>
      <c r="E1827" s="5">
        <f t="shared" si="57"/>
        <v>227</v>
      </c>
      <c r="F1827" s="6" t="str">
        <f>IF(C1827&lt;&gt;"",IF(COUNTIFS($C$2:C1827,C1827)=1,C1827,""),"")</f>
        <v/>
      </c>
      <c r="H1827" s="5">
        <v>1826</v>
      </c>
      <c r="I1827" s="6" t="str">
        <f t="shared" si="56"/>
        <v/>
      </c>
      <c r="J1827" s="6" t="str">
        <f>IFERROR(MID(Tabela3[[#This Row],[Ordenado]], 1, SEARCH("_", Tabela3[[#This Row],[Ordenado]]) - 1),"")</f>
        <v/>
      </c>
      <c r="K1827" s="6" t="str">
        <f>IFERROR(MID(Tabela3[[#This Row],[Ordenado]], SEARCH("_",Tabela3[[#This Row],[Ordenado]]) + 1, LEN(Tabela3[[#This Row],[Ordenado]])),"")</f>
        <v/>
      </c>
    </row>
    <row r="1828" spans="1:11" x14ac:dyDescent="0.25">
      <c r="A1828" t="str">
        <f>IFERROR(tbl_geral[[#This Row],[Máquina]],"")</f>
        <v/>
      </c>
      <c r="B1828" t="str">
        <f>IFERROR(tbl_geral[[#This Row],[Status]],"")</f>
        <v/>
      </c>
      <c r="C1828" t="str">
        <f>IF(Tabela2[[#This Row],[Status]]="","",CONCATENATE(Tabela2[[#This Row],[Máquina]],"_",Tabela2[[#This Row],[Status]]))</f>
        <v/>
      </c>
      <c r="E1828" s="5">
        <f t="shared" si="57"/>
        <v>227</v>
      </c>
      <c r="F1828" s="6" t="str">
        <f>IF(C1828&lt;&gt;"",IF(COUNTIFS($C$2:C1828,C1828)=1,C1828,""),"")</f>
        <v/>
      </c>
      <c r="H1828" s="5">
        <v>1827</v>
      </c>
      <c r="I1828" s="6" t="str">
        <f t="shared" si="56"/>
        <v/>
      </c>
      <c r="J1828" s="6" t="str">
        <f>IFERROR(MID(Tabela3[[#This Row],[Ordenado]], 1, SEARCH("_", Tabela3[[#This Row],[Ordenado]]) - 1),"")</f>
        <v/>
      </c>
      <c r="K1828" s="6" t="str">
        <f>IFERROR(MID(Tabela3[[#This Row],[Ordenado]], SEARCH("_",Tabela3[[#This Row],[Ordenado]]) + 1, LEN(Tabela3[[#This Row],[Ordenado]])),"")</f>
        <v/>
      </c>
    </row>
    <row r="1829" spans="1:11" x14ac:dyDescent="0.25">
      <c r="A1829" t="str">
        <f>IFERROR(tbl_geral[[#This Row],[Máquina]],"")</f>
        <v/>
      </c>
      <c r="B1829" t="str">
        <f>IFERROR(tbl_geral[[#This Row],[Status]],"")</f>
        <v/>
      </c>
      <c r="C1829" t="str">
        <f>IF(Tabela2[[#This Row],[Status]]="","",CONCATENATE(Tabela2[[#This Row],[Máquina]],"_",Tabela2[[#This Row],[Status]]))</f>
        <v/>
      </c>
      <c r="E1829" s="5">
        <f t="shared" si="57"/>
        <v>227</v>
      </c>
      <c r="F1829" s="6" t="str">
        <f>IF(C1829&lt;&gt;"",IF(COUNTIFS($C$2:C1829,C1829)=1,C1829,""),"")</f>
        <v/>
      </c>
      <c r="H1829" s="5">
        <v>1828</v>
      </c>
      <c r="I1829" s="6" t="str">
        <f t="shared" si="56"/>
        <v/>
      </c>
      <c r="J1829" s="6" t="str">
        <f>IFERROR(MID(Tabela3[[#This Row],[Ordenado]], 1, SEARCH("_", Tabela3[[#This Row],[Ordenado]]) - 1),"")</f>
        <v/>
      </c>
      <c r="K1829" s="6" t="str">
        <f>IFERROR(MID(Tabela3[[#This Row],[Ordenado]], SEARCH("_",Tabela3[[#This Row],[Ordenado]]) + 1, LEN(Tabela3[[#This Row],[Ordenado]])),"")</f>
        <v/>
      </c>
    </row>
    <row r="1830" spans="1:11" x14ac:dyDescent="0.25">
      <c r="A1830" t="str">
        <f>IFERROR(tbl_geral[[#This Row],[Máquina]],"")</f>
        <v/>
      </c>
      <c r="B1830" t="str">
        <f>IFERROR(tbl_geral[[#This Row],[Status]],"")</f>
        <v/>
      </c>
      <c r="C1830" t="str">
        <f>IF(Tabela2[[#This Row],[Status]]="","",CONCATENATE(Tabela2[[#This Row],[Máquina]],"_",Tabela2[[#This Row],[Status]]))</f>
        <v/>
      </c>
      <c r="E1830" s="5">
        <f t="shared" si="57"/>
        <v>227</v>
      </c>
      <c r="F1830" s="6" t="str">
        <f>IF(C1830&lt;&gt;"",IF(COUNTIFS($C$2:C1830,C1830)=1,C1830,""),"")</f>
        <v/>
      </c>
      <c r="H1830" s="5">
        <v>1829</v>
      </c>
      <c r="I1830" s="6" t="str">
        <f t="shared" si="56"/>
        <v/>
      </c>
      <c r="J1830" s="6" t="str">
        <f>IFERROR(MID(Tabela3[[#This Row],[Ordenado]], 1, SEARCH("_", Tabela3[[#This Row],[Ordenado]]) - 1),"")</f>
        <v/>
      </c>
      <c r="K1830" s="6" t="str">
        <f>IFERROR(MID(Tabela3[[#This Row],[Ordenado]], SEARCH("_",Tabela3[[#This Row],[Ordenado]]) + 1, LEN(Tabela3[[#This Row],[Ordenado]])),"")</f>
        <v/>
      </c>
    </row>
    <row r="1831" spans="1:11" x14ac:dyDescent="0.25">
      <c r="A1831" t="str">
        <f>IFERROR(tbl_geral[[#This Row],[Máquina]],"")</f>
        <v/>
      </c>
      <c r="B1831" t="str">
        <f>IFERROR(tbl_geral[[#This Row],[Status]],"")</f>
        <v/>
      </c>
      <c r="C1831" t="str">
        <f>IF(Tabela2[[#This Row],[Status]]="","",CONCATENATE(Tabela2[[#This Row],[Máquina]],"_",Tabela2[[#This Row],[Status]]))</f>
        <v/>
      </c>
      <c r="E1831" s="5">
        <f t="shared" si="57"/>
        <v>227</v>
      </c>
      <c r="F1831" s="6" t="str">
        <f>IF(C1831&lt;&gt;"",IF(COUNTIFS($C$2:C1831,C1831)=1,C1831,""),"")</f>
        <v/>
      </c>
      <c r="H1831" s="5">
        <v>1830</v>
      </c>
      <c r="I1831" s="6" t="str">
        <f t="shared" si="56"/>
        <v/>
      </c>
      <c r="J1831" s="6" t="str">
        <f>IFERROR(MID(Tabela3[[#This Row],[Ordenado]], 1, SEARCH("_", Tabela3[[#This Row],[Ordenado]]) - 1),"")</f>
        <v/>
      </c>
      <c r="K1831" s="6" t="str">
        <f>IFERROR(MID(Tabela3[[#This Row],[Ordenado]], SEARCH("_",Tabela3[[#This Row],[Ordenado]]) + 1, LEN(Tabela3[[#This Row],[Ordenado]])),"")</f>
        <v/>
      </c>
    </row>
    <row r="1832" spans="1:11" x14ac:dyDescent="0.25">
      <c r="A1832" t="str">
        <f>IFERROR(tbl_geral[[#This Row],[Máquina]],"")</f>
        <v/>
      </c>
      <c r="B1832" t="str">
        <f>IFERROR(tbl_geral[[#This Row],[Status]],"")</f>
        <v/>
      </c>
      <c r="C1832" t="str">
        <f>IF(Tabela2[[#This Row],[Status]]="","",CONCATENATE(Tabela2[[#This Row],[Máquina]],"_",Tabela2[[#This Row],[Status]]))</f>
        <v/>
      </c>
      <c r="E1832" s="5">
        <f t="shared" si="57"/>
        <v>227</v>
      </c>
      <c r="F1832" s="6" t="str">
        <f>IF(C1832&lt;&gt;"",IF(COUNTIFS($C$2:C1832,C1832)=1,C1832,""),"")</f>
        <v/>
      </c>
      <c r="H1832" s="5">
        <v>1831</v>
      </c>
      <c r="I1832" s="6" t="str">
        <f t="shared" si="56"/>
        <v/>
      </c>
      <c r="J1832" s="6" t="str">
        <f>IFERROR(MID(Tabela3[[#This Row],[Ordenado]], 1, SEARCH("_", Tabela3[[#This Row],[Ordenado]]) - 1),"")</f>
        <v/>
      </c>
      <c r="K1832" s="6" t="str">
        <f>IFERROR(MID(Tabela3[[#This Row],[Ordenado]], SEARCH("_",Tabela3[[#This Row],[Ordenado]]) + 1, LEN(Tabela3[[#This Row],[Ordenado]])),"")</f>
        <v/>
      </c>
    </row>
    <row r="1833" spans="1:11" x14ac:dyDescent="0.25">
      <c r="A1833" t="str">
        <f>IFERROR(tbl_geral[[#This Row],[Máquina]],"")</f>
        <v/>
      </c>
      <c r="B1833" t="str">
        <f>IFERROR(tbl_geral[[#This Row],[Status]],"")</f>
        <v/>
      </c>
      <c r="C1833" t="str">
        <f>IF(Tabela2[[#This Row],[Status]]="","",CONCATENATE(Tabela2[[#This Row],[Máquina]],"_",Tabela2[[#This Row],[Status]]))</f>
        <v/>
      </c>
      <c r="E1833" s="5">
        <f t="shared" si="57"/>
        <v>227</v>
      </c>
      <c r="F1833" s="6" t="str">
        <f>IF(C1833&lt;&gt;"",IF(COUNTIFS($C$2:C1833,C1833)=1,C1833,""),"")</f>
        <v/>
      </c>
      <c r="H1833" s="5">
        <v>1832</v>
      </c>
      <c r="I1833" s="6" t="str">
        <f t="shared" si="56"/>
        <v/>
      </c>
      <c r="J1833" s="6" t="str">
        <f>IFERROR(MID(Tabela3[[#This Row],[Ordenado]], 1, SEARCH("_", Tabela3[[#This Row],[Ordenado]]) - 1),"")</f>
        <v/>
      </c>
      <c r="K1833" s="6" t="str">
        <f>IFERROR(MID(Tabela3[[#This Row],[Ordenado]], SEARCH("_",Tabela3[[#This Row],[Ordenado]]) + 1, LEN(Tabela3[[#This Row],[Ordenado]])),"")</f>
        <v/>
      </c>
    </row>
    <row r="1834" spans="1:11" x14ac:dyDescent="0.25">
      <c r="A1834" t="str">
        <f>IFERROR(tbl_geral[[#This Row],[Máquina]],"")</f>
        <v/>
      </c>
      <c r="B1834" t="str">
        <f>IFERROR(tbl_geral[[#This Row],[Status]],"")</f>
        <v/>
      </c>
      <c r="C1834" t="str">
        <f>IF(Tabela2[[#This Row],[Status]]="","",CONCATENATE(Tabela2[[#This Row],[Máquina]],"_",Tabela2[[#This Row],[Status]]))</f>
        <v/>
      </c>
      <c r="E1834" s="5">
        <f t="shared" si="57"/>
        <v>227</v>
      </c>
      <c r="F1834" s="6" t="str">
        <f>IF(C1834&lt;&gt;"",IF(COUNTIFS($C$2:C1834,C1834)=1,C1834,""),"")</f>
        <v/>
      </c>
      <c r="H1834" s="5">
        <v>1833</v>
      </c>
      <c r="I1834" s="6" t="str">
        <f t="shared" si="56"/>
        <v/>
      </c>
      <c r="J1834" s="6" t="str">
        <f>IFERROR(MID(Tabela3[[#This Row],[Ordenado]], 1, SEARCH("_", Tabela3[[#This Row],[Ordenado]]) - 1),"")</f>
        <v/>
      </c>
      <c r="K1834" s="6" t="str">
        <f>IFERROR(MID(Tabela3[[#This Row],[Ordenado]], SEARCH("_",Tabela3[[#This Row],[Ordenado]]) + 1, LEN(Tabela3[[#This Row],[Ordenado]])),"")</f>
        <v/>
      </c>
    </row>
    <row r="1835" spans="1:11" x14ac:dyDescent="0.25">
      <c r="A1835" t="str">
        <f>IFERROR(tbl_geral[[#This Row],[Máquina]],"")</f>
        <v/>
      </c>
      <c r="B1835" t="str">
        <f>IFERROR(tbl_geral[[#This Row],[Status]],"")</f>
        <v/>
      </c>
      <c r="C1835" t="str">
        <f>IF(Tabela2[[#This Row],[Status]]="","",CONCATENATE(Tabela2[[#This Row],[Máquina]],"_",Tabela2[[#This Row],[Status]]))</f>
        <v/>
      </c>
      <c r="E1835" s="5">
        <f t="shared" si="57"/>
        <v>227</v>
      </c>
      <c r="F1835" s="6" t="str">
        <f>IF(C1835&lt;&gt;"",IF(COUNTIFS($C$2:C1835,C1835)=1,C1835,""),"")</f>
        <v/>
      </c>
      <c r="H1835" s="5">
        <v>1834</v>
      </c>
      <c r="I1835" s="6" t="str">
        <f t="shared" si="56"/>
        <v/>
      </c>
      <c r="J1835" s="6" t="str">
        <f>IFERROR(MID(Tabela3[[#This Row],[Ordenado]], 1, SEARCH("_", Tabela3[[#This Row],[Ordenado]]) - 1),"")</f>
        <v/>
      </c>
      <c r="K1835" s="6" t="str">
        <f>IFERROR(MID(Tabela3[[#This Row],[Ordenado]], SEARCH("_",Tabela3[[#This Row],[Ordenado]]) + 1, LEN(Tabela3[[#This Row],[Ordenado]])),"")</f>
        <v/>
      </c>
    </row>
    <row r="1836" spans="1:11" x14ac:dyDescent="0.25">
      <c r="A1836" t="str">
        <f>IFERROR(tbl_geral[[#This Row],[Máquina]],"")</f>
        <v/>
      </c>
      <c r="B1836" t="str">
        <f>IFERROR(tbl_geral[[#This Row],[Status]],"")</f>
        <v/>
      </c>
      <c r="C1836" t="str">
        <f>IF(Tabela2[[#This Row],[Status]]="","",CONCATENATE(Tabela2[[#This Row],[Máquina]],"_",Tabela2[[#This Row],[Status]]))</f>
        <v/>
      </c>
      <c r="E1836" s="5">
        <f t="shared" si="57"/>
        <v>227</v>
      </c>
      <c r="F1836" s="6" t="str">
        <f>IF(C1836&lt;&gt;"",IF(COUNTIFS($C$2:C1836,C1836)=1,C1836,""),"")</f>
        <v/>
      </c>
      <c r="H1836" s="5">
        <v>1835</v>
      </c>
      <c r="I1836" s="6" t="str">
        <f t="shared" si="56"/>
        <v/>
      </c>
      <c r="J1836" s="6" t="str">
        <f>IFERROR(MID(Tabela3[[#This Row],[Ordenado]], 1, SEARCH("_", Tabela3[[#This Row],[Ordenado]]) - 1),"")</f>
        <v/>
      </c>
      <c r="K1836" s="6" t="str">
        <f>IFERROR(MID(Tabela3[[#This Row],[Ordenado]], SEARCH("_",Tabela3[[#This Row],[Ordenado]]) + 1, LEN(Tabela3[[#This Row],[Ordenado]])),"")</f>
        <v/>
      </c>
    </row>
    <row r="1837" spans="1:11" x14ac:dyDescent="0.25">
      <c r="A1837" t="str">
        <f>IFERROR(tbl_geral[[#This Row],[Máquina]],"")</f>
        <v/>
      </c>
      <c r="B1837" t="str">
        <f>IFERROR(tbl_geral[[#This Row],[Status]],"")</f>
        <v/>
      </c>
      <c r="C1837" t="str">
        <f>IF(Tabela2[[#This Row],[Status]]="","",CONCATENATE(Tabela2[[#This Row],[Máquina]],"_",Tabela2[[#This Row],[Status]]))</f>
        <v/>
      </c>
      <c r="E1837" s="5">
        <f t="shared" si="57"/>
        <v>227</v>
      </c>
      <c r="F1837" s="6" t="str">
        <f>IF(C1837&lt;&gt;"",IF(COUNTIFS($C$2:C1837,C1837)=1,C1837,""),"")</f>
        <v/>
      </c>
      <c r="H1837" s="5">
        <v>1836</v>
      </c>
      <c r="I1837" s="6" t="str">
        <f t="shared" si="56"/>
        <v/>
      </c>
      <c r="J1837" s="6" t="str">
        <f>IFERROR(MID(Tabela3[[#This Row],[Ordenado]], 1, SEARCH("_", Tabela3[[#This Row],[Ordenado]]) - 1),"")</f>
        <v/>
      </c>
      <c r="K1837" s="6" t="str">
        <f>IFERROR(MID(Tabela3[[#This Row],[Ordenado]], SEARCH("_",Tabela3[[#This Row],[Ordenado]]) + 1, LEN(Tabela3[[#This Row],[Ordenado]])),"")</f>
        <v/>
      </c>
    </row>
    <row r="1838" spans="1:11" x14ac:dyDescent="0.25">
      <c r="A1838" t="str">
        <f>IFERROR(tbl_geral[[#This Row],[Máquina]],"")</f>
        <v/>
      </c>
      <c r="B1838" t="str">
        <f>IFERROR(tbl_geral[[#This Row],[Status]],"")</f>
        <v/>
      </c>
      <c r="C1838" t="str">
        <f>IF(Tabela2[[#This Row],[Status]]="","",CONCATENATE(Tabela2[[#This Row],[Máquina]],"_",Tabela2[[#This Row],[Status]]))</f>
        <v/>
      </c>
      <c r="E1838" s="5">
        <f t="shared" si="57"/>
        <v>227</v>
      </c>
      <c r="F1838" s="6" t="str">
        <f>IF(C1838&lt;&gt;"",IF(COUNTIFS($C$2:C1838,C1838)=1,C1838,""),"")</f>
        <v/>
      </c>
      <c r="H1838" s="5">
        <v>1837</v>
      </c>
      <c r="I1838" s="6" t="str">
        <f t="shared" si="56"/>
        <v/>
      </c>
      <c r="J1838" s="6" t="str">
        <f>IFERROR(MID(Tabela3[[#This Row],[Ordenado]], 1, SEARCH("_", Tabela3[[#This Row],[Ordenado]]) - 1),"")</f>
        <v/>
      </c>
      <c r="K1838" s="6" t="str">
        <f>IFERROR(MID(Tabela3[[#This Row],[Ordenado]], SEARCH("_",Tabela3[[#This Row],[Ordenado]]) + 1, LEN(Tabela3[[#This Row],[Ordenado]])),"")</f>
        <v/>
      </c>
    </row>
    <row r="1839" spans="1:11" x14ac:dyDescent="0.25">
      <c r="A1839" t="str">
        <f>IFERROR(tbl_geral[[#This Row],[Máquina]],"")</f>
        <v/>
      </c>
      <c r="B1839" t="str">
        <f>IFERROR(tbl_geral[[#This Row],[Status]],"")</f>
        <v/>
      </c>
      <c r="C1839" t="str">
        <f>IF(Tabela2[[#This Row],[Status]]="","",CONCATENATE(Tabela2[[#This Row],[Máquina]],"_",Tabela2[[#This Row],[Status]]))</f>
        <v/>
      </c>
      <c r="E1839" s="5">
        <f t="shared" si="57"/>
        <v>227</v>
      </c>
      <c r="F1839" s="6" t="str">
        <f>IF(C1839&lt;&gt;"",IF(COUNTIFS($C$2:C1839,C1839)=1,C1839,""),"")</f>
        <v/>
      </c>
      <c r="H1839" s="5">
        <v>1838</v>
      </c>
      <c r="I1839" s="6" t="str">
        <f t="shared" si="56"/>
        <v/>
      </c>
      <c r="J1839" s="6" t="str">
        <f>IFERROR(MID(Tabela3[[#This Row],[Ordenado]], 1, SEARCH("_", Tabela3[[#This Row],[Ordenado]]) - 1),"")</f>
        <v/>
      </c>
      <c r="K1839" s="6" t="str">
        <f>IFERROR(MID(Tabela3[[#This Row],[Ordenado]], SEARCH("_",Tabela3[[#This Row],[Ordenado]]) + 1, LEN(Tabela3[[#This Row],[Ordenado]])),"")</f>
        <v/>
      </c>
    </row>
    <row r="1840" spans="1:11" x14ac:dyDescent="0.25">
      <c r="A1840" t="str">
        <f>IFERROR(tbl_geral[[#This Row],[Máquina]],"")</f>
        <v/>
      </c>
      <c r="B1840" t="str">
        <f>IFERROR(tbl_geral[[#This Row],[Status]],"")</f>
        <v/>
      </c>
      <c r="C1840" t="str">
        <f>IF(Tabela2[[#This Row],[Status]]="","",CONCATENATE(Tabela2[[#This Row],[Máquina]],"_",Tabela2[[#This Row],[Status]]))</f>
        <v/>
      </c>
      <c r="E1840" s="5">
        <f t="shared" si="57"/>
        <v>227</v>
      </c>
      <c r="F1840" s="6" t="str">
        <f>IF(C1840&lt;&gt;"",IF(COUNTIFS($C$2:C1840,C1840)=1,C1840,""),"")</f>
        <v/>
      </c>
      <c r="H1840" s="5">
        <v>1839</v>
      </c>
      <c r="I1840" s="6" t="str">
        <f t="shared" si="56"/>
        <v/>
      </c>
      <c r="J1840" s="6" t="str">
        <f>IFERROR(MID(Tabela3[[#This Row],[Ordenado]], 1, SEARCH("_", Tabela3[[#This Row],[Ordenado]]) - 1),"")</f>
        <v/>
      </c>
      <c r="K1840" s="6" t="str">
        <f>IFERROR(MID(Tabela3[[#This Row],[Ordenado]], SEARCH("_",Tabela3[[#This Row],[Ordenado]]) + 1, LEN(Tabela3[[#This Row],[Ordenado]])),"")</f>
        <v/>
      </c>
    </row>
    <row r="1841" spans="1:11" x14ac:dyDescent="0.25">
      <c r="A1841" t="str">
        <f>IFERROR(tbl_geral[[#This Row],[Máquina]],"")</f>
        <v/>
      </c>
      <c r="B1841" t="str">
        <f>IFERROR(tbl_geral[[#This Row],[Status]],"")</f>
        <v/>
      </c>
      <c r="C1841" t="str">
        <f>IF(Tabela2[[#This Row],[Status]]="","",CONCATENATE(Tabela2[[#This Row],[Máquina]],"_",Tabela2[[#This Row],[Status]]))</f>
        <v/>
      </c>
      <c r="E1841" s="5">
        <f t="shared" si="57"/>
        <v>227</v>
      </c>
      <c r="F1841" s="6" t="str">
        <f>IF(C1841&lt;&gt;"",IF(COUNTIFS($C$2:C1841,C1841)=1,C1841,""),"")</f>
        <v/>
      </c>
      <c r="H1841" s="5">
        <v>1840</v>
      </c>
      <c r="I1841" s="6" t="str">
        <f t="shared" si="56"/>
        <v/>
      </c>
      <c r="J1841" s="6" t="str">
        <f>IFERROR(MID(Tabela3[[#This Row],[Ordenado]], 1, SEARCH("_", Tabela3[[#This Row],[Ordenado]]) - 1),"")</f>
        <v/>
      </c>
      <c r="K1841" s="6" t="str">
        <f>IFERROR(MID(Tabela3[[#This Row],[Ordenado]], SEARCH("_",Tabela3[[#This Row],[Ordenado]]) + 1, LEN(Tabela3[[#This Row],[Ordenado]])),"")</f>
        <v/>
      </c>
    </row>
    <row r="1842" spans="1:11" x14ac:dyDescent="0.25">
      <c r="A1842" t="str">
        <f>IFERROR(tbl_geral[[#This Row],[Máquina]],"")</f>
        <v/>
      </c>
      <c r="B1842" t="str">
        <f>IFERROR(tbl_geral[[#This Row],[Status]],"")</f>
        <v/>
      </c>
      <c r="C1842" t="str">
        <f>IF(Tabela2[[#This Row],[Status]]="","",CONCATENATE(Tabela2[[#This Row],[Máquina]],"_",Tabela2[[#This Row],[Status]]))</f>
        <v/>
      </c>
      <c r="E1842" s="5">
        <f t="shared" si="57"/>
        <v>227</v>
      </c>
      <c r="F1842" s="6" t="str">
        <f>IF(C1842&lt;&gt;"",IF(COUNTIFS($C$2:C1842,C1842)=1,C1842,""),"")</f>
        <v/>
      </c>
      <c r="H1842" s="5">
        <v>1841</v>
      </c>
      <c r="I1842" s="6" t="str">
        <f t="shared" si="56"/>
        <v/>
      </c>
      <c r="J1842" s="6" t="str">
        <f>IFERROR(MID(Tabela3[[#This Row],[Ordenado]], 1, SEARCH("_", Tabela3[[#This Row],[Ordenado]]) - 1),"")</f>
        <v/>
      </c>
      <c r="K1842" s="6" t="str">
        <f>IFERROR(MID(Tabela3[[#This Row],[Ordenado]], SEARCH("_",Tabela3[[#This Row],[Ordenado]]) + 1, LEN(Tabela3[[#This Row],[Ordenado]])),"")</f>
        <v/>
      </c>
    </row>
    <row r="1843" spans="1:11" x14ac:dyDescent="0.25">
      <c r="A1843" t="str">
        <f>IFERROR(tbl_geral[[#This Row],[Máquina]],"")</f>
        <v/>
      </c>
      <c r="B1843" t="str">
        <f>IFERROR(tbl_geral[[#This Row],[Status]],"")</f>
        <v/>
      </c>
      <c r="C1843" t="str">
        <f>IF(Tabela2[[#This Row],[Status]]="","",CONCATENATE(Tabela2[[#This Row],[Máquina]],"_",Tabela2[[#This Row],[Status]]))</f>
        <v/>
      </c>
      <c r="E1843" s="5">
        <f t="shared" si="57"/>
        <v>227</v>
      </c>
      <c r="F1843" s="6" t="str">
        <f>IF(C1843&lt;&gt;"",IF(COUNTIFS($C$2:C1843,C1843)=1,C1843,""),"")</f>
        <v/>
      </c>
      <c r="H1843" s="5">
        <v>1842</v>
      </c>
      <c r="I1843" s="6" t="str">
        <f t="shared" si="56"/>
        <v/>
      </c>
      <c r="J1843" s="6" t="str">
        <f>IFERROR(MID(Tabela3[[#This Row],[Ordenado]], 1, SEARCH("_", Tabela3[[#This Row],[Ordenado]]) - 1),"")</f>
        <v/>
      </c>
      <c r="K1843" s="6" t="str">
        <f>IFERROR(MID(Tabela3[[#This Row],[Ordenado]], SEARCH("_",Tabela3[[#This Row],[Ordenado]]) + 1, LEN(Tabela3[[#This Row],[Ordenado]])),"")</f>
        <v/>
      </c>
    </row>
    <row r="1844" spans="1:11" x14ac:dyDescent="0.25">
      <c r="A1844" t="str">
        <f>IFERROR(tbl_geral[[#This Row],[Máquina]],"")</f>
        <v/>
      </c>
      <c r="B1844" t="str">
        <f>IFERROR(tbl_geral[[#This Row],[Status]],"")</f>
        <v/>
      </c>
      <c r="C1844" t="str">
        <f>IF(Tabela2[[#This Row],[Status]]="","",CONCATENATE(Tabela2[[#This Row],[Máquina]],"_",Tabela2[[#This Row],[Status]]))</f>
        <v/>
      </c>
      <c r="E1844" s="5">
        <f t="shared" si="57"/>
        <v>227</v>
      </c>
      <c r="F1844" s="6" t="str">
        <f>IF(C1844&lt;&gt;"",IF(COUNTIFS($C$2:C1844,C1844)=1,C1844,""),"")</f>
        <v/>
      </c>
      <c r="H1844" s="5">
        <v>1843</v>
      </c>
      <c r="I1844" s="6" t="str">
        <f t="shared" si="56"/>
        <v/>
      </c>
      <c r="J1844" s="6" t="str">
        <f>IFERROR(MID(Tabela3[[#This Row],[Ordenado]], 1, SEARCH("_", Tabela3[[#This Row],[Ordenado]]) - 1),"")</f>
        <v/>
      </c>
      <c r="K1844" s="6" t="str">
        <f>IFERROR(MID(Tabela3[[#This Row],[Ordenado]], SEARCH("_",Tabela3[[#This Row],[Ordenado]]) + 1, LEN(Tabela3[[#This Row],[Ordenado]])),"")</f>
        <v/>
      </c>
    </row>
    <row r="1845" spans="1:11" x14ac:dyDescent="0.25">
      <c r="A1845" t="str">
        <f>IFERROR(tbl_geral[[#This Row],[Máquina]],"")</f>
        <v/>
      </c>
      <c r="B1845" t="str">
        <f>IFERROR(tbl_geral[[#This Row],[Status]],"")</f>
        <v/>
      </c>
      <c r="C1845" t="str">
        <f>IF(Tabela2[[#This Row],[Status]]="","",CONCATENATE(Tabela2[[#This Row],[Máquina]],"_",Tabela2[[#This Row],[Status]]))</f>
        <v/>
      </c>
      <c r="E1845" s="5">
        <f t="shared" si="57"/>
        <v>227</v>
      </c>
      <c r="F1845" s="6" t="str">
        <f>IF(C1845&lt;&gt;"",IF(COUNTIFS($C$2:C1845,C1845)=1,C1845,""),"")</f>
        <v/>
      </c>
      <c r="H1845" s="5">
        <v>1844</v>
      </c>
      <c r="I1845" s="6" t="str">
        <f t="shared" si="56"/>
        <v/>
      </c>
      <c r="J1845" s="6" t="str">
        <f>IFERROR(MID(Tabela3[[#This Row],[Ordenado]], 1, SEARCH("_", Tabela3[[#This Row],[Ordenado]]) - 1),"")</f>
        <v/>
      </c>
      <c r="K1845" s="6" t="str">
        <f>IFERROR(MID(Tabela3[[#This Row],[Ordenado]], SEARCH("_",Tabela3[[#This Row],[Ordenado]]) + 1, LEN(Tabela3[[#This Row],[Ordenado]])),"")</f>
        <v/>
      </c>
    </row>
    <row r="1846" spans="1:11" x14ac:dyDescent="0.25">
      <c r="A1846" t="str">
        <f>IFERROR(tbl_geral[[#This Row],[Máquina]],"")</f>
        <v/>
      </c>
      <c r="B1846" t="str">
        <f>IFERROR(tbl_geral[[#This Row],[Status]],"")</f>
        <v/>
      </c>
      <c r="C1846" t="str">
        <f>IF(Tabela2[[#This Row],[Status]]="","",CONCATENATE(Tabela2[[#This Row],[Máquina]],"_",Tabela2[[#This Row],[Status]]))</f>
        <v/>
      </c>
      <c r="E1846" s="5">
        <f t="shared" si="57"/>
        <v>227</v>
      </c>
      <c r="F1846" s="6" t="str">
        <f>IF(C1846&lt;&gt;"",IF(COUNTIFS($C$2:C1846,C1846)=1,C1846,""),"")</f>
        <v/>
      </c>
      <c r="H1846" s="5">
        <v>1845</v>
      </c>
      <c r="I1846" s="6" t="str">
        <f t="shared" si="56"/>
        <v/>
      </c>
      <c r="J1846" s="6" t="str">
        <f>IFERROR(MID(Tabela3[[#This Row],[Ordenado]], 1, SEARCH("_", Tabela3[[#This Row],[Ordenado]]) - 1),"")</f>
        <v/>
      </c>
      <c r="K1846" s="6" t="str">
        <f>IFERROR(MID(Tabela3[[#This Row],[Ordenado]], SEARCH("_",Tabela3[[#This Row],[Ordenado]]) + 1, LEN(Tabela3[[#This Row],[Ordenado]])),"")</f>
        <v/>
      </c>
    </row>
    <row r="1847" spans="1:11" x14ac:dyDescent="0.25">
      <c r="A1847" t="str">
        <f>IFERROR(tbl_geral[[#This Row],[Máquina]],"")</f>
        <v/>
      </c>
      <c r="B1847" t="str">
        <f>IFERROR(tbl_geral[[#This Row],[Status]],"")</f>
        <v/>
      </c>
      <c r="C1847" t="str">
        <f>IF(Tabela2[[#This Row],[Status]]="","",CONCATENATE(Tabela2[[#This Row],[Máquina]],"_",Tabela2[[#This Row],[Status]]))</f>
        <v/>
      </c>
      <c r="E1847" s="5">
        <f t="shared" si="57"/>
        <v>227</v>
      </c>
      <c r="F1847" s="6" t="str">
        <f>IF(C1847&lt;&gt;"",IF(COUNTIFS($C$2:C1847,C1847)=1,C1847,""),"")</f>
        <v/>
      </c>
      <c r="H1847" s="5">
        <v>1846</v>
      </c>
      <c r="I1847" s="6" t="str">
        <f t="shared" si="56"/>
        <v/>
      </c>
      <c r="J1847" s="6" t="str">
        <f>IFERROR(MID(Tabela3[[#This Row],[Ordenado]], 1, SEARCH("_", Tabela3[[#This Row],[Ordenado]]) - 1),"")</f>
        <v/>
      </c>
      <c r="K1847" s="6" t="str">
        <f>IFERROR(MID(Tabela3[[#This Row],[Ordenado]], SEARCH("_",Tabela3[[#This Row],[Ordenado]]) + 1, LEN(Tabela3[[#This Row],[Ordenado]])),"")</f>
        <v/>
      </c>
    </row>
    <row r="1848" spans="1:11" x14ac:dyDescent="0.25">
      <c r="A1848" t="str">
        <f>IFERROR(tbl_geral[[#This Row],[Máquina]],"")</f>
        <v/>
      </c>
      <c r="B1848" t="str">
        <f>IFERROR(tbl_geral[[#This Row],[Status]],"")</f>
        <v/>
      </c>
      <c r="C1848" t="str">
        <f>IF(Tabela2[[#This Row],[Status]]="","",CONCATENATE(Tabela2[[#This Row],[Máquina]],"_",Tabela2[[#This Row],[Status]]))</f>
        <v/>
      </c>
      <c r="E1848" s="5">
        <f t="shared" si="57"/>
        <v>227</v>
      </c>
      <c r="F1848" s="6" t="str">
        <f>IF(C1848&lt;&gt;"",IF(COUNTIFS($C$2:C1848,C1848)=1,C1848,""),"")</f>
        <v/>
      </c>
      <c r="H1848" s="5">
        <v>1847</v>
      </c>
      <c r="I1848" s="6" t="str">
        <f t="shared" si="56"/>
        <v/>
      </c>
      <c r="J1848" s="6" t="str">
        <f>IFERROR(MID(Tabela3[[#This Row],[Ordenado]], 1, SEARCH("_", Tabela3[[#This Row],[Ordenado]]) - 1),"")</f>
        <v/>
      </c>
      <c r="K1848" s="6" t="str">
        <f>IFERROR(MID(Tabela3[[#This Row],[Ordenado]], SEARCH("_",Tabela3[[#This Row],[Ordenado]]) + 1, LEN(Tabela3[[#This Row],[Ordenado]])),"")</f>
        <v/>
      </c>
    </row>
    <row r="1849" spans="1:11" x14ac:dyDescent="0.25">
      <c r="A1849" t="str">
        <f>IFERROR(tbl_geral[[#This Row],[Máquina]],"")</f>
        <v/>
      </c>
      <c r="B1849" t="str">
        <f>IFERROR(tbl_geral[[#This Row],[Status]],"")</f>
        <v/>
      </c>
      <c r="C1849" t="str">
        <f>IF(Tabela2[[#This Row],[Status]]="","",CONCATENATE(Tabela2[[#This Row],[Máquina]],"_",Tabela2[[#This Row],[Status]]))</f>
        <v/>
      </c>
      <c r="E1849" s="5">
        <f t="shared" si="57"/>
        <v>227</v>
      </c>
      <c r="F1849" s="6" t="str">
        <f>IF(C1849&lt;&gt;"",IF(COUNTIFS($C$2:C1849,C1849)=1,C1849,""),"")</f>
        <v/>
      </c>
      <c r="H1849" s="5">
        <v>1848</v>
      </c>
      <c r="I1849" s="6" t="str">
        <f t="shared" si="56"/>
        <v/>
      </c>
      <c r="J1849" s="6" t="str">
        <f>IFERROR(MID(Tabela3[[#This Row],[Ordenado]], 1, SEARCH("_", Tabela3[[#This Row],[Ordenado]]) - 1),"")</f>
        <v/>
      </c>
      <c r="K1849" s="6" t="str">
        <f>IFERROR(MID(Tabela3[[#This Row],[Ordenado]], SEARCH("_",Tabela3[[#This Row],[Ordenado]]) + 1, LEN(Tabela3[[#This Row],[Ordenado]])),"")</f>
        <v/>
      </c>
    </row>
    <row r="1850" spans="1:11" x14ac:dyDescent="0.25">
      <c r="A1850" t="str">
        <f>IFERROR(tbl_geral[[#This Row],[Máquina]],"")</f>
        <v/>
      </c>
      <c r="B1850" t="str">
        <f>IFERROR(tbl_geral[[#This Row],[Status]],"")</f>
        <v/>
      </c>
      <c r="C1850" t="str">
        <f>IF(Tabela2[[#This Row],[Status]]="","",CONCATENATE(Tabela2[[#This Row],[Máquina]],"_",Tabela2[[#This Row],[Status]]))</f>
        <v/>
      </c>
      <c r="E1850" s="5">
        <f t="shared" si="57"/>
        <v>227</v>
      </c>
      <c r="F1850" s="6" t="str">
        <f>IF(C1850&lt;&gt;"",IF(COUNTIFS($C$2:C1850,C1850)=1,C1850,""),"")</f>
        <v/>
      </c>
      <c r="H1850" s="5">
        <v>1849</v>
      </c>
      <c r="I1850" s="6" t="str">
        <f t="shared" si="56"/>
        <v/>
      </c>
      <c r="J1850" s="6" t="str">
        <f>IFERROR(MID(Tabela3[[#This Row],[Ordenado]], 1, SEARCH("_", Tabela3[[#This Row],[Ordenado]]) - 1),"")</f>
        <v/>
      </c>
      <c r="K1850" s="6" t="str">
        <f>IFERROR(MID(Tabela3[[#This Row],[Ordenado]], SEARCH("_",Tabela3[[#This Row],[Ordenado]]) + 1, LEN(Tabela3[[#This Row],[Ordenado]])),"")</f>
        <v/>
      </c>
    </row>
    <row r="1851" spans="1:11" x14ac:dyDescent="0.25">
      <c r="A1851" t="str">
        <f>IFERROR(tbl_geral[[#This Row],[Máquina]],"")</f>
        <v/>
      </c>
      <c r="B1851" t="str">
        <f>IFERROR(tbl_geral[[#This Row],[Status]],"")</f>
        <v/>
      </c>
      <c r="C1851" t="str">
        <f>IF(Tabela2[[#This Row],[Status]]="","",CONCATENATE(Tabela2[[#This Row],[Máquina]],"_",Tabela2[[#This Row],[Status]]))</f>
        <v/>
      </c>
      <c r="E1851" s="5">
        <f t="shared" si="57"/>
        <v>227</v>
      </c>
      <c r="F1851" s="6" t="str">
        <f>IF(C1851&lt;&gt;"",IF(COUNTIFS($C$2:C1851,C1851)=1,C1851,""),"")</f>
        <v/>
      </c>
      <c r="H1851" s="5">
        <v>1850</v>
      </c>
      <c r="I1851" s="6" t="str">
        <f t="shared" si="56"/>
        <v/>
      </c>
      <c r="J1851" s="6" t="str">
        <f>IFERROR(MID(Tabela3[[#This Row],[Ordenado]], 1, SEARCH("_", Tabela3[[#This Row],[Ordenado]]) - 1),"")</f>
        <v/>
      </c>
      <c r="K1851" s="6" t="str">
        <f>IFERROR(MID(Tabela3[[#This Row],[Ordenado]], SEARCH("_",Tabela3[[#This Row],[Ordenado]]) + 1, LEN(Tabela3[[#This Row],[Ordenado]])),"")</f>
        <v/>
      </c>
    </row>
    <row r="1852" spans="1:11" x14ac:dyDescent="0.25">
      <c r="A1852" t="str">
        <f>IFERROR(tbl_geral[[#This Row],[Máquina]],"")</f>
        <v/>
      </c>
      <c r="B1852" t="str">
        <f>IFERROR(tbl_geral[[#This Row],[Status]],"")</f>
        <v/>
      </c>
      <c r="C1852" t="str">
        <f>IF(Tabela2[[#This Row],[Status]]="","",CONCATENATE(Tabela2[[#This Row],[Máquina]],"_",Tabela2[[#This Row],[Status]]))</f>
        <v/>
      </c>
      <c r="E1852" s="5">
        <f t="shared" si="57"/>
        <v>227</v>
      </c>
      <c r="F1852" s="6" t="str">
        <f>IF(C1852&lt;&gt;"",IF(COUNTIFS($C$2:C1852,C1852)=1,C1852,""),"")</f>
        <v/>
      </c>
      <c r="H1852" s="5">
        <v>1851</v>
      </c>
      <c r="I1852" s="6" t="str">
        <f t="shared" si="56"/>
        <v/>
      </c>
      <c r="J1852" s="6" t="str">
        <f>IFERROR(MID(Tabela3[[#This Row],[Ordenado]], 1, SEARCH("_", Tabela3[[#This Row],[Ordenado]]) - 1),"")</f>
        <v/>
      </c>
      <c r="K1852" s="6" t="str">
        <f>IFERROR(MID(Tabela3[[#This Row],[Ordenado]], SEARCH("_",Tabela3[[#This Row],[Ordenado]]) + 1, LEN(Tabela3[[#This Row],[Ordenado]])),"")</f>
        <v/>
      </c>
    </row>
    <row r="1853" spans="1:11" x14ac:dyDescent="0.25">
      <c r="A1853" t="str">
        <f>IFERROR(tbl_geral[[#This Row],[Máquina]],"")</f>
        <v/>
      </c>
      <c r="B1853" t="str">
        <f>IFERROR(tbl_geral[[#This Row],[Status]],"")</f>
        <v/>
      </c>
      <c r="C1853" t="str">
        <f>IF(Tabela2[[#This Row],[Status]]="","",CONCATENATE(Tabela2[[#This Row],[Máquina]],"_",Tabela2[[#This Row],[Status]]))</f>
        <v/>
      </c>
      <c r="E1853" s="5">
        <f t="shared" si="57"/>
        <v>227</v>
      </c>
      <c r="F1853" s="6" t="str">
        <f>IF(C1853&lt;&gt;"",IF(COUNTIFS($C$2:C1853,C1853)=1,C1853,""),"")</f>
        <v/>
      </c>
      <c r="H1853" s="5">
        <v>1852</v>
      </c>
      <c r="I1853" s="6" t="str">
        <f t="shared" si="56"/>
        <v/>
      </c>
      <c r="J1853" s="6" t="str">
        <f>IFERROR(MID(Tabela3[[#This Row],[Ordenado]], 1, SEARCH("_", Tabela3[[#This Row],[Ordenado]]) - 1),"")</f>
        <v/>
      </c>
      <c r="K1853" s="6" t="str">
        <f>IFERROR(MID(Tabela3[[#This Row],[Ordenado]], SEARCH("_",Tabela3[[#This Row],[Ordenado]]) + 1, LEN(Tabela3[[#This Row],[Ordenado]])),"")</f>
        <v/>
      </c>
    </row>
    <row r="1854" spans="1:11" x14ac:dyDescent="0.25">
      <c r="A1854" t="str">
        <f>IFERROR(tbl_geral[[#This Row],[Máquina]],"")</f>
        <v/>
      </c>
      <c r="B1854" t="str">
        <f>IFERROR(tbl_geral[[#This Row],[Status]],"")</f>
        <v/>
      </c>
      <c r="C1854" t="str">
        <f>IF(Tabela2[[#This Row],[Status]]="","",CONCATENATE(Tabela2[[#This Row],[Máquina]],"_",Tabela2[[#This Row],[Status]]))</f>
        <v/>
      </c>
      <c r="E1854" s="5">
        <f t="shared" si="57"/>
        <v>227</v>
      </c>
      <c r="F1854" s="6" t="str">
        <f>IF(C1854&lt;&gt;"",IF(COUNTIFS($C$2:C1854,C1854)=1,C1854,""),"")</f>
        <v/>
      </c>
      <c r="H1854" s="5">
        <v>1853</v>
      </c>
      <c r="I1854" s="6" t="str">
        <f t="shared" si="56"/>
        <v/>
      </c>
      <c r="J1854" s="6" t="str">
        <f>IFERROR(MID(Tabela3[[#This Row],[Ordenado]], 1, SEARCH("_", Tabela3[[#This Row],[Ordenado]]) - 1),"")</f>
        <v/>
      </c>
      <c r="K1854" s="6" t="str">
        <f>IFERROR(MID(Tabela3[[#This Row],[Ordenado]], SEARCH("_",Tabela3[[#This Row],[Ordenado]]) + 1, LEN(Tabela3[[#This Row],[Ordenado]])),"")</f>
        <v/>
      </c>
    </row>
    <row r="1855" spans="1:11" x14ac:dyDescent="0.25">
      <c r="A1855" t="str">
        <f>IFERROR(tbl_geral[[#This Row],[Máquina]],"")</f>
        <v/>
      </c>
      <c r="B1855" t="str">
        <f>IFERROR(tbl_geral[[#This Row],[Status]],"")</f>
        <v/>
      </c>
      <c r="C1855" t="str">
        <f>IF(Tabela2[[#This Row],[Status]]="","",CONCATENATE(Tabela2[[#This Row],[Máquina]],"_",Tabela2[[#This Row],[Status]]))</f>
        <v/>
      </c>
      <c r="E1855" s="5">
        <f t="shared" si="57"/>
        <v>227</v>
      </c>
      <c r="F1855" s="6" t="str">
        <f>IF(C1855&lt;&gt;"",IF(COUNTIFS($C$2:C1855,C1855)=1,C1855,""),"")</f>
        <v/>
      </c>
      <c r="H1855" s="5">
        <v>1854</v>
      </c>
      <c r="I1855" s="6" t="str">
        <f t="shared" si="56"/>
        <v/>
      </c>
      <c r="J1855" s="6" t="str">
        <f>IFERROR(MID(Tabela3[[#This Row],[Ordenado]], 1, SEARCH("_", Tabela3[[#This Row],[Ordenado]]) - 1),"")</f>
        <v/>
      </c>
      <c r="K1855" s="6" t="str">
        <f>IFERROR(MID(Tabela3[[#This Row],[Ordenado]], SEARCH("_",Tabela3[[#This Row],[Ordenado]]) + 1, LEN(Tabela3[[#This Row],[Ordenado]])),"")</f>
        <v/>
      </c>
    </row>
    <row r="1856" spans="1:11" x14ac:dyDescent="0.25">
      <c r="A1856" t="str">
        <f>IFERROR(tbl_geral[[#This Row],[Máquina]],"")</f>
        <v/>
      </c>
      <c r="B1856" t="str">
        <f>IFERROR(tbl_geral[[#This Row],[Status]],"")</f>
        <v/>
      </c>
      <c r="C1856" t="str">
        <f>IF(Tabela2[[#This Row],[Status]]="","",CONCATENATE(Tabela2[[#This Row],[Máquina]],"_",Tabela2[[#This Row],[Status]]))</f>
        <v/>
      </c>
      <c r="E1856" s="5">
        <f t="shared" si="57"/>
        <v>227</v>
      </c>
      <c r="F1856" s="6" t="str">
        <f>IF(C1856&lt;&gt;"",IF(COUNTIFS($C$2:C1856,C1856)=1,C1856,""),"")</f>
        <v/>
      </c>
      <c r="H1856" s="5">
        <v>1855</v>
      </c>
      <c r="I1856" s="6" t="str">
        <f t="shared" si="56"/>
        <v/>
      </c>
      <c r="J1856" s="6" t="str">
        <f>IFERROR(MID(Tabela3[[#This Row],[Ordenado]], 1, SEARCH("_", Tabela3[[#This Row],[Ordenado]]) - 1),"")</f>
        <v/>
      </c>
      <c r="K1856" s="6" t="str">
        <f>IFERROR(MID(Tabela3[[#This Row],[Ordenado]], SEARCH("_",Tabela3[[#This Row],[Ordenado]]) + 1, LEN(Tabela3[[#This Row],[Ordenado]])),"")</f>
        <v/>
      </c>
    </row>
    <row r="1857" spans="1:11" x14ac:dyDescent="0.25">
      <c r="A1857" t="str">
        <f>IFERROR(tbl_geral[[#This Row],[Máquina]],"")</f>
        <v/>
      </c>
      <c r="B1857" t="str">
        <f>IFERROR(tbl_geral[[#This Row],[Status]],"")</f>
        <v/>
      </c>
      <c r="C1857" t="str">
        <f>IF(Tabela2[[#This Row],[Status]]="","",CONCATENATE(Tabela2[[#This Row],[Máquina]],"_",Tabela2[[#This Row],[Status]]))</f>
        <v/>
      </c>
      <c r="E1857" s="5">
        <f t="shared" si="57"/>
        <v>227</v>
      </c>
      <c r="F1857" s="6" t="str">
        <f>IF(C1857&lt;&gt;"",IF(COUNTIFS($C$2:C1857,C1857)=1,C1857,""),"")</f>
        <v/>
      </c>
      <c r="H1857" s="5">
        <v>1856</v>
      </c>
      <c r="I1857" s="6" t="str">
        <f t="shared" si="56"/>
        <v/>
      </c>
      <c r="J1857" s="6" t="str">
        <f>IFERROR(MID(Tabela3[[#This Row],[Ordenado]], 1, SEARCH("_", Tabela3[[#This Row],[Ordenado]]) - 1),"")</f>
        <v/>
      </c>
      <c r="K1857" s="6" t="str">
        <f>IFERROR(MID(Tabela3[[#This Row],[Ordenado]], SEARCH("_",Tabela3[[#This Row],[Ordenado]]) + 1, LEN(Tabela3[[#This Row],[Ordenado]])),"")</f>
        <v/>
      </c>
    </row>
    <row r="1858" spans="1:11" x14ac:dyDescent="0.25">
      <c r="A1858" t="str">
        <f>IFERROR(tbl_geral[[#This Row],[Máquina]],"")</f>
        <v/>
      </c>
      <c r="B1858" t="str">
        <f>IFERROR(tbl_geral[[#This Row],[Status]],"")</f>
        <v/>
      </c>
      <c r="C1858" t="str">
        <f>IF(Tabela2[[#This Row],[Status]]="","",CONCATENATE(Tabela2[[#This Row],[Máquina]],"_",Tabela2[[#This Row],[Status]]))</f>
        <v/>
      </c>
      <c r="E1858" s="5">
        <f t="shared" si="57"/>
        <v>227</v>
      </c>
      <c r="F1858" s="6" t="str">
        <f>IF(C1858&lt;&gt;"",IF(COUNTIFS($C$2:C1858,C1858)=1,C1858,""),"")</f>
        <v/>
      </c>
      <c r="H1858" s="5">
        <v>1857</v>
      </c>
      <c r="I1858" s="6" t="str">
        <f t="shared" si="56"/>
        <v/>
      </c>
      <c r="J1858" s="6" t="str">
        <f>IFERROR(MID(Tabela3[[#This Row],[Ordenado]], 1, SEARCH("_", Tabela3[[#This Row],[Ordenado]]) - 1),"")</f>
        <v/>
      </c>
      <c r="K1858" s="6" t="str">
        <f>IFERROR(MID(Tabela3[[#This Row],[Ordenado]], SEARCH("_",Tabela3[[#This Row],[Ordenado]]) + 1, LEN(Tabela3[[#This Row],[Ordenado]])),"")</f>
        <v/>
      </c>
    </row>
    <row r="1859" spans="1:11" x14ac:dyDescent="0.25">
      <c r="A1859" t="str">
        <f>IFERROR(tbl_geral[[#This Row],[Máquina]],"")</f>
        <v/>
      </c>
      <c r="B1859" t="str">
        <f>IFERROR(tbl_geral[[#This Row],[Status]],"")</f>
        <v/>
      </c>
      <c r="C1859" t="str">
        <f>IF(Tabela2[[#This Row],[Status]]="","",CONCATENATE(Tabela2[[#This Row],[Máquina]],"_",Tabela2[[#This Row],[Status]]))</f>
        <v/>
      </c>
      <c r="E1859" s="5">
        <f t="shared" si="57"/>
        <v>227</v>
      </c>
      <c r="F1859" s="6" t="str">
        <f>IF(C1859&lt;&gt;"",IF(COUNTIFS($C$2:C1859,C1859)=1,C1859,""),"")</f>
        <v/>
      </c>
      <c r="H1859" s="5">
        <v>1858</v>
      </c>
      <c r="I1859" s="6" t="str">
        <f t="shared" ref="I1859:I1922" si="58">IFERROR(INDEX($F$2:$F$2000,MATCH(H1859,$E$2:$E$2000,0)),"")</f>
        <v/>
      </c>
      <c r="J1859" s="6" t="str">
        <f>IFERROR(MID(Tabela3[[#This Row],[Ordenado]], 1, SEARCH("_", Tabela3[[#This Row],[Ordenado]]) - 1),"")</f>
        <v/>
      </c>
      <c r="K1859" s="6" t="str">
        <f>IFERROR(MID(Tabela3[[#This Row],[Ordenado]], SEARCH("_",Tabela3[[#This Row],[Ordenado]]) + 1, LEN(Tabela3[[#This Row],[Ordenado]])),"")</f>
        <v/>
      </c>
    </row>
    <row r="1860" spans="1:11" x14ac:dyDescent="0.25">
      <c r="A1860" t="str">
        <f>IFERROR(tbl_geral[[#This Row],[Máquina]],"")</f>
        <v/>
      </c>
      <c r="B1860" t="str">
        <f>IFERROR(tbl_geral[[#This Row],[Status]],"")</f>
        <v/>
      </c>
      <c r="C1860" t="str">
        <f>IF(Tabela2[[#This Row],[Status]]="","",CONCATENATE(Tabela2[[#This Row],[Máquina]],"_",Tabela2[[#This Row],[Status]]))</f>
        <v/>
      </c>
      <c r="E1860" s="5">
        <f t="shared" ref="E1860:E1923" si="59">IF(F1860&lt;&gt;"",E1859+1,E1859)</f>
        <v>227</v>
      </c>
      <c r="F1860" s="6" t="str">
        <f>IF(C1860&lt;&gt;"",IF(COUNTIFS($C$2:C1860,C1860)=1,C1860,""),"")</f>
        <v/>
      </c>
      <c r="H1860" s="5">
        <v>1859</v>
      </c>
      <c r="I1860" s="6" t="str">
        <f t="shared" si="58"/>
        <v/>
      </c>
      <c r="J1860" s="6" t="str">
        <f>IFERROR(MID(Tabela3[[#This Row],[Ordenado]], 1, SEARCH("_", Tabela3[[#This Row],[Ordenado]]) - 1),"")</f>
        <v/>
      </c>
      <c r="K1860" s="6" t="str">
        <f>IFERROR(MID(Tabela3[[#This Row],[Ordenado]], SEARCH("_",Tabela3[[#This Row],[Ordenado]]) + 1, LEN(Tabela3[[#This Row],[Ordenado]])),"")</f>
        <v/>
      </c>
    </row>
    <row r="1861" spans="1:11" x14ac:dyDescent="0.25">
      <c r="A1861" t="str">
        <f>IFERROR(tbl_geral[[#This Row],[Máquina]],"")</f>
        <v/>
      </c>
      <c r="B1861" t="str">
        <f>IFERROR(tbl_geral[[#This Row],[Status]],"")</f>
        <v/>
      </c>
      <c r="C1861" t="str">
        <f>IF(Tabela2[[#This Row],[Status]]="","",CONCATENATE(Tabela2[[#This Row],[Máquina]],"_",Tabela2[[#This Row],[Status]]))</f>
        <v/>
      </c>
      <c r="E1861" s="5">
        <f t="shared" si="59"/>
        <v>227</v>
      </c>
      <c r="F1861" s="6" t="str">
        <f>IF(C1861&lt;&gt;"",IF(COUNTIFS($C$2:C1861,C1861)=1,C1861,""),"")</f>
        <v/>
      </c>
      <c r="H1861" s="5">
        <v>1860</v>
      </c>
      <c r="I1861" s="6" t="str">
        <f t="shared" si="58"/>
        <v/>
      </c>
      <c r="J1861" s="6" t="str">
        <f>IFERROR(MID(Tabela3[[#This Row],[Ordenado]], 1, SEARCH("_", Tabela3[[#This Row],[Ordenado]]) - 1),"")</f>
        <v/>
      </c>
      <c r="K1861" s="6" t="str">
        <f>IFERROR(MID(Tabela3[[#This Row],[Ordenado]], SEARCH("_",Tabela3[[#This Row],[Ordenado]]) + 1, LEN(Tabela3[[#This Row],[Ordenado]])),"")</f>
        <v/>
      </c>
    </row>
    <row r="1862" spans="1:11" x14ac:dyDescent="0.25">
      <c r="A1862" t="str">
        <f>IFERROR(tbl_geral[[#This Row],[Máquina]],"")</f>
        <v/>
      </c>
      <c r="B1862" t="str">
        <f>IFERROR(tbl_geral[[#This Row],[Status]],"")</f>
        <v/>
      </c>
      <c r="C1862" t="str">
        <f>IF(Tabela2[[#This Row],[Status]]="","",CONCATENATE(Tabela2[[#This Row],[Máquina]],"_",Tabela2[[#This Row],[Status]]))</f>
        <v/>
      </c>
      <c r="E1862" s="5">
        <f t="shared" si="59"/>
        <v>227</v>
      </c>
      <c r="F1862" s="6" t="str">
        <f>IF(C1862&lt;&gt;"",IF(COUNTIFS($C$2:C1862,C1862)=1,C1862,""),"")</f>
        <v/>
      </c>
      <c r="H1862" s="5">
        <v>1861</v>
      </c>
      <c r="I1862" s="6" t="str">
        <f t="shared" si="58"/>
        <v/>
      </c>
      <c r="J1862" s="6" t="str">
        <f>IFERROR(MID(Tabela3[[#This Row],[Ordenado]], 1, SEARCH("_", Tabela3[[#This Row],[Ordenado]]) - 1),"")</f>
        <v/>
      </c>
      <c r="K1862" s="6" t="str">
        <f>IFERROR(MID(Tabela3[[#This Row],[Ordenado]], SEARCH("_",Tabela3[[#This Row],[Ordenado]]) + 1, LEN(Tabela3[[#This Row],[Ordenado]])),"")</f>
        <v/>
      </c>
    </row>
    <row r="1863" spans="1:11" x14ac:dyDescent="0.25">
      <c r="A1863" t="str">
        <f>IFERROR(tbl_geral[[#This Row],[Máquina]],"")</f>
        <v/>
      </c>
      <c r="B1863" t="str">
        <f>IFERROR(tbl_geral[[#This Row],[Status]],"")</f>
        <v/>
      </c>
      <c r="C1863" t="str">
        <f>IF(Tabela2[[#This Row],[Status]]="","",CONCATENATE(Tabela2[[#This Row],[Máquina]],"_",Tabela2[[#This Row],[Status]]))</f>
        <v/>
      </c>
      <c r="E1863" s="5">
        <f t="shared" si="59"/>
        <v>227</v>
      </c>
      <c r="F1863" s="6" t="str">
        <f>IF(C1863&lt;&gt;"",IF(COUNTIFS($C$2:C1863,C1863)=1,C1863,""),"")</f>
        <v/>
      </c>
      <c r="H1863" s="5">
        <v>1862</v>
      </c>
      <c r="I1863" s="6" t="str">
        <f t="shared" si="58"/>
        <v/>
      </c>
      <c r="J1863" s="6" t="str">
        <f>IFERROR(MID(Tabela3[[#This Row],[Ordenado]], 1, SEARCH("_", Tabela3[[#This Row],[Ordenado]]) - 1),"")</f>
        <v/>
      </c>
      <c r="K1863" s="6" t="str">
        <f>IFERROR(MID(Tabela3[[#This Row],[Ordenado]], SEARCH("_",Tabela3[[#This Row],[Ordenado]]) + 1, LEN(Tabela3[[#This Row],[Ordenado]])),"")</f>
        <v/>
      </c>
    </row>
    <row r="1864" spans="1:11" x14ac:dyDescent="0.25">
      <c r="A1864" t="str">
        <f>IFERROR(tbl_geral[[#This Row],[Máquina]],"")</f>
        <v/>
      </c>
      <c r="B1864" t="str">
        <f>IFERROR(tbl_geral[[#This Row],[Status]],"")</f>
        <v/>
      </c>
      <c r="C1864" t="str">
        <f>IF(Tabela2[[#This Row],[Status]]="","",CONCATENATE(Tabela2[[#This Row],[Máquina]],"_",Tabela2[[#This Row],[Status]]))</f>
        <v/>
      </c>
      <c r="E1864" s="5">
        <f t="shared" si="59"/>
        <v>227</v>
      </c>
      <c r="F1864" s="6" t="str">
        <f>IF(C1864&lt;&gt;"",IF(COUNTIFS($C$2:C1864,C1864)=1,C1864,""),"")</f>
        <v/>
      </c>
      <c r="H1864" s="5">
        <v>1863</v>
      </c>
      <c r="I1864" s="6" t="str">
        <f t="shared" si="58"/>
        <v/>
      </c>
      <c r="J1864" s="6" t="str">
        <f>IFERROR(MID(Tabela3[[#This Row],[Ordenado]], 1, SEARCH("_", Tabela3[[#This Row],[Ordenado]]) - 1),"")</f>
        <v/>
      </c>
      <c r="K1864" s="6" t="str">
        <f>IFERROR(MID(Tabela3[[#This Row],[Ordenado]], SEARCH("_",Tabela3[[#This Row],[Ordenado]]) + 1, LEN(Tabela3[[#This Row],[Ordenado]])),"")</f>
        <v/>
      </c>
    </row>
    <row r="1865" spans="1:11" x14ac:dyDescent="0.25">
      <c r="A1865" t="str">
        <f>IFERROR(tbl_geral[[#This Row],[Máquina]],"")</f>
        <v/>
      </c>
      <c r="B1865" t="str">
        <f>IFERROR(tbl_geral[[#This Row],[Status]],"")</f>
        <v/>
      </c>
      <c r="C1865" t="str">
        <f>IF(Tabela2[[#This Row],[Status]]="","",CONCATENATE(Tabela2[[#This Row],[Máquina]],"_",Tabela2[[#This Row],[Status]]))</f>
        <v/>
      </c>
      <c r="E1865" s="5">
        <f t="shared" si="59"/>
        <v>227</v>
      </c>
      <c r="F1865" s="6" t="str">
        <f>IF(C1865&lt;&gt;"",IF(COUNTIFS($C$2:C1865,C1865)=1,C1865,""),"")</f>
        <v/>
      </c>
      <c r="H1865" s="5">
        <v>1864</v>
      </c>
      <c r="I1865" s="6" t="str">
        <f t="shared" si="58"/>
        <v/>
      </c>
      <c r="J1865" s="6" t="str">
        <f>IFERROR(MID(Tabela3[[#This Row],[Ordenado]], 1, SEARCH("_", Tabela3[[#This Row],[Ordenado]]) - 1),"")</f>
        <v/>
      </c>
      <c r="K1865" s="6" t="str">
        <f>IFERROR(MID(Tabela3[[#This Row],[Ordenado]], SEARCH("_",Tabela3[[#This Row],[Ordenado]]) + 1, LEN(Tabela3[[#This Row],[Ordenado]])),"")</f>
        <v/>
      </c>
    </row>
    <row r="1866" spans="1:11" x14ac:dyDescent="0.25">
      <c r="A1866" t="str">
        <f>IFERROR(tbl_geral[[#This Row],[Máquina]],"")</f>
        <v/>
      </c>
      <c r="B1866" t="str">
        <f>IFERROR(tbl_geral[[#This Row],[Status]],"")</f>
        <v/>
      </c>
      <c r="C1866" t="str">
        <f>IF(Tabela2[[#This Row],[Status]]="","",CONCATENATE(Tabela2[[#This Row],[Máquina]],"_",Tabela2[[#This Row],[Status]]))</f>
        <v/>
      </c>
      <c r="E1866" s="5">
        <f t="shared" si="59"/>
        <v>227</v>
      </c>
      <c r="F1866" s="6" t="str">
        <f>IF(C1866&lt;&gt;"",IF(COUNTIFS($C$2:C1866,C1866)=1,C1866,""),"")</f>
        <v/>
      </c>
      <c r="H1866" s="5">
        <v>1865</v>
      </c>
      <c r="I1866" s="6" t="str">
        <f t="shared" si="58"/>
        <v/>
      </c>
      <c r="J1866" s="6" t="str">
        <f>IFERROR(MID(Tabela3[[#This Row],[Ordenado]], 1, SEARCH("_", Tabela3[[#This Row],[Ordenado]]) - 1),"")</f>
        <v/>
      </c>
      <c r="K1866" s="6" t="str">
        <f>IFERROR(MID(Tabela3[[#This Row],[Ordenado]], SEARCH("_",Tabela3[[#This Row],[Ordenado]]) + 1, LEN(Tabela3[[#This Row],[Ordenado]])),"")</f>
        <v/>
      </c>
    </row>
    <row r="1867" spans="1:11" x14ac:dyDescent="0.25">
      <c r="A1867" t="str">
        <f>IFERROR(tbl_geral[[#This Row],[Máquina]],"")</f>
        <v/>
      </c>
      <c r="B1867" t="str">
        <f>IFERROR(tbl_geral[[#This Row],[Status]],"")</f>
        <v/>
      </c>
      <c r="C1867" t="str">
        <f>IF(Tabela2[[#This Row],[Status]]="","",CONCATENATE(Tabela2[[#This Row],[Máquina]],"_",Tabela2[[#This Row],[Status]]))</f>
        <v/>
      </c>
      <c r="E1867" s="5">
        <f t="shared" si="59"/>
        <v>227</v>
      </c>
      <c r="F1867" s="6" t="str">
        <f>IF(C1867&lt;&gt;"",IF(COUNTIFS($C$2:C1867,C1867)=1,C1867,""),"")</f>
        <v/>
      </c>
      <c r="H1867" s="5">
        <v>1866</v>
      </c>
      <c r="I1867" s="6" t="str">
        <f t="shared" si="58"/>
        <v/>
      </c>
      <c r="J1867" s="6" t="str">
        <f>IFERROR(MID(Tabela3[[#This Row],[Ordenado]], 1, SEARCH("_", Tabela3[[#This Row],[Ordenado]]) - 1),"")</f>
        <v/>
      </c>
      <c r="K1867" s="6" t="str">
        <f>IFERROR(MID(Tabela3[[#This Row],[Ordenado]], SEARCH("_",Tabela3[[#This Row],[Ordenado]]) + 1, LEN(Tabela3[[#This Row],[Ordenado]])),"")</f>
        <v/>
      </c>
    </row>
    <row r="1868" spans="1:11" x14ac:dyDescent="0.25">
      <c r="A1868" t="str">
        <f>IFERROR(tbl_geral[[#This Row],[Máquina]],"")</f>
        <v/>
      </c>
      <c r="B1868" t="str">
        <f>IFERROR(tbl_geral[[#This Row],[Status]],"")</f>
        <v/>
      </c>
      <c r="C1868" t="str">
        <f>IF(Tabela2[[#This Row],[Status]]="","",CONCATENATE(Tabela2[[#This Row],[Máquina]],"_",Tabela2[[#This Row],[Status]]))</f>
        <v/>
      </c>
      <c r="E1868" s="5">
        <f t="shared" si="59"/>
        <v>227</v>
      </c>
      <c r="F1868" s="6" t="str">
        <f>IF(C1868&lt;&gt;"",IF(COUNTIFS($C$2:C1868,C1868)=1,C1868,""),"")</f>
        <v/>
      </c>
      <c r="H1868" s="5">
        <v>1867</v>
      </c>
      <c r="I1868" s="6" t="str">
        <f t="shared" si="58"/>
        <v/>
      </c>
      <c r="J1868" s="6" t="str">
        <f>IFERROR(MID(Tabela3[[#This Row],[Ordenado]], 1, SEARCH("_", Tabela3[[#This Row],[Ordenado]]) - 1),"")</f>
        <v/>
      </c>
      <c r="K1868" s="6" t="str">
        <f>IFERROR(MID(Tabela3[[#This Row],[Ordenado]], SEARCH("_",Tabela3[[#This Row],[Ordenado]]) + 1, LEN(Tabela3[[#This Row],[Ordenado]])),"")</f>
        <v/>
      </c>
    </row>
    <row r="1869" spans="1:11" x14ac:dyDescent="0.25">
      <c r="A1869" t="str">
        <f>IFERROR(tbl_geral[[#This Row],[Máquina]],"")</f>
        <v/>
      </c>
      <c r="B1869" t="str">
        <f>IFERROR(tbl_geral[[#This Row],[Status]],"")</f>
        <v/>
      </c>
      <c r="C1869" t="str">
        <f>IF(Tabela2[[#This Row],[Status]]="","",CONCATENATE(Tabela2[[#This Row],[Máquina]],"_",Tabela2[[#This Row],[Status]]))</f>
        <v/>
      </c>
      <c r="E1869" s="5">
        <f t="shared" si="59"/>
        <v>227</v>
      </c>
      <c r="F1869" s="6" t="str">
        <f>IF(C1869&lt;&gt;"",IF(COUNTIFS($C$2:C1869,C1869)=1,C1869,""),"")</f>
        <v/>
      </c>
      <c r="H1869" s="5">
        <v>1868</v>
      </c>
      <c r="I1869" s="6" t="str">
        <f t="shared" si="58"/>
        <v/>
      </c>
      <c r="J1869" s="6" t="str">
        <f>IFERROR(MID(Tabela3[[#This Row],[Ordenado]], 1, SEARCH("_", Tabela3[[#This Row],[Ordenado]]) - 1),"")</f>
        <v/>
      </c>
      <c r="K1869" s="6" t="str">
        <f>IFERROR(MID(Tabela3[[#This Row],[Ordenado]], SEARCH("_",Tabela3[[#This Row],[Ordenado]]) + 1, LEN(Tabela3[[#This Row],[Ordenado]])),"")</f>
        <v/>
      </c>
    </row>
    <row r="1870" spans="1:11" x14ac:dyDescent="0.25">
      <c r="A1870" t="str">
        <f>IFERROR(tbl_geral[[#This Row],[Máquina]],"")</f>
        <v/>
      </c>
      <c r="B1870" t="str">
        <f>IFERROR(tbl_geral[[#This Row],[Status]],"")</f>
        <v/>
      </c>
      <c r="C1870" t="str">
        <f>IF(Tabela2[[#This Row],[Status]]="","",CONCATENATE(Tabela2[[#This Row],[Máquina]],"_",Tabela2[[#This Row],[Status]]))</f>
        <v/>
      </c>
      <c r="E1870" s="5">
        <f t="shared" si="59"/>
        <v>227</v>
      </c>
      <c r="F1870" s="6" t="str">
        <f>IF(C1870&lt;&gt;"",IF(COUNTIFS($C$2:C1870,C1870)=1,C1870,""),"")</f>
        <v/>
      </c>
      <c r="H1870" s="5">
        <v>1869</v>
      </c>
      <c r="I1870" s="6" t="str">
        <f t="shared" si="58"/>
        <v/>
      </c>
      <c r="J1870" s="6" t="str">
        <f>IFERROR(MID(Tabela3[[#This Row],[Ordenado]], 1, SEARCH("_", Tabela3[[#This Row],[Ordenado]]) - 1),"")</f>
        <v/>
      </c>
      <c r="K1870" s="6" t="str">
        <f>IFERROR(MID(Tabela3[[#This Row],[Ordenado]], SEARCH("_",Tabela3[[#This Row],[Ordenado]]) + 1, LEN(Tabela3[[#This Row],[Ordenado]])),"")</f>
        <v/>
      </c>
    </row>
    <row r="1871" spans="1:11" x14ac:dyDescent="0.25">
      <c r="A1871" t="str">
        <f>IFERROR(tbl_geral[[#This Row],[Máquina]],"")</f>
        <v/>
      </c>
      <c r="B1871" t="str">
        <f>IFERROR(tbl_geral[[#This Row],[Status]],"")</f>
        <v/>
      </c>
      <c r="C1871" t="str">
        <f>IF(Tabela2[[#This Row],[Status]]="","",CONCATENATE(Tabela2[[#This Row],[Máquina]],"_",Tabela2[[#This Row],[Status]]))</f>
        <v/>
      </c>
      <c r="E1871" s="5">
        <f t="shared" si="59"/>
        <v>227</v>
      </c>
      <c r="F1871" s="6" t="str">
        <f>IF(C1871&lt;&gt;"",IF(COUNTIFS($C$2:C1871,C1871)=1,C1871,""),"")</f>
        <v/>
      </c>
      <c r="H1871" s="5">
        <v>1870</v>
      </c>
      <c r="I1871" s="6" t="str">
        <f t="shared" si="58"/>
        <v/>
      </c>
      <c r="J1871" s="6" t="str">
        <f>IFERROR(MID(Tabela3[[#This Row],[Ordenado]], 1, SEARCH("_", Tabela3[[#This Row],[Ordenado]]) - 1),"")</f>
        <v/>
      </c>
      <c r="K1871" s="6" t="str">
        <f>IFERROR(MID(Tabela3[[#This Row],[Ordenado]], SEARCH("_",Tabela3[[#This Row],[Ordenado]]) + 1, LEN(Tabela3[[#This Row],[Ordenado]])),"")</f>
        <v/>
      </c>
    </row>
    <row r="1872" spans="1:11" x14ac:dyDescent="0.25">
      <c r="A1872" t="str">
        <f>IFERROR(tbl_geral[[#This Row],[Máquina]],"")</f>
        <v/>
      </c>
      <c r="B1872" t="str">
        <f>IFERROR(tbl_geral[[#This Row],[Status]],"")</f>
        <v/>
      </c>
      <c r="C1872" t="str">
        <f>IF(Tabela2[[#This Row],[Status]]="","",CONCATENATE(Tabela2[[#This Row],[Máquina]],"_",Tabela2[[#This Row],[Status]]))</f>
        <v/>
      </c>
      <c r="E1872" s="5">
        <f t="shared" si="59"/>
        <v>227</v>
      </c>
      <c r="F1872" s="6" t="str">
        <f>IF(C1872&lt;&gt;"",IF(COUNTIFS($C$2:C1872,C1872)=1,C1872,""),"")</f>
        <v/>
      </c>
      <c r="H1872" s="5">
        <v>1871</v>
      </c>
      <c r="I1872" s="6" t="str">
        <f t="shared" si="58"/>
        <v/>
      </c>
      <c r="J1872" s="6" t="str">
        <f>IFERROR(MID(Tabela3[[#This Row],[Ordenado]], 1, SEARCH("_", Tabela3[[#This Row],[Ordenado]]) - 1),"")</f>
        <v/>
      </c>
      <c r="K1872" s="6" t="str">
        <f>IFERROR(MID(Tabela3[[#This Row],[Ordenado]], SEARCH("_",Tabela3[[#This Row],[Ordenado]]) + 1, LEN(Tabela3[[#This Row],[Ordenado]])),"")</f>
        <v/>
      </c>
    </row>
    <row r="1873" spans="1:11" x14ac:dyDescent="0.25">
      <c r="A1873" t="str">
        <f>IFERROR(tbl_geral[[#This Row],[Máquina]],"")</f>
        <v/>
      </c>
      <c r="B1873" t="str">
        <f>IFERROR(tbl_geral[[#This Row],[Status]],"")</f>
        <v/>
      </c>
      <c r="C1873" t="str">
        <f>IF(Tabela2[[#This Row],[Status]]="","",CONCATENATE(Tabela2[[#This Row],[Máquina]],"_",Tabela2[[#This Row],[Status]]))</f>
        <v/>
      </c>
      <c r="E1873" s="5">
        <f t="shared" si="59"/>
        <v>227</v>
      </c>
      <c r="F1873" s="6" t="str">
        <f>IF(C1873&lt;&gt;"",IF(COUNTIFS($C$2:C1873,C1873)=1,C1873,""),"")</f>
        <v/>
      </c>
      <c r="H1873" s="5">
        <v>1872</v>
      </c>
      <c r="I1873" s="6" t="str">
        <f t="shared" si="58"/>
        <v/>
      </c>
      <c r="J1873" s="6" t="str">
        <f>IFERROR(MID(Tabela3[[#This Row],[Ordenado]], 1, SEARCH("_", Tabela3[[#This Row],[Ordenado]]) - 1),"")</f>
        <v/>
      </c>
      <c r="K1873" s="6" t="str">
        <f>IFERROR(MID(Tabela3[[#This Row],[Ordenado]], SEARCH("_",Tabela3[[#This Row],[Ordenado]]) + 1, LEN(Tabela3[[#This Row],[Ordenado]])),"")</f>
        <v/>
      </c>
    </row>
    <row r="1874" spans="1:11" x14ac:dyDescent="0.25">
      <c r="A1874" t="str">
        <f>IFERROR(tbl_geral[[#This Row],[Máquina]],"")</f>
        <v/>
      </c>
      <c r="B1874" t="str">
        <f>IFERROR(tbl_geral[[#This Row],[Status]],"")</f>
        <v/>
      </c>
      <c r="C1874" t="str">
        <f>IF(Tabela2[[#This Row],[Status]]="","",CONCATENATE(Tabela2[[#This Row],[Máquina]],"_",Tabela2[[#This Row],[Status]]))</f>
        <v/>
      </c>
      <c r="E1874" s="5">
        <f t="shared" si="59"/>
        <v>227</v>
      </c>
      <c r="F1874" s="6" t="str">
        <f>IF(C1874&lt;&gt;"",IF(COUNTIFS($C$2:C1874,C1874)=1,C1874,""),"")</f>
        <v/>
      </c>
      <c r="H1874" s="5">
        <v>1873</v>
      </c>
      <c r="I1874" s="6" t="str">
        <f t="shared" si="58"/>
        <v/>
      </c>
      <c r="J1874" s="6" t="str">
        <f>IFERROR(MID(Tabela3[[#This Row],[Ordenado]], 1, SEARCH("_", Tabela3[[#This Row],[Ordenado]]) - 1),"")</f>
        <v/>
      </c>
      <c r="K1874" s="6" t="str">
        <f>IFERROR(MID(Tabela3[[#This Row],[Ordenado]], SEARCH("_",Tabela3[[#This Row],[Ordenado]]) + 1, LEN(Tabela3[[#This Row],[Ordenado]])),"")</f>
        <v/>
      </c>
    </row>
    <row r="1875" spans="1:11" x14ac:dyDescent="0.25">
      <c r="A1875" t="str">
        <f>IFERROR(tbl_geral[[#This Row],[Máquina]],"")</f>
        <v/>
      </c>
      <c r="B1875" t="str">
        <f>IFERROR(tbl_geral[[#This Row],[Status]],"")</f>
        <v/>
      </c>
      <c r="C1875" t="str">
        <f>IF(Tabela2[[#This Row],[Status]]="","",CONCATENATE(Tabela2[[#This Row],[Máquina]],"_",Tabela2[[#This Row],[Status]]))</f>
        <v/>
      </c>
      <c r="E1875" s="5">
        <f t="shared" si="59"/>
        <v>227</v>
      </c>
      <c r="F1875" s="6" t="str">
        <f>IF(C1875&lt;&gt;"",IF(COUNTIFS($C$2:C1875,C1875)=1,C1875,""),"")</f>
        <v/>
      </c>
      <c r="H1875" s="5">
        <v>1874</v>
      </c>
      <c r="I1875" s="6" t="str">
        <f t="shared" si="58"/>
        <v/>
      </c>
      <c r="J1875" s="6" t="str">
        <f>IFERROR(MID(Tabela3[[#This Row],[Ordenado]], 1, SEARCH("_", Tabela3[[#This Row],[Ordenado]]) - 1),"")</f>
        <v/>
      </c>
      <c r="K1875" s="6" t="str">
        <f>IFERROR(MID(Tabela3[[#This Row],[Ordenado]], SEARCH("_",Tabela3[[#This Row],[Ordenado]]) + 1, LEN(Tabela3[[#This Row],[Ordenado]])),"")</f>
        <v/>
      </c>
    </row>
    <row r="1876" spans="1:11" x14ac:dyDescent="0.25">
      <c r="A1876" t="str">
        <f>IFERROR(tbl_geral[[#This Row],[Máquina]],"")</f>
        <v/>
      </c>
      <c r="B1876" t="str">
        <f>IFERROR(tbl_geral[[#This Row],[Status]],"")</f>
        <v/>
      </c>
      <c r="C1876" t="str">
        <f>IF(Tabela2[[#This Row],[Status]]="","",CONCATENATE(Tabela2[[#This Row],[Máquina]],"_",Tabela2[[#This Row],[Status]]))</f>
        <v/>
      </c>
      <c r="E1876" s="5">
        <f t="shared" si="59"/>
        <v>227</v>
      </c>
      <c r="F1876" s="6" t="str">
        <f>IF(C1876&lt;&gt;"",IF(COUNTIFS($C$2:C1876,C1876)=1,C1876,""),"")</f>
        <v/>
      </c>
      <c r="H1876" s="5">
        <v>1875</v>
      </c>
      <c r="I1876" s="6" t="str">
        <f t="shared" si="58"/>
        <v/>
      </c>
      <c r="J1876" s="6" t="str">
        <f>IFERROR(MID(Tabela3[[#This Row],[Ordenado]], 1, SEARCH("_", Tabela3[[#This Row],[Ordenado]]) - 1),"")</f>
        <v/>
      </c>
      <c r="K1876" s="6" t="str">
        <f>IFERROR(MID(Tabela3[[#This Row],[Ordenado]], SEARCH("_",Tabela3[[#This Row],[Ordenado]]) + 1, LEN(Tabela3[[#This Row],[Ordenado]])),"")</f>
        <v/>
      </c>
    </row>
    <row r="1877" spans="1:11" x14ac:dyDescent="0.25">
      <c r="A1877" t="str">
        <f>IFERROR(tbl_geral[[#This Row],[Máquina]],"")</f>
        <v/>
      </c>
      <c r="B1877" t="str">
        <f>IFERROR(tbl_geral[[#This Row],[Status]],"")</f>
        <v/>
      </c>
      <c r="C1877" t="str">
        <f>IF(Tabela2[[#This Row],[Status]]="","",CONCATENATE(Tabela2[[#This Row],[Máquina]],"_",Tabela2[[#This Row],[Status]]))</f>
        <v/>
      </c>
      <c r="E1877" s="5">
        <f t="shared" si="59"/>
        <v>227</v>
      </c>
      <c r="F1877" s="6" t="str">
        <f>IF(C1877&lt;&gt;"",IF(COUNTIFS($C$2:C1877,C1877)=1,C1877,""),"")</f>
        <v/>
      </c>
      <c r="H1877" s="5">
        <v>1876</v>
      </c>
      <c r="I1877" s="6" t="str">
        <f t="shared" si="58"/>
        <v/>
      </c>
      <c r="J1877" s="6" t="str">
        <f>IFERROR(MID(Tabela3[[#This Row],[Ordenado]], 1, SEARCH("_", Tabela3[[#This Row],[Ordenado]]) - 1),"")</f>
        <v/>
      </c>
      <c r="K1877" s="6" t="str">
        <f>IFERROR(MID(Tabela3[[#This Row],[Ordenado]], SEARCH("_",Tabela3[[#This Row],[Ordenado]]) + 1, LEN(Tabela3[[#This Row],[Ordenado]])),"")</f>
        <v/>
      </c>
    </row>
    <row r="1878" spans="1:11" x14ac:dyDescent="0.25">
      <c r="A1878" t="str">
        <f>IFERROR(tbl_geral[[#This Row],[Máquina]],"")</f>
        <v/>
      </c>
      <c r="B1878" t="str">
        <f>IFERROR(tbl_geral[[#This Row],[Status]],"")</f>
        <v/>
      </c>
      <c r="C1878" t="str">
        <f>IF(Tabela2[[#This Row],[Status]]="","",CONCATENATE(Tabela2[[#This Row],[Máquina]],"_",Tabela2[[#This Row],[Status]]))</f>
        <v/>
      </c>
      <c r="E1878" s="5">
        <f t="shared" si="59"/>
        <v>227</v>
      </c>
      <c r="F1878" s="6" t="str">
        <f>IF(C1878&lt;&gt;"",IF(COUNTIFS($C$2:C1878,C1878)=1,C1878,""),"")</f>
        <v/>
      </c>
      <c r="H1878" s="5">
        <v>1877</v>
      </c>
      <c r="I1878" s="6" t="str">
        <f t="shared" si="58"/>
        <v/>
      </c>
      <c r="J1878" s="6" t="str">
        <f>IFERROR(MID(Tabela3[[#This Row],[Ordenado]], 1, SEARCH("_", Tabela3[[#This Row],[Ordenado]]) - 1),"")</f>
        <v/>
      </c>
      <c r="K1878" s="6" t="str">
        <f>IFERROR(MID(Tabela3[[#This Row],[Ordenado]], SEARCH("_",Tabela3[[#This Row],[Ordenado]]) + 1, LEN(Tabela3[[#This Row],[Ordenado]])),"")</f>
        <v/>
      </c>
    </row>
    <row r="1879" spans="1:11" x14ac:dyDescent="0.25">
      <c r="A1879" t="str">
        <f>IFERROR(tbl_geral[[#This Row],[Máquina]],"")</f>
        <v/>
      </c>
      <c r="B1879" t="str">
        <f>IFERROR(tbl_geral[[#This Row],[Status]],"")</f>
        <v/>
      </c>
      <c r="C1879" t="str">
        <f>IF(Tabela2[[#This Row],[Status]]="","",CONCATENATE(Tabela2[[#This Row],[Máquina]],"_",Tabela2[[#This Row],[Status]]))</f>
        <v/>
      </c>
      <c r="E1879" s="5">
        <f t="shared" si="59"/>
        <v>227</v>
      </c>
      <c r="F1879" s="6" t="str">
        <f>IF(C1879&lt;&gt;"",IF(COUNTIFS($C$2:C1879,C1879)=1,C1879,""),"")</f>
        <v/>
      </c>
      <c r="H1879" s="5">
        <v>1878</v>
      </c>
      <c r="I1879" s="6" t="str">
        <f t="shared" si="58"/>
        <v/>
      </c>
      <c r="J1879" s="6" t="str">
        <f>IFERROR(MID(Tabela3[[#This Row],[Ordenado]], 1, SEARCH("_", Tabela3[[#This Row],[Ordenado]]) - 1),"")</f>
        <v/>
      </c>
      <c r="K1879" s="6" t="str">
        <f>IFERROR(MID(Tabela3[[#This Row],[Ordenado]], SEARCH("_",Tabela3[[#This Row],[Ordenado]]) + 1, LEN(Tabela3[[#This Row],[Ordenado]])),"")</f>
        <v/>
      </c>
    </row>
    <row r="1880" spans="1:11" x14ac:dyDescent="0.25">
      <c r="A1880" t="str">
        <f>IFERROR(tbl_geral[[#This Row],[Máquina]],"")</f>
        <v/>
      </c>
      <c r="B1880" t="str">
        <f>IFERROR(tbl_geral[[#This Row],[Status]],"")</f>
        <v/>
      </c>
      <c r="C1880" t="str">
        <f>IF(Tabela2[[#This Row],[Status]]="","",CONCATENATE(Tabela2[[#This Row],[Máquina]],"_",Tabela2[[#This Row],[Status]]))</f>
        <v/>
      </c>
      <c r="E1880" s="5">
        <f t="shared" si="59"/>
        <v>227</v>
      </c>
      <c r="F1880" s="6" t="str">
        <f>IF(C1880&lt;&gt;"",IF(COUNTIFS($C$2:C1880,C1880)=1,C1880,""),"")</f>
        <v/>
      </c>
      <c r="H1880" s="5">
        <v>1879</v>
      </c>
      <c r="I1880" s="6" t="str">
        <f t="shared" si="58"/>
        <v/>
      </c>
      <c r="J1880" s="6" t="str">
        <f>IFERROR(MID(Tabela3[[#This Row],[Ordenado]], 1, SEARCH("_", Tabela3[[#This Row],[Ordenado]]) - 1),"")</f>
        <v/>
      </c>
      <c r="K1880" s="6" t="str">
        <f>IFERROR(MID(Tabela3[[#This Row],[Ordenado]], SEARCH("_",Tabela3[[#This Row],[Ordenado]]) + 1, LEN(Tabela3[[#This Row],[Ordenado]])),"")</f>
        <v/>
      </c>
    </row>
    <row r="1881" spans="1:11" x14ac:dyDescent="0.25">
      <c r="A1881" t="str">
        <f>IFERROR(tbl_geral[[#This Row],[Máquina]],"")</f>
        <v/>
      </c>
      <c r="B1881" t="str">
        <f>IFERROR(tbl_geral[[#This Row],[Status]],"")</f>
        <v/>
      </c>
      <c r="C1881" t="str">
        <f>IF(Tabela2[[#This Row],[Status]]="","",CONCATENATE(Tabela2[[#This Row],[Máquina]],"_",Tabela2[[#This Row],[Status]]))</f>
        <v/>
      </c>
      <c r="E1881" s="5">
        <f t="shared" si="59"/>
        <v>227</v>
      </c>
      <c r="F1881" s="6" t="str">
        <f>IF(C1881&lt;&gt;"",IF(COUNTIFS($C$2:C1881,C1881)=1,C1881,""),"")</f>
        <v/>
      </c>
      <c r="H1881" s="5">
        <v>1880</v>
      </c>
      <c r="I1881" s="6" t="str">
        <f t="shared" si="58"/>
        <v/>
      </c>
      <c r="J1881" s="6" t="str">
        <f>IFERROR(MID(Tabela3[[#This Row],[Ordenado]], 1, SEARCH("_", Tabela3[[#This Row],[Ordenado]]) - 1),"")</f>
        <v/>
      </c>
      <c r="K1881" s="6" t="str">
        <f>IFERROR(MID(Tabela3[[#This Row],[Ordenado]], SEARCH("_",Tabela3[[#This Row],[Ordenado]]) + 1, LEN(Tabela3[[#This Row],[Ordenado]])),"")</f>
        <v/>
      </c>
    </row>
    <row r="1882" spans="1:11" x14ac:dyDescent="0.25">
      <c r="A1882" t="str">
        <f>IFERROR(tbl_geral[[#This Row],[Máquina]],"")</f>
        <v/>
      </c>
      <c r="B1882" t="str">
        <f>IFERROR(tbl_geral[[#This Row],[Status]],"")</f>
        <v/>
      </c>
      <c r="C1882" t="str">
        <f>IF(Tabela2[[#This Row],[Status]]="","",CONCATENATE(Tabela2[[#This Row],[Máquina]],"_",Tabela2[[#This Row],[Status]]))</f>
        <v/>
      </c>
      <c r="E1882" s="5">
        <f t="shared" si="59"/>
        <v>227</v>
      </c>
      <c r="F1882" s="6" t="str">
        <f>IF(C1882&lt;&gt;"",IF(COUNTIFS($C$2:C1882,C1882)=1,C1882,""),"")</f>
        <v/>
      </c>
      <c r="H1882" s="5">
        <v>1881</v>
      </c>
      <c r="I1882" s="6" t="str">
        <f t="shared" si="58"/>
        <v/>
      </c>
      <c r="J1882" s="6" t="str">
        <f>IFERROR(MID(Tabela3[[#This Row],[Ordenado]], 1, SEARCH("_", Tabela3[[#This Row],[Ordenado]]) - 1),"")</f>
        <v/>
      </c>
      <c r="K1882" s="6" t="str">
        <f>IFERROR(MID(Tabela3[[#This Row],[Ordenado]], SEARCH("_",Tabela3[[#This Row],[Ordenado]]) + 1, LEN(Tabela3[[#This Row],[Ordenado]])),"")</f>
        <v/>
      </c>
    </row>
    <row r="1883" spans="1:11" x14ac:dyDescent="0.25">
      <c r="A1883" t="str">
        <f>IFERROR(tbl_geral[[#This Row],[Máquina]],"")</f>
        <v/>
      </c>
      <c r="B1883" t="str">
        <f>IFERROR(tbl_geral[[#This Row],[Status]],"")</f>
        <v/>
      </c>
      <c r="C1883" t="str">
        <f>IF(Tabela2[[#This Row],[Status]]="","",CONCATENATE(Tabela2[[#This Row],[Máquina]],"_",Tabela2[[#This Row],[Status]]))</f>
        <v/>
      </c>
      <c r="E1883" s="5">
        <f t="shared" si="59"/>
        <v>227</v>
      </c>
      <c r="F1883" s="6" t="str">
        <f>IF(C1883&lt;&gt;"",IF(COUNTIFS($C$2:C1883,C1883)=1,C1883,""),"")</f>
        <v/>
      </c>
      <c r="H1883" s="5">
        <v>1882</v>
      </c>
      <c r="I1883" s="6" t="str">
        <f t="shared" si="58"/>
        <v/>
      </c>
      <c r="J1883" s="6" t="str">
        <f>IFERROR(MID(Tabela3[[#This Row],[Ordenado]], 1, SEARCH("_", Tabela3[[#This Row],[Ordenado]]) - 1),"")</f>
        <v/>
      </c>
      <c r="K1883" s="6" t="str">
        <f>IFERROR(MID(Tabela3[[#This Row],[Ordenado]], SEARCH("_",Tabela3[[#This Row],[Ordenado]]) + 1, LEN(Tabela3[[#This Row],[Ordenado]])),"")</f>
        <v/>
      </c>
    </row>
    <row r="1884" spans="1:11" x14ac:dyDescent="0.25">
      <c r="A1884" t="str">
        <f>IFERROR(tbl_geral[[#This Row],[Máquina]],"")</f>
        <v/>
      </c>
      <c r="B1884" t="str">
        <f>IFERROR(tbl_geral[[#This Row],[Status]],"")</f>
        <v/>
      </c>
      <c r="C1884" t="str">
        <f>IF(Tabela2[[#This Row],[Status]]="","",CONCATENATE(Tabela2[[#This Row],[Máquina]],"_",Tabela2[[#This Row],[Status]]))</f>
        <v/>
      </c>
      <c r="E1884" s="5">
        <f t="shared" si="59"/>
        <v>227</v>
      </c>
      <c r="F1884" s="6" t="str">
        <f>IF(C1884&lt;&gt;"",IF(COUNTIFS($C$2:C1884,C1884)=1,C1884,""),"")</f>
        <v/>
      </c>
      <c r="H1884" s="5">
        <v>1883</v>
      </c>
      <c r="I1884" s="6" t="str">
        <f t="shared" si="58"/>
        <v/>
      </c>
      <c r="J1884" s="6" t="str">
        <f>IFERROR(MID(Tabela3[[#This Row],[Ordenado]], 1, SEARCH("_", Tabela3[[#This Row],[Ordenado]]) - 1),"")</f>
        <v/>
      </c>
      <c r="K1884" s="6" t="str">
        <f>IFERROR(MID(Tabela3[[#This Row],[Ordenado]], SEARCH("_",Tabela3[[#This Row],[Ordenado]]) + 1, LEN(Tabela3[[#This Row],[Ordenado]])),"")</f>
        <v/>
      </c>
    </row>
    <row r="1885" spans="1:11" x14ac:dyDescent="0.25">
      <c r="A1885" t="str">
        <f>IFERROR(tbl_geral[[#This Row],[Máquina]],"")</f>
        <v/>
      </c>
      <c r="B1885" t="str">
        <f>IFERROR(tbl_geral[[#This Row],[Status]],"")</f>
        <v/>
      </c>
      <c r="C1885" t="str">
        <f>IF(Tabela2[[#This Row],[Status]]="","",CONCATENATE(Tabela2[[#This Row],[Máquina]],"_",Tabela2[[#This Row],[Status]]))</f>
        <v/>
      </c>
      <c r="E1885" s="5">
        <f t="shared" si="59"/>
        <v>227</v>
      </c>
      <c r="F1885" s="6" t="str">
        <f>IF(C1885&lt;&gt;"",IF(COUNTIFS($C$2:C1885,C1885)=1,C1885,""),"")</f>
        <v/>
      </c>
      <c r="H1885" s="5">
        <v>1884</v>
      </c>
      <c r="I1885" s="6" t="str">
        <f t="shared" si="58"/>
        <v/>
      </c>
      <c r="J1885" s="6" t="str">
        <f>IFERROR(MID(Tabela3[[#This Row],[Ordenado]], 1, SEARCH("_", Tabela3[[#This Row],[Ordenado]]) - 1),"")</f>
        <v/>
      </c>
      <c r="K1885" s="6" t="str">
        <f>IFERROR(MID(Tabela3[[#This Row],[Ordenado]], SEARCH("_",Tabela3[[#This Row],[Ordenado]]) + 1, LEN(Tabela3[[#This Row],[Ordenado]])),"")</f>
        <v/>
      </c>
    </row>
    <row r="1886" spans="1:11" x14ac:dyDescent="0.25">
      <c r="A1886" t="str">
        <f>IFERROR(tbl_geral[[#This Row],[Máquina]],"")</f>
        <v/>
      </c>
      <c r="B1886" t="str">
        <f>IFERROR(tbl_geral[[#This Row],[Status]],"")</f>
        <v/>
      </c>
      <c r="C1886" t="str">
        <f>IF(Tabela2[[#This Row],[Status]]="","",CONCATENATE(Tabela2[[#This Row],[Máquina]],"_",Tabela2[[#This Row],[Status]]))</f>
        <v/>
      </c>
      <c r="E1886" s="5">
        <f t="shared" si="59"/>
        <v>227</v>
      </c>
      <c r="F1886" s="6" t="str">
        <f>IF(C1886&lt;&gt;"",IF(COUNTIFS($C$2:C1886,C1886)=1,C1886,""),"")</f>
        <v/>
      </c>
      <c r="H1886" s="5">
        <v>1885</v>
      </c>
      <c r="I1886" s="6" t="str">
        <f t="shared" si="58"/>
        <v/>
      </c>
      <c r="J1886" s="6" t="str">
        <f>IFERROR(MID(Tabela3[[#This Row],[Ordenado]], 1, SEARCH("_", Tabela3[[#This Row],[Ordenado]]) - 1),"")</f>
        <v/>
      </c>
      <c r="K1886" s="6" t="str">
        <f>IFERROR(MID(Tabela3[[#This Row],[Ordenado]], SEARCH("_",Tabela3[[#This Row],[Ordenado]]) + 1, LEN(Tabela3[[#This Row],[Ordenado]])),"")</f>
        <v/>
      </c>
    </row>
    <row r="1887" spans="1:11" x14ac:dyDescent="0.25">
      <c r="A1887" t="str">
        <f>IFERROR(tbl_geral[[#This Row],[Máquina]],"")</f>
        <v/>
      </c>
      <c r="B1887" t="str">
        <f>IFERROR(tbl_geral[[#This Row],[Status]],"")</f>
        <v/>
      </c>
      <c r="C1887" t="str">
        <f>IF(Tabela2[[#This Row],[Status]]="","",CONCATENATE(Tabela2[[#This Row],[Máquina]],"_",Tabela2[[#This Row],[Status]]))</f>
        <v/>
      </c>
      <c r="E1887" s="5">
        <f t="shared" si="59"/>
        <v>227</v>
      </c>
      <c r="F1887" s="6" t="str">
        <f>IF(C1887&lt;&gt;"",IF(COUNTIFS($C$2:C1887,C1887)=1,C1887,""),"")</f>
        <v/>
      </c>
      <c r="H1887" s="5">
        <v>1886</v>
      </c>
      <c r="I1887" s="6" t="str">
        <f t="shared" si="58"/>
        <v/>
      </c>
      <c r="J1887" s="6" t="str">
        <f>IFERROR(MID(Tabela3[[#This Row],[Ordenado]], 1, SEARCH("_", Tabela3[[#This Row],[Ordenado]]) - 1),"")</f>
        <v/>
      </c>
      <c r="K1887" s="6" t="str">
        <f>IFERROR(MID(Tabela3[[#This Row],[Ordenado]], SEARCH("_",Tabela3[[#This Row],[Ordenado]]) + 1, LEN(Tabela3[[#This Row],[Ordenado]])),"")</f>
        <v/>
      </c>
    </row>
    <row r="1888" spans="1:11" x14ac:dyDescent="0.25">
      <c r="A1888" t="str">
        <f>IFERROR(tbl_geral[[#This Row],[Máquina]],"")</f>
        <v/>
      </c>
      <c r="B1888" t="str">
        <f>IFERROR(tbl_geral[[#This Row],[Status]],"")</f>
        <v/>
      </c>
      <c r="C1888" t="str">
        <f>IF(Tabela2[[#This Row],[Status]]="","",CONCATENATE(Tabela2[[#This Row],[Máquina]],"_",Tabela2[[#This Row],[Status]]))</f>
        <v/>
      </c>
      <c r="E1888" s="5">
        <f t="shared" si="59"/>
        <v>227</v>
      </c>
      <c r="F1888" s="6" t="str">
        <f>IF(C1888&lt;&gt;"",IF(COUNTIFS($C$2:C1888,C1888)=1,C1888,""),"")</f>
        <v/>
      </c>
      <c r="H1888" s="5">
        <v>1887</v>
      </c>
      <c r="I1888" s="6" t="str">
        <f t="shared" si="58"/>
        <v/>
      </c>
      <c r="J1888" s="6" t="str">
        <f>IFERROR(MID(Tabela3[[#This Row],[Ordenado]], 1, SEARCH("_", Tabela3[[#This Row],[Ordenado]]) - 1),"")</f>
        <v/>
      </c>
      <c r="K1888" s="6" t="str">
        <f>IFERROR(MID(Tabela3[[#This Row],[Ordenado]], SEARCH("_",Tabela3[[#This Row],[Ordenado]]) + 1, LEN(Tabela3[[#This Row],[Ordenado]])),"")</f>
        <v/>
      </c>
    </row>
    <row r="1889" spans="1:11" x14ac:dyDescent="0.25">
      <c r="A1889" t="str">
        <f>IFERROR(tbl_geral[[#This Row],[Máquina]],"")</f>
        <v/>
      </c>
      <c r="B1889" t="str">
        <f>IFERROR(tbl_geral[[#This Row],[Status]],"")</f>
        <v/>
      </c>
      <c r="C1889" t="str">
        <f>IF(Tabela2[[#This Row],[Status]]="","",CONCATENATE(Tabela2[[#This Row],[Máquina]],"_",Tabela2[[#This Row],[Status]]))</f>
        <v/>
      </c>
      <c r="E1889" s="5">
        <f t="shared" si="59"/>
        <v>227</v>
      </c>
      <c r="F1889" s="6" t="str">
        <f>IF(C1889&lt;&gt;"",IF(COUNTIFS($C$2:C1889,C1889)=1,C1889,""),"")</f>
        <v/>
      </c>
      <c r="H1889" s="5">
        <v>1888</v>
      </c>
      <c r="I1889" s="6" t="str">
        <f t="shared" si="58"/>
        <v/>
      </c>
      <c r="J1889" s="6" t="str">
        <f>IFERROR(MID(Tabela3[[#This Row],[Ordenado]], 1, SEARCH("_", Tabela3[[#This Row],[Ordenado]]) - 1),"")</f>
        <v/>
      </c>
      <c r="K1889" s="6" t="str">
        <f>IFERROR(MID(Tabela3[[#This Row],[Ordenado]], SEARCH("_",Tabela3[[#This Row],[Ordenado]]) + 1, LEN(Tabela3[[#This Row],[Ordenado]])),"")</f>
        <v/>
      </c>
    </row>
    <row r="1890" spans="1:11" x14ac:dyDescent="0.25">
      <c r="A1890" t="str">
        <f>IFERROR(tbl_geral[[#This Row],[Máquina]],"")</f>
        <v/>
      </c>
      <c r="B1890" t="str">
        <f>IFERROR(tbl_geral[[#This Row],[Status]],"")</f>
        <v/>
      </c>
      <c r="C1890" t="str">
        <f>IF(Tabela2[[#This Row],[Status]]="","",CONCATENATE(Tabela2[[#This Row],[Máquina]],"_",Tabela2[[#This Row],[Status]]))</f>
        <v/>
      </c>
      <c r="E1890" s="5">
        <f t="shared" si="59"/>
        <v>227</v>
      </c>
      <c r="F1890" s="6" t="str">
        <f>IF(C1890&lt;&gt;"",IF(COUNTIFS($C$2:C1890,C1890)=1,C1890,""),"")</f>
        <v/>
      </c>
      <c r="H1890" s="5">
        <v>1889</v>
      </c>
      <c r="I1890" s="6" t="str">
        <f t="shared" si="58"/>
        <v/>
      </c>
      <c r="J1890" s="6" t="str">
        <f>IFERROR(MID(Tabela3[[#This Row],[Ordenado]], 1, SEARCH("_", Tabela3[[#This Row],[Ordenado]]) - 1),"")</f>
        <v/>
      </c>
      <c r="K1890" s="6" t="str">
        <f>IFERROR(MID(Tabela3[[#This Row],[Ordenado]], SEARCH("_",Tabela3[[#This Row],[Ordenado]]) + 1, LEN(Tabela3[[#This Row],[Ordenado]])),"")</f>
        <v/>
      </c>
    </row>
    <row r="1891" spans="1:11" x14ac:dyDescent="0.25">
      <c r="A1891" t="str">
        <f>IFERROR(tbl_geral[[#This Row],[Máquina]],"")</f>
        <v/>
      </c>
      <c r="B1891" t="str">
        <f>IFERROR(tbl_geral[[#This Row],[Status]],"")</f>
        <v/>
      </c>
      <c r="C1891" t="str">
        <f>IF(Tabela2[[#This Row],[Status]]="","",CONCATENATE(Tabela2[[#This Row],[Máquina]],"_",Tabela2[[#This Row],[Status]]))</f>
        <v/>
      </c>
      <c r="E1891" s="5">
        <f t="shared" si="59"/>
        <v>227</v>
      </c>
      <c r="F1891" s="6" t="str">
        <f>IF(C1891&lt;&gt;"",IF(COUNTIFS($C$2:C1891,C1891)=1,C1891,""),"")</f>
        <v/>
      </c>
      <c r="H1891" s="5">
        <v>1890</v>
      </c>
      <c r="I1891" s="6" t="str">
        <f t="shared" si="58"/>
        <v/>
      </c>
      <c r="J1891" s="6" t="str">
        <f>IFERROR(MID(Tabela3[[#This Row],[Ordenado]], 1, SEARCH("_", Tabela3[[#This Row],[Ordenado]]) - 1),"")</f>
        <v/>
      </c>
      <c r="K1891" s="6" t="str">
        <f>IFERROR(MID(Tabela3[[#This Row],[Ordenado]], SEARCH("_",Tabela3[[#This Row],[Ordenado]]) + 1, LEN(Tabela3[[#This Row],[Ordenado]])),"")</f>
        <v/>
      </c>
    </row>
    <row r="1892" spans="1:11" x14ac:dyDescent="0.25">
      <c r="A1892" t="str">
        <f>IFERROR(tbl_geral[[#This Row],[Máquina]],"")</f>
        <v/>
      </c>
      <c r="B1892" t="str">
        <f>IFERROR(tbl_geral[[#This Row],[Status]],"")</f>
        <v/>
      </c>
      <c r="C1892" t="str">
        <f>IF(Tabela2[[#This Row],[Status]]="","",CONCATENATE(Tabela2[[#This Row],[Máquina]],"_",Tabela2[[#This Row],[Status]]))</f>
        <v/>
      </c>
      <c r="E1892" s="5">
        <f t="shared" si="59"/>
        <v>227</v>
      </c>
      <c r="F1892" s="6" t="str">
        <f>IF(C1892&lt;&gt;"",IF(COUNTIFS($C$2:C1892,C1892)=1,C1892,""),"")</f>
        <v/>
      </c>
      <c r="H1892" s="5">
        <v>1891</v>
      </c>
      <c r="I1892" s="6" t="str">
        <f t="shared" si="58"/>
        <v/>
      </c>
      <c r="J1892" s="6" t="str">
        <f>IFERROR(MID(Tabela3[[#This Row],[Ordenado]], 1, SEARCH("_", Tabela3[[#This Row],[Ordenado]]) - 1),"")</f>
        <v/>
      </c>
      <c r="K1892" s="6" t="str">
        <f>IFERROR(MID(Tabela3[[#This Row],[Ordenado]], SEARCH("_",Tabela3[[#This Row],[Ordenado]]) + 1, LEN(Tabela3[[#This Row],[Ordenado]])),"")</f>
        <v/>
      </c>
    </row>
    <row r="1893" spans="1:11" x14ac:dyDescent="0.25">
      <c r="A1893" t="str">
        <f>IFERROR(tbl_geral[[#This Row],[Máquina]],"")</f>
        <v/>
      </c>
      <c r="B1893" t="str">
        <f>IFERROR(tbl_geral[[#This Row],[Status]],"")</f>
        <v/>
      </c>
      <c r="C1893" t="str">
        <f>IF(Tabela2[[#This Row],[Status]]="","",CONCATENATE(Tabela2[[#This Row],[Máquina]],"_",Tabela2[[#This Row],[Status]]))</f>
        <v/>
      </c>
      <c r="E1893" s="5">
        <f t="shared" si="59"/>
        <v>227</v>
      </c>
      <c r="F1893" s="6" t="str">
        <f>IF(C1893&lt;&gt;"",IF(COUNTIFS($C$2:C1893,C1893)=1,C1893,""),"")</f>
        <v/>
      </c>
      <c r="H1893" s="5">
        <v>1892</v>
      </c>
      <c r="I1893" s="6" t="str">
        <f t="shared" si="58"/>
        <v/>
      </c>
      <c r="J1893" s="6" t="str">
        <f>IFERROR(MID(Tabela3[[#This Row],[Ordenado]], 1, SEARCH("_", Tabela3[[#This Row],[Ordenado]]) - 1),"")</f>
        <v/>
      </c>
      <c r="K1893" s="6" t="str">
        <f>IFERROR(MID(Tabela3[[#This Row],[Ordenado]], SEARCH("_",Tabela3[[#This Row],[Ordenado]]) + 1, LEN(Tabela3[[#This Row],[Ordenado]])),"")</f>
        <v/>
      </c>
    </row>
    <row r="1894" spans="1:11" x14ac:dyDescent="0.25">
      <c r="A1894" t="str">
        <f>IFERROR(tbl_geral[[#This Row],[Máquina]],"")</f>
        <v/>
      </c>
      <c r="B1894" t="str">
        <f>IFERROR(tbl_geral[[#This Row],[Status]],"")</f>
        <v/>
      </c>
      <c r="C1894" t="str">
        <f>IF(Tabela2[[#This Row],[Status]]="","",CONCATENATE(Tabela2[[#This Row],[Máquina]],"_",Tabela2[[#This Row],[Status]]))</f>
        <v/>
      </c>
      <c r="E1894" s="5">
        <f t="shared" si="59"/>
        <v>227</v>
      </c>
      <c r="F1894" s="6" t="str">
        <f>IF(C1894&lt;&gt;"",IF(COUNTIFS($C$2:C1894,C1894)=1,C1894,""),"")</f>
        <v/>
      </c>
      <c r="H1894" s="5">
        <v>1893</v>
      </c>
      <c r="I1894" s="6" t="str">
        <f t="shared" si="58"/>
        <v/>
      </c>
      <c r="J1894" s="6" t="str">
        <f>IFERROR(MID(Tabela3[[#This Row],[Ordenado]], 1, SEARCH("_", Tabela3[[#This Row],[Ordenado]]) - 1),"")</f>
        <v/>
      </c>
      <c r="K1894" s="6" t="str">
        <f>IFERROR(MID(Tabela3[[#This Row],[Ordenado]], SEARCH("_",Tabela3[[#This Row],[Ordenado]]) + 1, LEN(Tabela3[[#This Row],[Ordenado]])),"")</f>
        <v/>
      </c>
    </row>
    <row r="1895" spans="1:11" x14ac:dyDescent="0.25">
      <c r="A1895" t="str">
        <f>IFERROR(tbl_geral[[#This Row],[Máquina]],"")</f>
        <v/>
      </c>
      <c r="B1895" t="str">
        <f>IFERROR(tbl_geral[[#This Row],[Status]],"")</f>
        <v/>
      </c>
      <c r="C1895" t="str">
        <f>IF(Tabela2[[#This Row],[Status]]="","",CONCATENATE(Tabela2[[#This Row],[Máquina]],"_",Tabela2[[#This Row],[Status]]))</f>
        <v/>
      </c>
      <c r="E1895" s="5">
        <f t="shared" si="59"/>
        <v>227</v>
      </c>
      <c r="F1895" s="6" t="str">
        <f>IF(C1895&lt;&gt;"",IF(COUNTIFS($C$2:C1895,C1895)=1,C1895,""),"")</f>
        <v/>
      </c>
      <c r="H1895" s="5">
        <v>1894</v>
      </c>
      <c r="I1895" s="6" t="str">
        <f t="shared" si="58"/>
        <v/>
      </c>
      <c r="J1895" s="6" t="str">
        <f>IFERROR(MID(Tabela3[[#This Row],[Ordenado]], 1, SEARCH("_", Tabela3[[#This Row],[Ordenado]]) - 1),"")</f>
        <v/>
      </c>
      <c r="K1895" s="6" t="str">
        <f>IFERROR(MID(Tabela3[[#This Row],[Ordenado]], SEARCH("_",Tabela3[[#This Row],[Ordenado]]) + 1, LEN(Tabela3[[#This Row],[Ordenado]])),"")</f>
        <v/>
      </c>
    </row>
    <row r="1896" spans="1:11" x14ac:dyDescent="0.25">
      <c r="A1896" t="str">
        <f>IFERROR(tbl_geral[[#This Row],[Máquina]],"")</f>
        <v/>
      </c>
      <c r="B1896" t="str">
        <f>IFERROR(tbl_geral[[#This Row],[Status]],"")</f>
        <v/>
      </c>
      <c r="C1896" t="str">
        <f>IF(Tabela2[[#This Row],[Status]]="","",CONCATENATE(Tabela2[[#This Row],[Máquina]],"_",Tabela2[[#This Row],[Status]]))</f>
        <v/>
      </c>
      <c r="E1896" s="5">
        <f t="shared" si="59"/>
        <v>227</v>
      </c>
      <c r="F1896" s="6" t="str">
        <f>IF(C1896&lt;&gt;"",IF(COUNTIFS($C$2:C1896,C1896)=1,C1896,""),"")</f>
        <v/>
      </c>
      <c r="H1896" s="5">
        <v>1895</v>
      </c>
      <c r="I1896" s="6" t="str">
        <f t="shared" si="58"/>
        <v/>
      </c>
      <c r="J1896" s="6" t="str">
        <f>IFERROR(MID(Tabela3[[#This Row],[Ordenado]], 1, SEARCH("_", Tabela3[[#This Row],[Ordenado]]) - 1),"")</f>
        <v/>
      </c>
      <c r="K1896" s="6" t="str">
        <f>IFERROR(MID(Tabela3[[#This Row],[Ordenado]], SEARCH("_",Tabela3[[#This Row],[Ordenado]]) + 1, LEN(Tabela3[[#This Row],[Ordenado]])),"")</f>
        <v/>
      </c>
    </row>
    <row r="1897" spans="1:11" x14ac:dyDescent="0.25">
      <c r="A1897" t="str">
        <f>IFERROR(tbl_geral[[#This Row],[Máquina]],"")</f>
        <v/>
      </c>
      <c r="B1897" t="str">
        <f>IFERROR(tbl_geral[[#This Row],[Status]],"")</f>
        <v/>
      </c>
      <c r="C1897" t="str">
        <f>IF(Tabela2[[#This Row],[Status]]="","",CONCATENATE(Tabela2[[#This Row],[Máquina]],"_",Tabela2[[#This Row],[Status]]))</f>
        <v/>
      </c>
      <c r="E1897" s="5">
        <f t="shared" si="59"/>
        <v>227</v>
      </c>
      <c r="F1897" s="6" t="str">
        <f>IF(C1897&lt;&gt;"",IF(COUNTIFS($C$2:C1897,C1897)=1,C1897,""),"")</f>
        <v/>
      </c>
      <c r="H1897" s="5">
        <v>1896</v>
      </c>
      <c r="I1897" s="6" t="str">
        <f t="shared" si="58"/>
        <v/>
      </c>
      <c r="J1897" s="6" t="str">
        <f>IFERROR(MID(Tabela3[[#This Row],[Ordenado]], 1, SEARCH("_", Tabela3[[#This Row],[Ordenado]]) - 1),"")</f>
        <v/>
      </c>
      <c r="K1897" s="6" t="str">
        <f>IFERROR(MID(Tabela3[[#This Row],[Ordenado]], SEARCH("_",Tabela3[[#This Row],[Ordenado]]) + 1, LEN(Tabela3[[#This Row],[Ordenado]])),"")</f>
        <v/>
      </c>
    </row>
    <row r="1898" spans="1:11" x14ac:dyDescent="0.25">
      <c r="A1898" t="str">
        <f>IFERROR(tbl_geral[[#This Row],[Máquina]],"")</f>
        <v/>
      </c>
      <c r="B1898" t="str">
        <f>IFERROR(tbl_geral[[#This Row],[Status]],"")</f>
        <v/>
      </c>
      <c r="C1898" t="str">
        <f>IF(Tabela2[[#This Row],[Status]]="","",CONCATENATE(Tabela2[[#This Row],[Máquina]],"_",Tabela2[[#This Row],[Status]]))</f>
        <v/>
      </c>
      <c r="E1898" s="5">
        <f t="shared" si="59"/>
        <v>227</v>
      </c>
      <c r="F1898" s="6" t="str">
        <f>IF(C1898&lt;&gt;"",IF(COUNTIFS($C$2:C1898,C1898)=1,C1898,""),"")</f>
        <v/>
      </c>
      <c r="H1898" s="5">
        <v>1897</v>
      </c>
      <c r="I1898" s="6" t="str">
        <f t="shared" si="58"/>
        <v/>
      </c>
      <c r="J1898" s="6" t="str">
        <f>IFERROR(MID(Tabela3[[#This Row],[Ordenado]], 1, SEARCH("_", Tabela3[[#This Row],[Ordenado]]) - 1),"")</f>
        <v/>
      </c>
      <c r="K1898" s="6" t="str">
        <f>IFERROR(MID(Tabela3[[#This Row],[Ordenado]], SEARCH("_",Tabela3[[#This Row],[Ordenado]]) + 1, LEN(Tabela3[[#This Row],[Ordenado]])),"")</f>
        <v/>
      </c>
    </row>
    <row r="1899" spans="1:11" x14ac:dyDescent="0.25">
      <c r="A1899" t="str">
        <f>IFERROR(tbl_geral[[#This Row],[Máquina]],"")</f>
        <v/>
      </c>
      <c r="B1899" t="str">
        <f>IFERROR(tbl_geral[[#This Row],[Status]],"")</f>
        <v/>
      </c>
      <c r="C1899" t="str">
        <f>IF(Tabela2[[#This Row],[Status]]="","",CONCATENATE(Tabela2[[#This Row],[Máquina]],"_",Tabela2[[#This Row],[Status]]))</f>
        <v/>
      </c>
      <c r="E1899" s="5">
        <f t="shared" si="59"/>
        <v>227</v>
      </c>
      <c r="F1899" s="6" t="str">
        <f>IF(C1899&lt;&gt;"",IF(COUNTIFS($C$2:C1899,C1899)=1,C1899,""),"")</f>
        <v/>
      </c>
      <c r="H1899" s="5">
        <v>1898</v>
      </c>
      <c r="I1899" s="6" t="str">
        <f t="shared" si="58"/>
        <v/>
      </c>
      <c r="J1899" s="6" t="str">
        <f>IFERROR(MID(Tabela3[[#This Row],[Ordenado]], 1, SEARCH("_", Tabela3[[#This Row],[Ordenado]]) - 1),"")</f>
        <v/>
      </c>
      <c r="K1899" s="6" t="str">
        <f>IFERROR(MID(Tabela3[[#This Row],[Ordenado]], SEARCH("_",Tabela3[[#This Row],[Ordenado]]) + 1, LEN(Tabela3[[#This Row],[Ordenado]])),"")</f>
        <v/>
      </c>
    </row>
    <row r="1900" spans="1:11" x14ac:dyDescent="0.25">
      <c r="A1900" t="str">
        <f>IFERROR(tbl_geral[[#This Row],[Máquina]],"")</f>
        <v/>
      </c>
      <c r="B1900" t="str">
        <f>IFERROR(tbl_geral[[#This Row],[Status]],"")</f>
        <v/>
      </c>
      <c r="C1900" t="str">
        <f>IF(Tabela2[[#This Row],[Status]]="","",CONCATENATE(Tabela2[[#This Row],[Máquina]],"_",Tabela2[[#This Row],[Status]]))</f>
        <v/>
      </c>
      <c r="E1900" s="5">
        <f t="shared" si="59"/>
        <v>227</v>
      </c>
      <c r="F1900" s="6" t="str">
        <f>IF(C1900&lt;&gt;"",IF(COUNTIFS($C$2:C1900,C1900)=1,C1900,""),"")</f>
        <v/>
      </c>
      <c r="H1900" s="5">
        <v>1899</v>
      </c>
      <c r="I1900" s="6" t="str">
        <f t="shared" si="58"/>
        <v/>
      </c>
      <c r="J1900" s="6" t="str">
        <f>IFERROR(MID(Tabela3[[#This Row],[Ordenado]], 1, SEARCH("_", Tabela3[[#This Row],[Ordenado]]) - 1),"")</f>
        <v/>
      </c>
      <c r="K1900" s="6" t="str">
        <f>IFERROR(MID(Tabela3[[#This Row],[Ordenado]], SEARCH("_",Tabela3[[#This Row],[Ordenado]]) + 1, LEN(Tabela3[[#This Row],[Ordenado]])),"")</f>
        <v/>
      </c>
    </row>
    <row r="1901" spans="1:11" x14ac:dyDescent="0.25">
      <c r="A1901" t="str">
        <f>IFERROR(tbl_geral[[#This Row],[Máquina]],"")</f>
        <v/>
      </c>
      <c r="B1901" t="str">
        <f>IFERROR(tbl_geral[[#This Row],[Status]],"")</f>
        <v/>
      </c>
      <c r="C1901" t="str">
        <f>IF(Tabela2[[#This Row],[Status]]="","",CONCATENATE(Tabela2[[#This Row],[Máquina]],"_",Tabela2[[#This Row],[Status]]))</f>
        <v/>
      </c>
      <c r="E1901" s="5">
        <f t="shared" si="59"/>
        <v>227</v>
      </c>
      <c r="F1901" s="6" t="str">
        <f>IF(C1901&lt;&gt;"",IF(COUNTIFS($C$2:C1901,C1901)=1,C1901,""),"")</f>
        <v/>
      </c>
      <c r="H1901" s="5">
        <v>1900</v>
      </c>
      <c r="I1901" s="6" t="str">
        <f t="shared" si="58"/>
        <v/>
      </c>
      <c r="J1901" s="6" t="str">
        <f>IFERROR(MID(Tabela3[[#This Row],[Ordenado]], 1, SEARCH("_", Tabela3[[#This Row],[Ordenado]]) - 1),"")</f>
        <v/>
      </c>
      <c r="K1901" s="6" t="str">
        <f>IFERROR(MID(Tabela3[[#This Row],[Ordenado]], SEARCH("_",Tabela3[[#This Row],[Ordenado]]) + 1, LEN(Tabela3[[#This Row],[Ordenado]])),"")</f>
        <v/>
      </c>
    </row>
    <row r="1902" spans="1:11" x14ac:dyDescent="0.25">
      <c r="A1902" t="str">
        <f>IFERROR(tbl_geral[[#This Row],[Máquina]],"")</f>
        <v/>
      </c>
      <c r="B1902" t="str">
        <f>IFERROR(tbl_geral[[#This Row],[Status]],"")</f>
        <v/>
      </c>
      <c r="C1902" t="str">
        <f>IF(Tabela2[[#This Row],[Status]]="","",CONCATENATE(Tabela2[[#This Row],[Máquina]],"_",Tabela2[[#This Row],[Status]]))</f>
        <v/>
      </c>
      <c r="E1902" s="5">
        <f t="shared" si="59"/>
        <v>227</v>
      </c>
      <c r="F1902" s="6" t="str">
        <f>IF(C1902&lt;&gt;"",IF(COUNTIFS($C$2:C1902,C1902)=1,C1902,""),"")</f>
        <v/>
      </c>
      <c r="H1902" s="5">
        <v>1901</v>
      </c>
      <c r="I1902" s="6" t="str">
        <f t="shared" si="58"/>
        <v/>
      </c>
      <c r="J1902" s="6" t="str">
        <f>IFERROR(MID(Tabela3[[#This Row],[Ordenado]], 1, SEARCH("_", Tabela3[[#This Row],[Ordenado]]) - 1),"")</f>
        <v/>
      </c>
      <c r="K1902" s="6" t="str">
        <f>IFERROR(MID(Tabela3[[#This Row],[Ordenado]], SEARCH("_",Tabela3[[#This Row],[Ordenado]]) + 1, LEN(Tabela3[[#This Row],[Ordenado]])),"")</f>
        <v/>
      </c>
    </row>
    <row r="1903" spans="1:11" x14ac:dyDescent="0.25">
      <c r="A1903" t="str">
        <f>IFERROR(tbl_geral[[#This Row],[Máquina]],"")</f>
        <v/>
      </c>
      <c r="B1903" t="str">
        <f>IFERROR(tbl_geral[[#This Row],[Status]],"")</f>
        <v/>
      </c>
      <c r="C1903" t="str">
        <f>IF(Tabela2[[#This Row],[Status]]="","",CONCATENATE(Tabela2[[#This Row],[Máquina]],"_",Tabela2[[#This Row],[Status]]))</f>
        <v/>
      </c>
      <c r="E1903" s="5">
        <f t="shared" si="59"/>
        <v>227</v>
      </c>
      <c r="F1903" s="6" t="str">
        <f>IF(C1903&lt;&gt;"",IF(COUNTIFS($C$2:C1903,C1903)=1,C1903,""),"")</f>
        <v/>
      </c>
      <c r="H1903" s="5">
        <v>1902</v>
      </c>
      <c r="I1903" s="6" t="str">
        <f t="shared" si="58"/>
        <v/>
      </c>
      <c r="J1903" s="6" t="str">
        <f>IFERROR(MID(Tabela3[[#This Row],[Ordenado]], 1, SEARCH("_", Tabela3[[#This Row],[Ordenado]]) - 1),"")</f>
        <v/>
      </c>
      <c r="K1903" s="6" t="str">
        <f>IFERROR(MID(Tabela3[[#This Row],[Ordenado]], SEARCH("_",Tabela3[[#This Row],[Ordenado]]) + 1, LEN(Tabela3[[#This Row],[Ordenado]])),"")</f>
        <v/>
      </c>
    </row>
    <row r="1904" spans="1:11" x14ac:dyDescent="0.25">
      <c r="A1904" t="str">
        <f>IFERROR(tbl_geral[[#This Row],[Máquina]],"")</f>
        <v/>
      </c>
      <c r="B1904" t="str">
        <f>IFERROR(tbl_geral[[#This Row],[Status]],"")</f>
        <v/>
      </c>
      <c r="C1904" t="str">
        <f>IF(Tabela2[[#This Row],[Status]]="","",CONCATENATE(Tabela2[[#This Row],[Máquina]],"_",Tabela2[[#This Row],[Status]]))</f>
        <v/>
      </c>
      <c r="E1904" s="5">
        <f t="shared" si="59"/>
        <v>227</v>
      </c>
      <c r="F1904" s="6" t="str">
        <f>IF(C1904&lt;&gt;"",IF(COUNTIFS($C$2:C1904,C1904)=1,C1904,""),"")</f>
        <v/>
      </c>
      <c r="H1904" s="5">
        <v>1903</v>
      </c>
      <c r="I1904" s="6" t="str">
        <f t="shared" si="58"/>
        <v/>
      </c>
      <c r="J1904" s="6" t="str">
        <f>IFERROR(MID(Tabela3[[#This Row],[Ordenado]], 1, SEARCH("_", Tabela3[[#This Row],[Ordenado]]) - 1),"")</f>
        <v/>
      </c>
      <c r="K1904" s="6" t="str">
        <f>IFERROR(MID(Tabela3[[#This Row],[Ordenado]], SEARCH("_",Tabela3[[#This Row],[Ordenado]]) + 1, LEN(Tabela3[[#This Row],[Ordenado]])),"")</f>
        <v/>
      </c>
    </row>
    <row r="1905" spans="1:11" x14ac:dyDescent="0.25">
      <c r="A1905" t="str">
        <f>IFERROR(tbl_geral[[#This Row],[Máquina]],"")</f>
        <v/>
      </c>
      <c r="B1905" t="str">
        <f>IFERROR(tbl_geral[[#This Row],[Status]],"")</f>
        <v/>
      </c>
      <c r="C1905" t="str">
        <f>IF(Tabela2[[#This Row],[Status]]="","",CONCATENATE(Tabela2[[#This Row],[Máquina]],"_",Tabela2[[#This Row],[Status]]))</f>
        <v/>
      </c>
      <c r="E1905" s="5">
        <f t="shared" si="59"/>
        <v>227</v>
      </c>
      <c r="F1905" s="6" t="str">
        <f>IF(C1905&lt;&gt;"",IF(COUNTIFS($C$2:C1905,C1905)=1,C1905,""),"")</f>
        <v/>
      </c>
      <c r="H1905" s="5">
        <v>1904</v>
      </c>
      <c r="I1905" s="6" t="str">
        <f t="shared" si="58"/>
        <v/>
      </c>
      <c r="J1905" s="6" t="str">
        <f>IFERROR(MID(Tabela3[[#This Row],[Ordenado]], 1, SEARCH("_", Tabela3[[#This Row],[Ordenado]]) - 1),"")</f>
        <v/>
      </c>
      <c r="K1905" s="6" t="str">
        <f>IFERROR(MID(Tabela3[[#This Row],[Ordenado]], SEARCH("_",Tabela3[[#This Row],[Ordenado]]) + 1, LEN(Tabela3[[#This Row],[Ordenado]])),"")</f>
        <v/>
      </c>
    </row>
    <row r="1906" spans="1:11" x14ac:dyDescent="0.25">
      <c r="A1906" t="str">
        <f>IFERROR(tbl_geral[[#This Row],[Máquina]],"")</f>
        <v/>
      </c>
      <c r="B1906" t="str">
        <f>IFERROR(tbl_geral[[#This Row],[Status]],"")</f>
        <v/>
      </c>
      <c r="C1906" t="str">
        <f>IF(Tabela2[[#This Row],[Status]]="","",CONCATENATE(Tabela2[[#This Row],[Máquina]],"_",Tabela2[[#This Row],[Status]]))</f>
        <v/>
      </c>
      <c r="E1906" s="5">
        <f t="shared" si="59"/>
        <v>227</v>
      </c>
      <c r="F1906" s="6" t="str">
        <f>IF(C1906&lt;&gt;"",IF(COUNTIFS($C$2:C1906,C1906)=1,C1906,""),"")</f>
        <v/>
      </c>
      <c r="H1906" s="5">
        <v>1905</v>
      </c>
      <c r="I1906" s="6" t="str">
        <f t="shared" si="58"/>
        <v/>
      </c>
      <c r="J1906" s="6" t="str">
        <f>IFERROR(MID(Tabela3[[#This Row],[Ordenado]], 1, SEARCH("_", Tabela3[[#This Row],[Ordenado]]) - 1),"")</f>
        <v/>
      </c>
      <c r="K1906" s="6" t="str">
        <f>IFERROR(MID(Tabela3[[#This Row],[Ordenado]], SEARCH("_",Tabela3[[#This Row],[Ordenado]]) + 1, LEN(Tabela3[[#This Row],[Ordenado]])),"")</f>
        <v/>
      </c>
    </row>
    <row r="1907" spans="1:11" x14ac:dyDescent="0.25">
      <c r="A1907" t="str">
        <f>IFERROR(tbl_geral[[#This Row],[Máquina]],"")</f>
        <v/>
      </c>
      <c r="B1907" t="str">
        <f>IFERROR(tbl_geral[[#This Row],[Status]],"")</f>
        <v/>
      </c>
      <c r="C1907" t="str">
        <f>IF(Tabela2[[#This Row],[Status]]="","",CONCATENATE(Tabela2[[#This Row],[Máquina]],"_",Tabela2[[#This Row],[Status]]))</f>
        <v/>
      </c>
      <c r="E1907" s="5">
        <f t="shared" si="59"/>
        <v>227</v>
      </c>
      <c r="F1907" s="6" t="str">
        <f>IF(C1907&lt;&gt;"",IF(COUNTIFS($C$2:C1907,C1907)=1,C1907,""),"")</f>
        <v/>
      </c>
      <c r="H1907" s="5">
        <v>1906</v>
      </c>
      <c r="I1907" s="6" t="str">
        <f t="shared" si="58"/>
        <v/>
      </c>
      <c r="J1907" s="6" t="str">
        <f>IFERROR(MID(Tabela3[[#This Row],[Ordenado]], 1, SEARCH("_", Tabela3[[#This Row],[Ordenado]]) - 1),"")</f>
        <v/>
      </c>
      <c r="K1907" s="6" t="str">
        <f>IFERROR(MID(Tabela3[[#This Row],[Ordenado]], SEARCH("_",Tabela3[[#This Row],[Ordenado]]) + 1, LEN(Tabela3[[#This Row],[Ordenado]])),"")</f>
        <v/>
      </c>
    </row>
    <row r="1908" spans="1:11" x14ac:dyDescent="0.25">
      <c r="A1908" t="str">
        <f>IFERROR(tbl_geral[[#This Row],[Máquina]],"")</f>
        <v/>
      </c>
      <c r="B1908" t="str">
        <f>IFERROR(tbl_geral[[#This Row],[Status]],"")</f>
        <v/>
      </c>
      <c r="C1908" t="str">
        <f>IF(Tabela2[[#This Row],[Status]]="","",CONCATENATE(Tabela2[[#This Row],[Máquina]],"_",Tabela2[[#This Row],[Status]]))</f>
        <v/>
      </c>
      <c r="E1908" s="5">
        <f t="shared" si="59"/>
        <v>227</v>
      </c>
      <c r="F1908" s="6" t="str">
        <f>IF(C1908&lt;&gt;"",IF(COUNTIFS($C$2:C1908,C1908)=1,C1908,""),"")</f>
        <v/>
      </c>
      <c r="H1908" s="5">
        <v>1907</v>
      </c>
      <c r="I1908" s="6" t="str">
        <f t="shared" si="58"/>
        <v/>
      </c>
      <c r="J1908" s="6" t="str">
        <f>IFERROR(MID(Tabela3[[#This Row],[Ordenado]], 1, SEARCH("_", Tabela3[[#This Row],[Ordenado]]) - 1),"")</f>
        <v/>
      </c>
      <c r="K1908" s="6" t="str">
        <f>IFERROR(MID(Tabela3[[#This Row],[Ordenado]], SEARCH("_",Tabela3[[#This Row],[Ordenado]]) + 1, LEN(Tabela3[[#This Row],[Ordenado]])),"")</f>
        <v/>
      </c>
    </row>
    <row r="1909" spans="1:11" x14ac:dyDescent="0.25">
      <c r="A1909" t="str">
        <f>IFERROR(tbl_geral[[#This Row],[Máquina]],"")</f>
        <v/>
      </c>
      <c r="B1909" t="str">
        <f>IFERROR(tbl_geral[[#This Row],[Status]],"")</f>
        <v/>
      </c>
      <c r="C1909" t="str">
        <f>IF(Tabela2[[#This Row],[Status]]="","",CONCATENATE(Tabela2[[#This Row],[Máquina]],"_",Tabela2[[#This Row],[Status]]))</f>
        <v/>
      </c>
      <c r="E1909" s="5">
        <f t="shared" si="59"/>
        <v>227</v>
      </c>
      <c r="F1909" s="6" t="str">
        <f>IF(C1909&lt;&gt;"",IF(COUNTIFS($C$2:C1909,C1909)=1,C1909,""),"")</f>
        <v/>
      </c>
      <c r="H1909" s="5">
        <v>1908</v>
      </c>
      <c r="I1909" s="6" t="str">
        <f t="shared" si="58"/>
        <v/>
      </c>
      <c r="J1909" s="6" t="str">
        <f>IFERROR(MID(Tabela3[[#This Row],[Ordenado]], 1, SEARCH("_", Tabela3[[#This Row],[Ordenado]]) - 1),"")</f>
        <v/>
      </c>
      <c r="K1909" s="6" t="str">
        <f>IFERROR(MID(Tabela3[[#This Row],[Ordenado]], SEARCH("_",Tabela3[[#This Row],[Ordenado]]) + 1, LEN(Tabela3[[#This Row],[Ordenado]])),"")</f>
        <v/>
      </c>
    </row>
    <row r="1910" spans="1:11" x14ac:dyDescent="0.25">
      <c r="A1910" t="str">
        <f>IFERROR(tbl_geral[[#This Row],[Máquina]],"")</f>
        <v/>
      </c>
      <c r="B1910" t="str">
        <f>IFERROR(tbl_geral[[#This Row],[Status]],"")</f>
        <v/>
      </c>
      <c r="C1910" t="str">
        <f>IF(Tabela2[[#This Row],[Status]]="","",CONCATENATE(Tabela2[[#This Row],[Máquina]],"_",Tabela2[[#This Row],[Status]]))</f>
        <v/>
      </c>
      <c r="E1910" s="5">
        <f t="shared" si="59"/>
        <v>227</v>
      </c>
      <c r="F1910" s="6" t="str">
        <f>IF(C1910&lt;&gt;"",IF(COUNTIFS($C$2:C1910,C1910)=1,C1910,""),"")</f>
        <v/>
      </c>
      <c r="H1910" s="5">
        <v>1909</v>
      </c>
      <c r="I1910" s="6" t="str">
        <f t="shared" si="58"/>
        <v/>
      </c>
      <c r="J1910" s="6" t="str">
        <f>IFERROR(MID(Tabela3[[#This Row],[Ordenado]], 1, SEARCH("_", Tabela3[[#This Row],[Ordenado]]) - 1),"")</f>
        <v/>
      </c>
      <c r="K1910" s="6" t="str">
        <f>IFERROR(MID(Tabela3[[#This Row],[Ordenado]], SEARCH("_",Tabela3[[#This Row],[Ordenado]]) + 1, LEN(Tabela3[[#This Row],[Ordenado]])),"")</f>
        <v/>
      </c>
    </row>
    <row r="1911" spans="1:11" x14ac:dyDescent="0.25">
      <c r="A1911" t="str">
        <f>IFERROR(tbl_geral[[#This Row],[Máquina]],"")</f>
        <v/>
      </c>
      <c r="B1911" t="str">
        <f>IFERROR(tbl_geral[[#This Row],[Status]],"")</f>
        <v/>
      </c>
      <c r="C1911" t="str">
        <f>IF(Tabela2[[#This Row],[Status]]="","",CONCATENATE(Tabela2[[#This Row],[Máquina]],"_",Tabela2[[#This Row],[Status]]))</f>
        <v/>
      </c>
      <c r="E1911" s="5">
        <f t="shared" si="59"/>
        <v>227</v>
      </c>
      <c r="F1911" s="6" t="str">
        <f>IF(C1911&lt;&gt;"",IF(COUNTIFS($C$2:C1911,C1911)=1,C1911,""),"")</f>
        <v/>
      </c>
      <c r="H1911" s="5">
        <v>1910</v>
      </c>
      <c r="I1911" s="6" t="str">
        <f t="shared" si="58"/>
        <v/>
      </c>
      <c r="J1911" s="6" t="str">
        <f>IFERROR(MID(Tabela3[[#This Row],[Ordenado]], 1, SEARCH("_", Tabela3[[#This Row],[Ordenado]]) - 1),"")</f>
        <v/>
      </c>
      <c r="K1911" s="6" t="str">
        <f>IFERROR(MID(Tabela3[[#This Row],[Ordenado]], SEARCH("_",Tabela3[[#This Row],[Ordenado]]) + 1, LEN(Tabela3[[#This Row],[Ordenado]])),"")</f>
        <v/>
      </c>
    </row>
    <row r="1912" spans="1:11" x14ac:dyDescent="0.25">
      <c r="A1912" t="str">
        <f>IFERROR(tbl_geral[[#This Row],[Máquina]],"")</f>
        <v/>
      </c>
      <c r="B1912" t="str">
        <f>IFERROR(tbl_geral[[#This Row],[Status]],"")</f>
        <v/>
      </c>
      <c r="C1912" t="str">
        <f>IF(Tabela2[[#This Row],[Status]]="","",CONCATENATE(Tabela2[[#This Row],[Máquina]],"_",Tabela2[[#This Row],[Status]]))</f>
        <v/>
      </c>
      <c r="E1912" s="5">
        <f t="shared" si="59"/>
        <v>227</v>
      </c>
      <c r="F1912" s="6" t="str">
        <f>IF(C1912&lt;&gt;"",IF(COUNTIFS($C$2:C1912,C1912)=1,C1912,""),"")</f>
        <v/>
      </c>
      <c r="H1912" s="5">
        <v>1911</v>
      </c>
      <c r="I1912" s="6" t="str">
        <f t="shared" si="58"/>
        <v/>
      </c>
      <c r="J1912" s="6" t="str">
        <f>IFERROR(MID(Tabela3[[#This Row],[Ordenado]], 1, SEARCH("_", Tabela3[[#This Row],[Ordenado]]) - 1),"")</f>
        <v/>
      </c>
      <c r="K1912" s="6" t="str">
        <f>IFERROR(MID(Tabela3[[#This Row],[Ordenado]], SEARCH("_",Tabela3[[#This Row],[Ordenado]]) + 1, LEN(Tabela3[[#This Row],[Ordenado]])),"")</f>
        <v/>
      </c>
    </row>
    <row r="1913" spans="1:11" x14ac:dyDescent="0.25">
      <c r="A1913" t="str">
        <f>IFERROR(tbl_geral[[#This Row],[Máquina]],"")</f>
        <v/>
      </c>
      <c r="B1913" t="str">
        <f>IFERROR(tbl_geral[[#This Row],[Status]],"")</f>
        <v/>
      </c>
      <c r="C1913" t="str">
        <f>IF(Tabela2[[#This Row],[Status]]="","",CONCATENATE(Tabela2[[#This Row],[Máquina]],"_",Tabela2[[#This Row],[Status]]))</f>
        <v/>
      </c>
      <c r="E1913" s="5">
        <f t="shared" si="59"/>
        <v>227</v>
      </c>
      <c r="F1913" s="6" t="str">
        <f>IF(C1913&lt;&gt;"",IF(COUNTIFS($C$2:C1913,C1913)=1,C1913,""),"")</f>
        <v/>
      </c>
      <c r="H1913" s="5">
        <v>1912</v>
      </c>
      <c r="I1913" s="6" t="str">
        <f t="shared" si="58"/>
        <v/>
      </c>
      <c r="J1913" s="6" t="str">
        <f>IFERROR(MID(Tabela3[[#This Row],[Ordenado]], 1, SEARCH("_", Tabela3[[#This Row],[Ordenado]]) - 1),"")</f>
        <v/>
      </c>
      <c r="K1913" s="6" t="str">
        <f>IFERROR(MID(Tabela3[[#This Row],[Ordenado]], SEARCH("_",Tabela3[[#This Row],[Ordenado]]) + 1, LEN(Tabela3[[#This Row],[Ordenado]])),"")</f>
        <v/>
      </c>
    </row>
    <row r="1914" spans="1:11" x14ac:dyDescent="0.25">
      <c r="A1914" t="str">
        <f>IFERROR(tbl_geral[[#This Row],[Máquina]],"")</f>
        <v/>
      </c>
      <c r="B1914" t="str">
        <f>IFERROR(tbl_geral[[#This Row],[Status]],"")</f>
        <v/>
      </c>
      <c r="C1914" t="str">
        <f>IF(Tabela2[[#This Row],[Status]]="","",CONCATENATE(Tabela2[[#This Row],[Máquina]],"_",Tabela2[[#This Row],[Status]]))</f>
        <v/>
      </c>
      <c r="E1914" s="5">
        <f t="shared" si="59"/>
        <v>227</v>
      </c>
      <c r="F1914" s="6" t="str">
        <f>IF(C1914&lt;&gt;"",IF(COUNTIFS($C$2:C1914,C1914)=1,C1914,""),"")</f>
        <v/>
      </c>
      <c r="H1914" s="5">
        <v>1913</v>
      </c>
      <c r="I1914" s="6" t="str">
        <f t="shared" si="58"/>
        <v/>
      </c>
      <c r="J1914" s="6" t="str">
        <f>IFERROR(MID(Tabela3[[#This Row],[Ordenado]], 1, SEARCH("_", Tabela3[[#This Row],[Ordenado]]) - 1),"")</f>
        <v/>
      </c>
      <c r="K1914" s="6" t="str">
        <f>IFERROR(MID(Tabela3[[#This Row],[Ordenado]], SEARCH("_",Tabela3[[#This Row],[Ordenado]]) + 1, LEN(Tabela3[[#This Row],[Ordenado]])),"")</f>
        <v/>
      </c>
    </row>
    <row r="1915" spans="1:11" x14ac:dyDescent="0.25">
      <c r="A1915" t="str">
        <f>IFERROR(tbl_geral[[#This Row],[Máquina]],"")</f>
        <v/>
      </c>
      <c r="B1915" t="str">
        <f>IFERROR(tbl_geral[[#This Row],[Status]],"")</f>
        <v/>
      </c>
      <c r="C1915" t="str">
        <f>IF(Tabela2[[#This Row],[Status]]="","",CONCATENATE(Tabela2[[#This Row],[Máquina]],"_",Tabela2[[#This Row],[Status]]))</f>
        <v/>
      </c>
      <c r="E1915" s="5">
        <f t="shared" si="59"/>
        <v>227</v>
      </c>
      <c r="F1915" s="6" t="str">
        <f>IF(C1915&lt;&gt;"",IF(COUNTIFS($C$2:C1915,C1915)=1,C1915,""),"")</f>
        <v/>
      </c>
      <c r="H1915" s="5">
        <v>1914</v>
      </c>
      <c r="I1915" s="6" t="str">
        <f t="shared" si="58"/>
        <v/>
      </c>
      <c r="J1915" s="6" t="str">
        <f>IFERROR(MID(Tabela3[[#This Row],[Ordenado]], 1, SEARCH("_", Tabela3[[#This Row],[Ordenado]]) - 1),"")</f>
        <v/>
      </c>
      <c r="K1915" s="6" t="str">
        <f>IFERROR(MID(Tabela3[[#This Row],[Ordenado]], SEARCH("_",Tabela3[[#This Row],[Ordenado]]) + 1, LEN(Tabela3[[#This Row],[Ordenado]])),"")</f>
        <v/>
      </c>
    </row>
    <row r="1916" spans="1:11" x14ac:dyDescent="0.25">
      <c r="A1916" t="str">
        <f>IFERROR(tbl_geral[[#This Row],[Máquina]],"")</f>
        <v/>
      </c>
      <c r="B1916" t="str">
        <f>IFERROR(tbl_geral[[#This Row],[Status]],"")</f>
        <v/>
      </c>
      <c r="C1916" t="str">
        <f>IF(Tabela2[[#This Row],[Status]]="","",CONCATENATE(Tabela2[[#This Row],[Máquina]],"_",Tabela2[[#This Row],[Status]]))</f>
        <v/>
      </c>
      <c r="E1916" s="5">
        <f t="shared" si="59"/>
        <v>227</v>
      </c>
      <c r="F1916" s="6" t="str">
        <f>IF(C1916&lt;&gt;"",IF(COUNTIFS($C$2:C1916,C1916)=1,C1916,""),"")</f>
        <v/>
      </c>
      <c r="H1916" s="5">
        <v>1915</v>
      </c>
      <c r="I1916" s="6" t="str">
        <f t="shared" si="58"/>
        <v/>
      </c>
      <c r="J1916" s="6" t="str">
        <f>IFERROR(MID(Tabela3[[#This Row],[Ordenado]], 1, SEARCH("_", Tabela3[[#This Row],[Ordenado]]) - 1),"")</f>
        <v/>
      </c>
      <c r="K1916" s="6" t="str">
        <f>IFERROR(MID(Tabela3[[#This Row],[Ordenado]], SEARCH("_",Tabela3[[#This Row],[Ordenado]]) + 1, LEN(Tabela3[[#This Row],[Ordenado]])),"")</f>
        <v/>
      </c>
    </row>
    <row r="1917" spans="1:11" x14ac:dyDescent="0.25">
      <c r="A1917" t="str">
        <f>IFERROR(tbl_geral[[#This Row],[Máquina]],"")</f>
        <v/>
      </c>
      <c r="B1917" t="str">
        <f>IFERROR(tbl_geral[[#This Row],[Status]],"")</f>
        <v/>
      </c>
      <c r="C1917" t="str">
        <f>IF(Tabela2[[#This Row],[Status]]="","",CONCATENATE(Tabela2[[#This Row],[Máquina]],"_",Tabela2[[#This Row],[Status]]))</f>
        <v/>
      </c>
      <c r="E1917" s="5">
        <f t="shared" si="59"/>
        <v>227</v>
      </c>
      <c r="F1917" s="6" t="str">
        <f>IF(C1917&lt;&gt;"",IF(COUNTIFS($C$2:C1917,C1917)=1,C1917,""),"")</f>
        <v/>
      </c>
      <c r="H1917" s="5">
        <v>1916</v>
      </c>
      <c r="I1917" s="6" t="str">
        <f t="shared" si="58"/>
        <v/>
      </c>
      <c r="J1917" s="6" t="str">
        <f>IFERROR(MID(Tabela3[[#This Row],[Ordenado]], 1, SEARCH("_", Tabela3[[#This Row],[Ordenado]]) - 1),"")</f>
        <v/>
      </c>
      <c r="K1917" s="6" t="str">
        <f>IFERROR(MID(Tabela3[[#This Row],[Ordenado]], SEARCH("_",Tabela3[[#This Row],[Ordenado]]) + 1, LEN(Tabela3[[#This Row],[Ordenado]])),"")</f>
        <v/>
      </c>
    </row>
    <row r="1918" spans="1:11" x14ac:dyDescent="0.25">
      <c r="A1918" t="str">
        <f>IFERROR(tbl_geral[[#This Row],[Máquina]],"")</f>
        <v/>
      </c>
      <c r="B1918" t="str">
        <f>IFERROR(tbl_geral[[#This Row],[Status]],"")</f>
        <v/>
      </c>
      <c r="C1918" t="str">
        <f>IF(Tabela2[[#This Row],[Status]]="","",CONCATENATE(Tabela2[[#This Row],[Máquina]],"_",Tabela2[[#This Row],[Status]]))</f>
        <v/>
      </c>
      <c r="E1918" s="5">
        <f t="shared" si="59"/>
        <v>227</v>
      </c>
      <c r="F1918" s="6" t="str">
        <f>IF(C1918&lt;&gt;"",IF(COUNTIFS($C$2:C1918,C1918)=1,C1918,""),"")</f>
        <v/>
      </c>
      <c r="H1918" s="5">
        <v>1917</v>
      </c>
      <c r="I1918" s="6" t="str">
        <f t="shared" si="58"/>
        <v/>
      </c>
      <c r="J1918" s="6" t="str">
        <f>IFERROR(MID(Tabela3[[#This Row],[Ordenado]], 1, SEARCH("_", Tabela3[[#This Row],[Ordenado]]) - 1),"")</f>
        <v/>
      </c>
      <c r="K1918" s="6" t="str">
        <f>IFERROR(MID(Tabela3[[#This Row],[Ordenado]], SEARCH("_",Tabela3[[#This Row],[Ordenado]]) + 1, LEN(Tabela3[[#This Row],[Ordenado]])),"")</f>
        <v/>
      </c>
    </row>
    <row r="1919" spans="1:11" x14ac:dyDescent="0.25">
      <c r="A1919" t="str">
        <f>IFERROR(tbl_geral[[#This Row],[Máquina]],"")</f>
        <v/>
      </c>
      <c r="B1919" t="str">
        <f>IFERROR(tbl_geral[[#This Row],[Status]],"")</f>
        <v/>
      </c>
      <c r="C1919" t="str">
        <f>IF(Tabela2[[#This Row],[Status]]="","",CONCATENATE(Tabela2[[#This Row],[Máquina]],"_",Tabela2[[#This Row],[Status]]))</f>
        <v/>
      </c>
      <c r="E1919" s="5">
        <f t="shared" si="59"/>
        <v>227</v>
      </c>
      <c r="F1919" s="6" t="str">
        <f>IF(C1919&lt;&gt;"",IF(COUNTIFS($C$2:C1919,C1919)=1,C1919,""),"")</f>
        <v/>
      </c>
      <c r="H1919" s="5">
        <v>1918</v>
      </c>
      <c r="I1919" s="6" t="str">
        <f t="shared" si="58"/>
        <v/>
      </c>
      <c r="J1919" s="6" t="str">
        <f>IFERROR(MID(Tabela3[[#This Row],[Ordenado]], 1, SEARCH("_", Tabela3[[#This Row],[Ordenado]]) - 1),"")</f>
        <v/>
      </c>
      <c r="K1919" s="6" t="str">
        <f>IFERROR(MID(Tabela3[[#This Row],[Ordenado]], SEARCH("_",Tabela3[[#This Row],[Ordenado]]) + 1, LEN(Tabela3[[#This Row],[Ordenado]])),"")</f>
        <v/>
      </c>
    </row>
    <row r="1920" spans="1:11" x14ac:dyDescent="0.25">
      <c r="A1920" t="str">
        <f>IFERROR(tbl_geral[[#This Row],[Máquina]],"")</f>
        <v/>
      </c>
      <c r="B1920" t="str">
        <f>IFERROR(tbl_geral[[#This Row],[Status]],"")</f>
        <v/>
      </c>
      <c r="C1920" t="str">
        <f>IF(Tabela2[[#This Row],[Status]]="","",CONCATENATE(Tabela2[[#This Row],[Máquina]],"_",Tabela2[[#This Row],[Status]]))</f>
        <v/>
      </c>
      <c r="E1920" s="5">
        <f t="shared" si="59"/>
        <v>227</v>
      </c>
      <c r="F1920" s="6" t="str">
        <f>IF(C1920&lt;&gt;"",IF(COUNTIFS($C$2:C1920,C1920)=1,C1920,""),"")</f>
        <v/>
      </c>
      <c r="H1920" s="5">
        <v>1919</v>
      </c>
      <c r="I1920" s="6" t="str">
        <f t="shared" si="58"/>
        <v/>
      </c>
      <c r="J1920" s="6" t="str">
        <f>IFERROR(MID(Tabela3[[#This Row],[Ordenado]], 1, SEARCH("_", Tabela3[[#This Row],[Ordenado]]) - 1),"")</f>
        <v/>
      </c>
      <c r="K1920" s="6" t="str">
        <f>IFERROR(MID(Tabela3[[#This Row],[Ordenado]], SEARCH("_",Tabela3[[#This Row],[Ordenado]]) + 1, LEN(Tabela3[[#This Row],[Ordenado]])),"")</f>
        <v/>
      </c>
    </row>
    <row r="1921" spans="1:11" x14ac:dyDescent="0.25">
      <c r="A1921" t="str">
        <f>IFERROR(tbl_geral[[#This Row],[Máquina]],"")</f>
        <v/>
      </c>
      <c r="B1921" t="str">
        <f>IFERROR(tbl_geral[[#This Row],[Status]],"")</f>
        <v/>
      </c>
      <c r="C1921" t="str">
        <f>IF(Tabela2[[#This Row],[Status]]="","",CONCATENATE(Tabela2[[#This Row],[Máquina]],"_",Tabela2[[#This Row],[Status]]))</f>
        <v/>
      </c>
      <c r="E1921" s="5">
        <f t="shared" si="59"/>
        <v>227</v>
      </c>
      <c r="F1921" s="6" t="str">
        <f>IF(C1921&lt;&gt;"",IF(COUNTIFS($C$2:C1921,C1921)=1,C1921,""),"")</f>
        <v/>
      </c>
      <c r="H1921" s="5">
        <v>1920</v>
      </c>
      <c r="I1921" s="6" t="str">
        <f t="shared" si="58"/>
        <v/>
      </c>
      <c r="J1921" s="6" t="str">
        <f>IFERROR(MID(Tabela3[[#This Row],[Ordenado]], 1, SEARCH("_", Tabela3[[#This Row],[Ordenado]]) - 1),"")</f>
        <v/>
      </c>
      <c r="K1921" s="6" t="str">
        <f>IFERROR(MID(Tabela3[[#This Row],[Ordenado]], SEARCH("_",Tabela3[[#This Row],[Ordenado]]) + 1, LEN(Tabela3[[#This Row],[Ordenado]])),"")</f>
        <v/>
      </c>
    </row>
    <row r="1922" spans="1:11" x14ac:dyDescent="0.25">
      <c r="A1922" t="str">
        <f>IFERROR(tbl_geral[[#This Row],[Máquina]],"")</f>
        <v/>
      </c>
      <c r="B1922" t="str">
        <f>IFERROR(tbl_geral[[#This Row],[Status]],"")</f>
        <v/>
      </c>
      <c r="C1922" t="str">
        <f>IF(Tabela2[[#This Row],[Status]]="","",CONCATENATE(Tabela2[[#This Row],[Máquina]],"_",Tabela2[[#This Row],[Status]]))</f>
        <v/>
      </c>
      <c r="E1922" s="5">
        <f t="shared" si="59"/>
        <v>227</v>
      </c>
      <c r="F1922" s="6" t="str">
        <f>IF(C1922&lt;&gt;"",IF(COUNTIFS($C$2:C1922,C1922)=1,C1922,""),"")</f>
        <v/>
      </c>
      <c r="H1922" s="5">
        <v>1921</v>
      </c>
      <c r="I1922" s="6" t="str">
        <f t="shared" si="58"/>
        <v/>
      </c>
      <c r="J1922" s="6" t="str">
        <f>IFERROR(MID(Tabela3[[#This Row],[Ordenado]], 1, SEARCH("_", Tabela3[[#This Row],[Ordenado]]) - 1),"")</f>
        <v/>
      </c>
      <c r="K1922" s="6" t="str">
        <f>IFERROR(MID(Tabela3[[#This Row],[Ordenado]], SEARCH("_",Tabela3[[#This Row],[Ordenado]]) + 1, LEN(Tabela3[[#This Row],[Ordenado]])),"")</f>
        <v/>
      </c>
    </row>
    <row r="1923" spans="1:11" x14ac:dyDescent="0.25">
      <c r="A1923" t="str">
        <f>IFERROR(tbl_geral[[#This Row],[Máquina]],"")</f>
        <v/>
      </c>
      <c r="B1923" t="str">
        <f>IFERROR(tbl_geral[[#This Row],[Status]],"")</f>
        <v/>
      </c>
      <c r="C1923" t="str">
        <f>IF(Tabela2[[#This Row],[Status]]="","",CONCATENATE(Tabela2[[#This Row],[Máquina]],"_",Tabela2[[#This Row],[Status]]))</f>
        <v/>
      </c>
      <c r="E1923" s="5">
        <f t="shared" si="59"/>
        <v>227</v>
      </c>
      <c r="F1923" s="6" t="str">
        <f>IF(C1923&lt;&gt;"",IF(COUNTIFS($C$2:C1923,C1923)=1,C1923,""),"")</f>
        <v/>
      </c>
      <c r="H1923" s="5">
        <v>1922</v>
      </c>
      <c r="I1923" s="6" t="str">
        <f t="shared" ref="I1923:I1986" si="60">IFERROR(INDEX($F$2:$F$2000,MATCH(H1923,$E$2:$E$2000,0)),"")</f>
        <v/>
      </c>
      <c r="J1923" s="6" t="str">
        <f>IFERROR(MID(Tabela3[[#This Row],[Ordenado]], 1, SEARCH("_", Tabela3[[#This Row],[Ordenado]]) - 1),"")</f>
        <v/>
      </c>
      <c r="K1923" s="6" t="str">
        <f>IFERROR(MID(Tabela3[[#This Row],[Ordenado]], SEARCH("_",Tabela3[[#This Row],[Ordenado]]) + 1, LEN(Tabela3[[#This Row],[Ordenado]])),"")</f>
        <v/>
      </c>
    </row>
    <row r="1924" spans="1:11" x14ac:dyDescent="0.25">
      <c r="A1924" t="str">
        <f>IFERROR(tbl_geral[[#This Row],[Máquina]],"")</f>
        <v/>
      </c>
      <c r="B1924" t="str">
        <f>IFERROR(tbl_geral[[#This Row],[Status]],"")</f>
        <v/>
      </c>
      <c r="C1924" t="str">
        <f>IF(Tabela2[[#This Row],[Status]]="","",CONCATENATE(Tabela2[[#This Row],[Máquina]],"_",Tabela2[[#This Row],[Status]]))</f>
        <v/>
      </c>
      <c r="E1924" s="5">
        <f t="shared" ref="E1924:E1987" si="61">IF(F1924&lt;&gt;"",E1923+1,E1923)</f>
        <v>227</v>
      </c>
      <c r="F1924" s="6" t="str">
        <f>IF(C1924&lt;&gt;"",IF(COUNTIFS($C$2:C1924,C1924)=1,C1924,""),"")</f>
        <v/>
      </c>
      <c r="H1924" s="5">
        <v>1923</v>
      </c>
      <c r="I1924" s="6" t="str">
        <f t="shared" si="60"/>
        <v/>
      </c>
      <c r="J1924" s="6" t="str">
        <f>IFERROR(MID(Tabela3[[#This Row],[Ordenado]], 1, SEARCH("_", Tabela3[[#This Row],[Ordenado]]) - 1),"")</f>
        <v/>
      </c>
      <c r="K1924" s="6" t="str">
        <f>IFERROR(MID(Tabela3[[#This Row],[Ordenado]], SEARCH("_",Tabela3[[#This Row],[Ordenado]]) + 1, LEN(Tabela3[[#This Row],[Ordenado]])),"")</f>
        <v/>
      </c>
    </row>
    <row r="1925" spans="1:11" x14ac:dyDescent="0.25">
      <c r="A1925" t="str">
        <f>IFERROR(tbl_geral[[#This Row],[Máquina]],"")</f>
        <v/>
      </c>
      <c r="B1925" t="str">
        <f>IFERROR(tbl_geral[[#This Row],[Status]],"")</f>
        <v/>
      </c>
      <c r="C1925" t="str">
        <f>IF(Tabela2[[#This Row],[Status]]="","",CONCATENATE(Tabela2[[#This Row],[Máquina]],"_",Tabela2[[#This Row],[Status]]))</f>
        <v/>
      </c>
      <c r="E1925" s="5">
        <f t="shared" si="61"/>
        <v>227</v>
      </c>
      <c r="F1925" s="6" t="str">
        <f>IF(C1925&lt;&gt;"",IF(COUNTIFS($C$2:C1925,C1925)=1,C1925,""),"")</f>
        <v/>
      </c>
      <c r="H1925" s="5">
        <v>1924</v>
      </c>
      <c r="I1925" s="6" t="str">
        <f t="shared" si="60"/>
        <v/>
      </c>
      <c r="J1925" s="6" t="str">
        <f>IFERROR(MID(Tabela3[[#This Row],[Ordenado]], 1, SEARCH("_", Tabela3[[#This Row],[Ordenado]]) - 1),"")</f>
        <v/>
      </c>
      <c r="K1925" s="6" t="str">
        <f>IFERROR(MID(Tabela3[[#This Row],[Ordenado]], SEARCH("_",Tabela3[[#This Row],[Ordenado]]) + 1, LEN(Tabela3[[#This Row],[Ordenado]])),"")</f>
        <v/>
      </c>
    </row>
    <row r="1926" spans="1:11" x14ac:dyDescent="0.25">
      <c r="A1926" t="str">
        <f>IFERROR(tbl_geral[[#This Row],[Máquina]],"")</f>
        <v/>
      </c>
      <c r="B1926" t="str">
        <f>IFERROR(tbl_geral[[#This Row],[Status]],"")</f>
        <v/>
      </c>
      <c r="C1926" t="str">
        <f>IF(Tabela2[[#This Row],[Status]]="","",CONCATENATE(Tabela2[[#This Row],[Máquina]],"_",Tabela2[[#This Row],[Status]]))</f>
        <v/>
      </c>
      <c r="E1926" s="5">
        <f t="shared" si="61"/>
        <v>227</v>
      </c>
      <c r="F1926" s="6" t="str">
        <f>IF(C1926&lt;&gt;"",IF(COUNTIFS($C$2:C1926,C1926)=1,C1926,""),"")</f>
        <v/>
      </c>
      <c r="H1926" s="5">
        <v>1925</v>
      </c>
      <c r="I1926" s="6" t="str">
        <f t="shared" si="60"/>
        <v/>
      </c>
      <c r="J1926" s="6" t="str">
        <f>IFERROR(MID(Tabela3[[#This Row],[Ordenado]], 1, SEARCH("_", Tabela3[[#This Row],[Ordenado]]) - 1),"")</f>
        <v/>
      </c>
      <c r="K1926" s="6" t="str">
        <f>IFERROR(MID(Tabela3[[#This Row],[Ordenado]], SEARCH("_",Tabela3[[#This Row],[Ordenado]]) + 1, LEN(Tabela3[[#This Row],[Ordenado]])),"")</f>
        <v/>
      </c>
    </row>
    <row r="1927" spans="1:11" x14ac:dyDescent="0.25">
      <c r="A1927" t="str">
        <f>IFERROR(tbl_geral[[#This Row],[Máquina]],"")</f>
        <v/>
      </c>
      <c r="B1927" t="str">
        <f>IFERROR(tbl_geral[[#This Row],[Status]],"")</f>
        <v/>
      </c>
      <c r="C1927" t="str">
        <f>IF(Tabela2[[#This Row],[Status]]="","",CONCATENATE(Tabela2[[#This Row],[Máquina]],"_",Tabela2[[#This Row],[Status]]))</f>
        <v/>
      </c>
      <c r="E1927" s="5">
        <f t="shared" si="61"/>
        <v>227</v>
      </c>
      <c r="F1927" s="6" t="str">
        <f>IF(C1927&lt;&gt;"",IF(COUNTIFS($C$2:C1927,C1927)=1,C1927,""),"")</f>
        <v/>
      </c>
      <c r="H1927" s="5">
        <v>1926</v>
      </c>
      <c r="I1927" s="6" t="str">
        <f t="shared" si="60"/>
        <v/>
      </c>
      <c r="J1927" s="6" t="str">
        <f>IFERROR(MID(Tabela3[[#This Row],[Ordenado]], 1, SEARCH("_", Tabela3[[#This Row],[Ordenado]]) - 1),"")</f>
        <v/>
      </c>
      <c r="K1927" s="6" t="str">
        <f>IFERROR(MID(Tabela3[[#This Row],[Ordenado]], SEARCH("_",Tabela3[[#This Row],[Ordenado]]) + 1, LEN(Tabela3[[#This Row],[Ordenado]])),"")</f>
        <v/>
      </c>
    </row>
    <row r="1928" spans="1:11" x14ac:dyDescent="0.25">
      <c r="A1928" t="str">
        <f>IFERROR(tbl_geral[[#This Row],[Máquina]],"")</f>
        <v/>
      </c>
      <c r="B1928" t="str">
        <f>IFERROR(tbl_geral[[#This Row],[Status]],"")</f>
        <v/>
      </c>
      <c r="C1928" t="str">
        <f>IF(Tabela2[[#This Row],[Status]]="","",CONCATENATE(Tabela2[[#This Row],[Máquina]],"_",Tabela2[[#This Row],[Status]]))</f>
        <v/>
      </c>
      <c r="E1928" s="5">
        <f t="shared" si="61"/>
        <v>227</v>
      </c>
      <c r="F1928" s="6" t="str">
        <f>IF(C1928&lt;&gt;"",IF(COUNTIFS($C$2:C1928,C1928)=1,C1928,""),"")</f>
        <v/>
      </c>
      <c r="H1928" s="5">
        <v>1927</v>
      </c>
      <c r="I1928" s="6" t="str">
        <f t="shared" si="60"/>
        <v/>
      </c>
      <c r="J1928" s="6" t="str">
        <f>IFERROR(MID(Tabela3[[#This Row],[Ordenado]], 1, SEARCH("_", Tabela3[[#This Row],[Ordenado]]) - 1),"")</f>
        <v/>
      </c>
      <c r="K1928" s="6" t="str">
        <f>IFERROR(MID(Tabela3[[#This Row],[Ordenado]], SEARCH("_",Tabela3[[#This Row],[Ordenado]]) + 1, LEN(Tabela3[[#This Row],[Ordenado]])),"")</f>
        <v/>
      </c>
    </row>
    <row r="1929" spans="1:11" x14ac:dyDescent="0.25">
      <c r="A1929" t="str">
        <f>IFERROR(tbl_geral[[#This Row],[Máquina]],"")</f>
        <v/>
      </c>
      <c r="B1929" t="str">
        <f>IFERROR(tbl_geral[[#This Row],[Status]],"")</f>
        <v/>
      </c>
      <c r="C1929" t="str">
        <f>IF(Tabela2[[#This Row],[Status]]="","",CONCATENATE(Tabela2[[#This Row],[Máquina]],"_",Tabela2[[#This Row],[Status]]))</f>
        <v/>
      </c>
      <c r="E1929" s="5">
        <f t="shared" si="61"/>
        <v>227</v>
      </c>
      <c r="F1929" s="6" t="str">
        <f>IF(C1929&lt;&gt;"",IF(COUNTIFS($C$2:C1929,C1929)=1,C1929,""),"")</f>
        <v/>
      </c>
      <c r="H1929" s="5">
        <v>1928</v>
      </c>
      <c r="I1929" s="6" t="str">
        <f t="shared" si="60"/>
        <v/>
      </c>
      <c r="J1929" s="6" t="str">
        <f>IFERROR(MID(Tabela3[[#This Row],[Ordenado]], 1, SEARCH("_", Tabela3[[#This Row],[Ordenado]]) - 1),"")</f>
        <v/>
      </c>
      <c r="K1929" s="6" t="str">
        <f>IFERROR(MID(Tabela3[[#This Row],[Ordenado]], SEARCH("_",Tabela3[[#This Row],[Ordenado]]) + 1, LEN(Tabela3[[#This Row],[Ordenado]])),"")</f>
        <v/>
      </c>
    </row>
    <row r="1930" spans="1:11" x14ac:dyDescent="0.25">
      <c r="A1930" t="str">
        <f>IFERROR(tbl_geral[[#This Row],[Máquina]],"")</f>
        <v/>
      </c>
      <c r="B1930" t="str">
        <f>IFERROR(tbl_geral[[#This Row],[Status]],"")</f>
        <v/>
      </c>
      <c r="C1930" t="str">
        <f>IF(Tabela2[[#This Row],[Status]]="","",CONCATENATE(Tabela2[[#This Row],[Máquina]],"_",Tabela2[[#This Row],[Status]]))</f>
        <v/>
      </c>
      <c r="E1930" s="5">
        <f t="shared" si="61"/>
        <v>227</v>
      </c>
      <c r="F1930" s="6" t="str">
        <f>IF(C1930&lt;&gt;"",IF(COUNTIFS($C$2:C1930,C1930)=1,C1930,""),"")</f>
        <v/>
      </c>
      <c r="H1930" s="5">
        <v>1929</v>
      </c>
      <c r="I1930" s="6" t="str">
        <f t="shared" si="60"/>
        <v/>
      </c>
      <c r="J1930" s="6" t="str">
        <f>IFERROR(MID(Tabela3[[#This Row],[Ordenado]], 1, SEARCH("_", Tabela3[[#This Row],[Ordenado]]) - 1),"")</f>
        <v/>
      </c>
      <c r="K1930" s="6" t="str">
        <f>IFERROR(MID(Tabela3[[#This Row],[Ordenado]], SEARCH("_",Tabela3[[#This Row],[Ordenado]]) + 1, LEN(Tabela3[[#This Row],[Ordenado]])),"")</f>
        <v/>
      </c>
    </row>
    <row r="1931" spans="1:11" x14ac:dyDescent="0.25">
      <c r="A1931" t="str">
        <f>IFERROR(tbl_geral[[#This Row],[Máquina]],"")</f>
        <v/>
      </c>
      <c r="B1931" t="str">
        <f>IFERROR(tbl_geral[[#This Row],[Status]],"")</f>
        <v/>
      </c>
      <c r="C1931" t="str">
        <f>IF(Tabela2[[#This Row],[Status]]="","",CONCATENATE(Tabela2[[#This Row],[Máquina]],"_",Tabela2[[#This Row],[Status]]))</f>
        <v/>
      </c>
      <c r="E1931" s="5">
        <f t="shared" si="61"/>
        <v>227</v>
      </c>
      <c r="F1931" s="6" t="str">
        <f>IF(C1931&lt;&gt;"",IF(COUNTIFS($C$2:C1931,C1931)=1,C1931,""),"")</f>
        <v/>
      </c>
      <c r="H1931" s="5">
        <v>1930</v>
      </c>
      <c r="I1931" s="6" t="str">
        <f t="shared" si="60"/>
        <v/>
      </c>
      <c r="J1931" s="6" t="str">
        <f>IFERROR(MID(Tabela3[[#This Row],[Ordenado]], 1, SEARCH("_", Tabela3[[#This Row],[Ordenado]]) - 1),"")</f>
        <v/>
      </c>
      <c r="K1931" s="6" t="str">
        <f>IFERROR(MID(Tabela3[[#This Row],[Ordenado]], SEARCH("_",Tabela3[[#This Row],[Ordenado]]) + 1, LEN(Tabela3[[#This Row],[Ordenado]])),"")</f>
        <v/>
      </c>
    </row>
    <row r="1932" spans="1:11" x14ac:dyDescent="0.25">
      <c r="A1932" t="str">
        <f>IFERROR(tbl_geral[[#This Row],[Máquina]],"")</f>
        <v/>
      </c>
      <c r="B1932" t="str">
        <f>IFERROR(tbl_geral[[#This Row],[Status]],"")</f>
        <v/>
      </c>
      <c r="C1932" t="str">
        <f>IF(Tabela2[[#This Row],[Status]]="","",CONCATENATE(Tabela2[[#This Row],[Máquina]],"_",Tabela2[[#This Row],[Status]]))</f>
        <v/>
      </c>
      <c r="E1932" s="5">
        <f t="shared" si="61"/>
        <v>227</v>
      </c>
      <c r="F1932" s="6" t="str">
        <f>IF(C1932&lt;&gt;"",IF(COUNTIFS($C$2:C1932,C1932)=1,C1932,""),"")</f>
        <v/>
      </c>
      <c r="H1932" s="5">
        <v>1931</v>
      </c>
      <c r="I1932" s="6" t="str">
        <f t="shared" si="60"/>
        <v/>
      </c>
      <c r="J1932" s="6" t="str">
        <f>IFERROR(MID(Tabela3[[#This Row],[Ordenado]], 1, SEARCH("_", Tabela3[[#This Row],[Ordenado]]) - 1),"")</f>
        <v/>
      </c>
      <c r="K1932" s="6" t="str">
        <f>IFERROR(MID(Tabela3[[#This Row],[Ordenado]], SEARCH("_",Tabela3[[#This Row],[Ordenado]]) + 1, LEN(Tabela3[[#This Row],[Ordenado]])),"")</f>
        <v/>
      </c>
    </row>
    <row r="1933" spans="1:11" x14ac:dyDescent="0.25">
      <c r="A1933" t="str">
        <f>IFERROR(tbl_geral[[#This Row],[Máquina]],"")</f>
        <v/>
      </c>
      <c r="B1933" t="str">
        <f>IFERROR(tbl_geral[[#This Row],[Status]],"")</f>
        <v/>
      </c>
      <c r="C1933" t="str">
        <f>IF(Tabela2[[#This Row],[Status]]="","",CONCATENATE(Tabela2[[#This Row],[Máquina]],"_",Tabela2[[#This Row],[Status]]))</f>
        <v/>
      </c>
      <c r="E1933" s="5">
        <f t="shared" si="61"/>
        <v>227</v>
      </c>
      <c r="F1933" s="6" t="str">
        <f>IF(C1933&lt;&gt;"",IF(COUNTIFS($C$2:C1933,C1933)=1,C1933,""),"")</f>
        <v/>
      </c>
      <c r="H1933" s="5">
        <v>1932</v>
      </c>
      <c r="I1933" s="6" t="str">
        <f t="shared" si="60"/>
        <v/>
      </c>
      <c r="J1933" s="6" t="str">
        <f>IFERROR(MID(Tabela3[[#This Row],[Ordenado]], 1, SEARCH("_", Tabela3[[#This Row],[Ordenado]]) - 1),"")</f>
        <v/>
      </c>
      <c r="K1933" s="6" t="str">
        <f>IFERROR(MID(Tabela3[[#This Row],[Ordenado]], SEARCH("_",Tabela3[[#This Row],[Ordenado]]) + 1, LEN(Tabela3[[#This Row],[Ordenado]])),"")</f>
        <v/>
      </c>
    </row>
    <row r="1934" spans="1:11" x14ac:dyDescent="0.25">
      <c r="A1934" t="str">
        <f>IFERROR(tbl_geral[[#This Row],[Máquina]],"")</f>
        <v/>
      </c>
      <c r="B1934" t="str">
        <f>IFERROR(tbl_geral[[#This Row],[Status]],"")</f>
        <v/>
      </c>
      <c r="C1934" t="str">
        <f>IF(Tabela2[[#This Row],[Status]]="","",CONCATENATE(Tabela2[[#This Row],[Máquina]],"_",Tabela2[[#This Row],[Status]]))</f>
        <v/>
      </c>
      <c r="E1934" s="5">
        <f t="shared" si="61"/>
        <v>227</v>
      </c>
      <c r="F1934" s="6" t="str">
        <f>IF(C1934&lt;&gt;"",IF(COUNTIFS($C$2:C1934,C1934)=1,C1934,""),"")</f>
        <v/>
      </c>
      <c r="H1934" s="5">
        <v>1933</v>
      </c>
      <c r="I1934" s="6" t="str">
        <f t="shared" si="60"/>
        <v/>
      </c>
      <c r="J1934" s="6" t="str">
        <f>IFERROR(MID(Tabela3[[#This Row],[Ordenado]], 1, SEARCH("_", Tabela3[[#This Row],[Ordenado]]) - 1),"")</f>
        <v/>
      </c>
      <c r="K1934" s="6" t="str">
        <f>IFERROR(MID(Tabela3[[#This Row],[Ordenado]], SEARCH("_",Tabela3[[#This Row],[Ordenado]]) + 1, LEN(Tabela3[[#This Row],[Ordenado]])),"")</f>
        <v/>
      </c>
    </row>
    <row r="1935" spans="1:11" x14ac:dyDescent="0.25">
      <c r="A1935" t="str">
        <f>IFERROR(tbl_geral[[#This Row],[Máquina]],"")</f>
        <v/>
      </c>
      <c r="B1935" t="str">
        <f>IFERROR(tbl_geral[[#This Row],[Status]],"")</f>
        <v/>
      </c>
      <c r="C1935" t="str">
        <f>IF(Tabela2[[#This Row],[Status]]="","",CONCATENATE(Tabela2[[#This Row],[Máquina]],"_",Tabela2[[#This Row],[Status]]))</f>
        <v/>
      </c>
      <c r="E1935" s="5">
        <f t="shared" si="61"/>
        <v>227</v>
      </c>
      <c r="F1935" s="6" t="str">
        <f>IF(C1935&lt;&gt;"",IF(COUNTIFS($C$2:C1935,C1935)=1,C1935,""),"")</f>
        <v/>
      </c>
      <c r="H1935" s="5">
        <v>1934</v>
      </c>
      <c r="I1935" s="6" t="str">
        <f t="shared" si="60"/>
        <v/>
      </c>
      <c r="J1935" s="6" t="str">
        <f>IFERROR(MID(Tabela3[[#This Row],[Ordenado]], 1, SEARCH("_", Tabela3[[#This Row],[Ordenado]]) - 1),"")</f>
        <v/>
      </c>
      <c r="K1935" s="6" t="str">
        <f>IFERROR(MID(Tabela3[[#This Row],[Ordenado]], SEARCH("_",Tabela3[[#This Row],[Ordenado]]) + 1, LEN(Tabela3[[#This Row],[Ordenado]])),"")</f>
        <v/>
      </c>
    </row>
    <row r="1936" spans="1:11" x14ac:dyDescent="0.25">
      <c r="A1936" t="str">
        <f>IFERROR(tbl_geral[[#This Row],[Máquina]],"")</f>
        <v/>
      </c>
      <c r="B1936" t="str">
        <f>IFERROR(tbl_geral[[#This Row],[Status]],"")</f>
        <v/>
      </c>
      <c r="C1936" t="str">
        <f>IF(Tabela2[[#This Row],[Status]]="","",CONCATENATE(Tabela2[[#This Row],[Máquina]],"_",Tabela2[[#This Row],[Status]]))</f>
        <v/>
      </c>
      <c r="E1936" s="5">
        <f t="shared" si="61"/>
        <v>227</v>
      </c>
      <c r="F1936" s="6" t="str">
        <f>IF(C1936&lt;&gt;"",IF(COUNTIFS($C$2:C1936,C1936)=1,C1936,""),"")</f>
        <v/>
      </c>
      <c r="H1936" s="5">
        <v>1935</v>
      </c>
      <c r="I1936" s="6" t="str">
        <f t="shared" si="60"/>
        <v/>
      </c>
      <c r="J1936" s="6" t="str">
        <f>IFERROR(MID(Tabela3[[#This Row],[Ordenado]], 1, SEARCH("_", Tabela3[[#This Row],[Ordenado]]) - 1),"")</f>
        <v/>
      </c>
      <c r="K1936" s="6" t="str">
        <f>IFERROR(MID(Tabela3[[#This Row],[Ordenado]], SEARCH("_",Tabela3[[#This Row],[Ordenado]]) + 1, LEN(Tabela3[[#This Row],[Ordenado]])),"")</f>
        <v/>
      </c>
    </row>
    <row r="1937" spans="1:11" x14ac:dyDescent="0.25">
      <c r="A1937" t="str">
        <f>IFERROR(tbl_geral[[#This Row],[Máquina]],"")</f>
        <v/>
      </c>
      <c r="B1937" t="str">
        <f>IFERROR(tbl_geral[[#This Row],[Status]],"")</f>
        <v/>
      </c>
      <c r="C1937" t="str">
        <f>IF(Tabela2[[#This Row],[Status]]="","",CONCATENATE(Tabela2[[#This Row],[Máquina]],"_",Tabela2[[#This Row],[Status]]))</f>
        <v/>
      </c>
      <c r="E1937" s="5">
        <f t="shared" si="61"/>
        <v>227</v>
      </c>
      <c r="F1937" s="6" t="str">
        <f>IF(C1937&lt;&gt;"",IF(COUNTIFS($C$2:C1937,C1937)=1,C1937,""),"")</f>
        <v/>
      </c>
      <c r="H1937" s="5">
        <v>1936</v>
      </c>
      <c r="I1937" s="6" t="str">
        <f t="shared" si="60"/>
        <v/>
      </c>
      <c r="J1937" s="6" t="str">
        <f>IFERROR(MID(Tabela3[[#This Row],[Ordenado]], 1, SEARCH("_", Tabela3[[#This Row],[Ordenado]]) - 1),"")</f>
        <v/>
      </c>
      <c r="K1937" s="6" t="str">
        <f>IFERROR(MID(Tabela3[[#This Row],[Ordenado]], SEARCH("_",Tabela3[[#This Row],[Ordenado]]) + 1, LEN(Tabela3[[#This Row],[Ordenado]])),"")</f>
        <v/>
      </c>
    </row>
    <row r="1938" spans="1:11" x14ac:dyDescent="0.25">
      <c r="A1938" t="str">
        <f>IFERROR(tbl_geral[[#This Row],[Máquina]],"")</f>
        <v/>
      </c>
      <c r="B1938" t="str">
        <f>IFERROR(tbl_geral[[#This Row],[Status]],"")</f>
        <v/>
      </c>
      <c r="C1938" t="str">
        <f>IF(Tabela2[[#This Row],[Status]]="","",CONCATENATE(Tabela2[[#This Row],[Máquina]],"_",Tabela2[[#This Row],[Status]]))</f>
        <v/>
      </c>
      <c r="E1938" s="5">
        <f t="shared" si="61"/>
        <v>227</v>
      </c>
      <c r="F1938" s="6" t="str">
        <f>IF(C1938&lt;&gt;"",IF(COUNTIFS($C$2:C1938,C1938)=1,C1938,""),"")</f>
        <v/>
      </c>
      <c r="H1938" s="5">
        <v>1937</v>
      </c>
      <c r="I1938" s="6" t="str">
        <f t="shared" si="60"/>
        <v/>
      </c>
      <c r="J1938" s="6" t="str">
        <f>IFERROR(MID(Tabela3[[#This Row],[Ordenado]], 1, SEARCH("_", Tabela3[[#This Row],[Ordenado]]) - 1),"")</f>
        <v/>
      </c>
      <c r="K1938" s="6" t="str">
        <f>IFERROR(MID(Tabela3[[#This Row],[Ordenado]], SEARCH("_",Tabela3[[#This Row],[Ordenado]]) + 1, LEN(Tabela3[[#This Row],[Ordenado]])),"")</f>
        <v/>
      </c>
    </row>
    <row r="1939" spans="1:11" x14ac:dyDescent="0.25">
      <c r="A1939" t="str">
        <f>IFERROR(tbl_geral[[#This Row],[Máquina]],"")</f>
        <v/>
      </c>
      <c r="B1939" t="str">
        <f>IFERROR(tbl_geral[[#This Row],[Status]],"")</f>
        <v/>
      </c>
      <c r="C1939" t="str">
        <f>IF(Tabela2[[#This Row],[Status]]="","",CONCATENATE(Tabela2[[#This Row],[Máquina]],"_",Tabela2[[#This Row],[Status]]))</f>
        <v/>
      </c>
      <c r="E1939" s="5">
        <f t="shared" si="61"/>
        <v>227</v>
      </c>
      <c r="F1939" s="6" t="str">
        <f>IF(C1939&lt;&gt;"",IF(COUNTIFS($C$2:C1939,C1939)=1,C1939,""),"")</f>
        <v/>
      </c>
      <c r="H1939" s="5">
        <v>1938</v>
      </c>
      <c r="I1939" s="6" t="str">
        <f t="shared" si="60"/>
        <v/>
      </c>
      <c r="J1939" s="6" t="str">
        <f>IFERROR(MID(Tabela3[[#This Row],[Ordenado]], 1, SEARCH("_", Tabela3[[#This Row],[Ordenado]]) - 1),"")</f>
        <v/>
      </c>
      <c r="K1939" s="6" t="str">
        <f>IFERROR(MID(Tabela3[[#This Row],[Ordenado]], SEARCH("_",Tabela3[[#This Row],[Ordenado]]) + 1, LEN(Tabela3[[#This Row],[Ordenado]])),"")</f>
        <v/>
      </c>
    </row>
    <row r="1940" spans="1:11" x14ac:dyDescent="0.25">
      <c r="A1940" t="str">
        <f>IFERROR(tbl_geral[[#This Row],[Máquina]],"")</f>
        <v/>
      </c>
      <c r="B1940" t="str">
        <f>IFERROR(tbl_geral[[#This Row],[Status]],"")</f>
        <v/>
      </c>
      <c r="C1940" t="str">
        <f>IF(Tabela2[[#This Row],[Status]]="","",CONCATENATE(Tabela2[[#This Row],[Máquina]],"_",Tabela2[[#This Row],[Status]]))</f>
        <v/>
      </c>
      <c r="E1940" s="5">
        <f t="shared" si="61"/>
        <v>227</v>
      </c>
      <c r="F1940" s="6" t="str">
        <f>IF(C1940&lt;&gt;"",IF(COUNTIFS($C$2:C1940,C1940)=1,C1940,""),"")</f>
        <v/>
      </c>
      <c r="H1940" s="5">
        <v>1939</v>
      </c>
      <c r="I1940" s="6" t="str">
        <f t="shared" si="60"/>
        <v/>
      </c>
      <c r="J1940" s="6" t="str">
        <f>IFERROR(MID(Tabela3[[#This Row],[Ordenado]], 1, SEARCH("_", Tabela3[[#This Row],[Ordenado]]) - 1),"")</f>
        <v/>
      </c>
      <c r="K1940" s="6" t="str">
        <f>IFERROR(MID(Tabela3[[#This Row],[Ordenado]], SEARCH("_",Tabela3[[#This Row],[Ordenado]]) + 1, LEN(Tabela3[[#This Row],[Ordenado]])),"")</f>
        <v/>
      </c>
    </row>
    <row r="1941" spans="1:11" x14ac:dyDescent="0.25">
      <c r="A1941" t="str">
        <f>IFERROR(tbl_geral[[#This Row],[Máquina]],"")</f>
        <v/>
      </c>
      <c r="B1941" t="str">
        <f>IFERROR(tbl_geral[[#This Row],[Status]],"")</f>
        <v/>
      </c>
      <c r="C1941" t="str">
        <f>IF(Tabela2[[#This Row],[Status]]="","",CONCATENATE(Tabela2[[#This Row],[Máquina]],"_",Tabela2[[#This Row],[Status]]))</f>
        <v/>
      </c>
      <c r="E1941" s="5">
        <f t="shared" si="61"/>
        <v>227</v>
      </c>
      <c r="F1941" s="6" t="str">
        <f>IF(C1941&lt;&gt;"",IF(COUNTIFS($C$2:C1941,C1941)=1,C1941,""),"")</f>
        <v/>
      </c>
      <c r="H1941" s="5">
        <v>1940</v>
      </c>
      <c r="I1941" s="6" t="str">
        <f t="shared" si="60"/>
        <v/>
      </c>
      <c r="J1941" s="6" t="str">
        <f>IFERROR(MID(Tabela3[[#This Row],[Ordenado]], 1, SEARCH("_", Tabela3[[#This Row],[Ordenado]]) - 1),"")</f>
        <v/>
      </c>
      <c r="K1941" s="6" t="str">
        <f>IFERROR(MID(Tabela3[[#This Row],[Ordenado]], SEARCH("_",Tabela3[[#This Row],[Ordenado]]) + 1, LEN(Tabela3[[#This Row],[Ordenado]])),"")</f>
        <v/>
      </c>
    </row>
    <row r="1942" spans="1:11" x14ac:dyDescent="0.25">
      <c r="A1942" t="str">
        <f>IFERROR(tbl_geral[[#This Row],[Máquina]],"")</f>
        <v/>
      </c>
      <c r="B1942" t="str">
        <f>IFERROR(tbl_geral[[#This Row],[Status]],"")</f>
        <v/>
      </c>
      <c r="C1942" t="str">
        <f>IF(Tabela2[[#This Row],[Status]]="","",CONCATENATE(Tabela2[[#This Row],[Máquina]],"_",Tabela2[[#This Row],[Status]]))</f>
        <v/>
      </c>
      <c r="E1942" s="5">
        <f t="shared" si="61"/>
        <v>227</v>
      </c>
      <c r="F1942" s="6" t="str">
        <f>IF(C1942&lt;&gt;"",IF(COUNTIFS($C$2:C1942,C1942)=1,C1942,""),"")</f>
        <v/>
      </c>
      <c r="H1942" s="5">
        <v>1941</v>
      </c>
      <c r="I1942" s="6" t="str">
        <f t="shared" si="60"/>
        <v/>
      </c>
      <c r="J1942" s="6" t="str">
        <f>IFERROR(MID(Tabela3[[#This Row],[Ordenado]], 1, SEARCH("_", Tabela3[[#This Row],[Ordenado]]) - 1),"")</f>
        <v/>
      </c>
      <c r="K1942" s="6" t="str">
        <f>IFERROR(MID(Tabela3[[#This Row],[Ordenado]], SEARCH("_",Tabela3[[#This Row],[Ordenado]]) + 1, LEN(Tabela3[[#This Row],[Ordenado]])),"")</f>
        <v/>
      </c>
    </row>
    <row r="1943" spans="1:11" x14ac:dyDescent="0.25">
      <c r="A1943" t="str">
        <f>IFERROR(tbl_geral[[#This Row],[Máquina]],"")</f>
        <v/>
      </c>
      <c r="B1943" t="str">
        <f>IFERROR(tbl_geral[[#This Row],[Status]],"")</f>
        <v/>
      </c>
      <c r="C1943" t="str">
        <f>IF(Tabela2[[#This Row],[Status]]="","",CONCATENATE(Tabela2[[#This Row],[Máquina]],"_",Tabela2[[#This Row],[Status]]))</f>
        <v/>
      </c>
      <c r="E1943" s="5">
        <f t="shared" si="61"/>
        <v>227</v>
      </c>
      <c r="F1943" s="6" t="str">
        <f>IF(C1943&lt;&gt;"",IF(COUNTIFS($C$2:C1943,C1943)=1,C1943,""),"")</f>
        <v/>
      </c>
      <c r="H1943" s="5">
        <v>1942</v>
      </c>
      <c r="I1943" s="6" t="str">
        <f t="shared" si="60"/>
        <v/>
      </c>
      <c r="J1943" s="6" t="str">
        <f>IFERROR(MID(Tabela3[[#This Row],[Ordenado]], 1, SEARCH("_", Tabela3[[#This Row],[Ordenado]]) - 1),"")</f>
        <v/>
      </c>
      <c r="K1943" s="6" t="str">
        <f>IFERROR(MID(Tabela3[[#This Row],[Ordenado]], SEARCH("_",Tabela3[[#This Row],[Ordenado]]) + 1, LEN(Tabela3[[#This Row],[Ordenado]])),"")</f>
        <v/>
      </c>
    </row>
    <row r="1944" spans="1:11" x14ac:dyDescent="0.25">
      <c r="A1944" t="str">
        <f>IFERROR(tbl_geral[[#This Row],[Máquina]],"")</f>
        <v/>
      </c>
      <c r="B1944" t="str">
        <f>IFERROR(tbl_geral[[#This Row],[Status]],"")</f>
        <v/>
      </c>
      <c r="C1944" t="str">
        <f>IF(Tabela2[[#This Row],[Status]]="","",CONCATENATE(Tabela2[[#This Row],[Máquina]],"_",Tabela2[[#This Row],[Status]]))</f>
        <v/>
      </c>
      <c r="E1944" s="5">
        <f t="shared" si="61"/>
        <v>227</v>
      </c>
      <c r="F1944" s="6" t="str">
        <f>IF(C1944&lt;&gt;"",IF(COUNTIFS($C$2:C1944,C1944)=1,C1944,""),"")</f>
        <v/>
      </c>
      <c r="H1944" s="5">
        <v>1943</v>
      </c>
      <c r="I1944" s="6" t="str">
        <f t="shared" si="60"/>
        <v/>
      </c>
      <c r="J1944" s="6" t="str">
        <f>IFERROR(MID(Tabela3[[#This Row],[Ordenado]], 1, SEARCH("_", Tabela3[[#This Row],[Ordenado]]) - 1),"")</f>
        <v/>
      </c>
      <c r="K1944" s="6" t="str">
        <f>IFERROR(MID(Tabela3[[#This Row],[Ordenado]], SEARCH("_",Tabela3[[#This Row],[Ordenado]]) + 1, LEN(Tabela3[[#This Row],[Ordenado]])),"")</f>
        <v/>
      </c>
    </row>
    <row r="1945" spans="1:11" x14ac:dyDescent="0.25">
      <c r="A1945" t="str">
        <f>IFERROR(tbl_geral[[#This Row],[Máquina]],"")</f>
        <v/>
      </c>
      <c r="B1945" t="str">
        <f>IFERROR(tbl_geral[[#This Row],[Status]],"")</f>
        <v/>
      </c>
      <c r="C1945" t="str">
        <f>IF(Tabela2[[#This Row],[Status]]="","",CONCATENATE(Tabela2[[#This Row],[Máquina]],"_",Tabela2[[#This Row],[Status]]))</f>
        <v/>
      </c>
      <c r="E1945" s="5">
        <f t="shared" si="61"/>
        <v>227</v>
      </c>
      <c r="F1945" s="6" t="str">
        <f>IF(C1945&lt;&gt;"",IF(COUNTIFS($C$2:C1945,C1945)=1,C1945,""),"")</f>
        <v/>
      </c>
      <c r="H1945" s="5">
        <v>1944</v>
      </c>
      <c r="I1945" s="6" t="str">
        <f t="shared" si="60"/>
        <v/>
      </c>
      <c r="J1945" s="6" t="str">
        <f>IFERROR(MID(Tabela3[[#This Row],[Ordenado]], 1, SEARCH("_", Tabela3[[#This Row],[Ordenado]]) - 1),"")</f>
        <v/>
      </c>
      <c r="K1945" s="6" t="str">
        <f>IFERROR(MID(Tabela3[[#This Row],[Ordenado]], SEARCH("_",Tabela3[[#This Row],[Ordenado]]) + 1, LEN(Tabela3[[#This Row],[Ordenado]])),"")</f>
        <v/>
      </c>
    </row>
    <row r="1946" spans="1:11" x14ac:dyDescent="0.25">
      <c r="A1946" t="str">
        <f>IFERROR(tbl_geral[[#This Row],[Máquina]],"")</f>
        <v/>
      </c>
      <c r="B1946" t="str">
        <f>IFERROR(tbl_geral[[#This Row],[Status]],"")</f>
        <v/>
      </c>
      <c r="C1946" t="str">
        <f>IF(Tabela2[[#This Row],[Status]]="","",CONCATENATE(Tabela2[[#This Row],[Máquina]],"_",Tabela2[[#This Row],[Status]]))</f>
        <v/>
      </c>
      <c r="E1946" s="5">
        <f t="shared" si="61"/>
        <v>227</v>
      </c>
      <c r="F1946" s="6" t="str">
        <f>IF(C1946&lt;&gt;"",IF(COUNTIFS($C$2:C1946,C1946)=1,C1946,""),"")</f>
        <v/>
      </c>
      <c r="H1946" s="5">
        <v>1945</v>
      </c>
      <c r="I1946" s="6" t="str">
        <f t="shared" si="60"/>
        <v/>
      </c>
      <c r="J1946" s="6" t="str">
        <f>IFERROR(MID(Tabela3[[#This Row],[Ordenado]], 1, SEARCH("_", Tabela3[[#This Row],[Ordenado]]) - 1),"")</f>
        <v/>
      </c>
      <c r="K1946" s="6" t="str">
        <f>IFERROR(MID(Tabela3[[#This Row],[Ordenado]], SEARCH("_",Tabela3[[#This Row],[Ordenado]]) + 1, LEN(Tabela3[[#This Row],[Ordenado]])),"")</f>
        <v/>
      </c>
    </row>
    <row r="1947" spans="1:11" x14ac:dyDescent="0.25">
      <c r="A1947" t="str">
        <f>IFERROR(tbl_geral[[#This Row],[Máquina]],"")</f>
        <v/>
      </c>
      <c r="B1947" t="str">
        <f>IFERROR(tbl_geral[[#This Row],[Status]],"")</f>
        <v/>
      </c>
      <c r="C1947" t="str">
        <f>IF(Tabela2[[#This Row],[Status]]="","",CONCATENATE(Tabela2[[#This Row],[Máquina]],"_",Tabela2[[#This Row],[Status]]))</f>
        <v/>
      </c>
      <c r="E1947" s="5">
        <f t="shared" si="61"/>
        <v>227</v>
      </c>
      <c r="F1947" s="6" t="str">
        <f>IF(C1947&lt;&gt;"",IF(COUNTIFS($C$2:C1947,C1947)=1,C1947,""),"")</f>
        <v/>
      </c>
      <c r="H1947" s="5">
        <v>1946</v>
      </c>
      <c r="I1947" s="6" t="str">
        <f t="shared" si="60"/>
        <v/>
      </c>
      <c r="J1947" s="6" t="str">
        <f>IFERROR(MID(Tabela3[[#This Row],[Ordenado]], 1, SEARCH("_", Tabela3[[#This Row],[Ordenado]]) - 1),"")</f>
        <v/>
      </c>
      <c r="K1947" s="6" t="str">
        <f>IFERROR(MID(Tabela3[[#This Row],[Ordenado]], SEARCH("_",Tabela3[[#This Row],[Ordenado]]) + 1, LEN(Tabela3[[#This Row],[Ordenado]])),"")</f>
        <v/>
      </c>
    </row>
    <row r="1948" spans="1:11" x14ac:dyDescent="0.25">
      <c r="A1948" t="str">
        <f>IFERROR(tbl_geral[[#This Row],[Máquina]],"")</f>
        <v/>
      </c>
      <c r="B1948" t="str">
        <f>IFERROR(tbl_geral[[#This Row],[Status]],"")</f>
        <v/>
      </c>
      <c r="C1948" t="str">
        <f>IF(Tabela2[[#This Row],[Status]]="","",CONCATENATE(Tabela2[[#This Row],[Máquina]],"_",Tabela2[[#This Row],[Status]]))</f>
        <v/>
      </c>
      <c r="E1948" s="5">
        <f t="shared" si="61"/>
        <v>227</v>
      </c>
      <c r="F1948" s="6" t="str">
        <f>IF(C1948&lt;&gt;"",IF(COUNTIFS($C$2:C1948,C1948)=1,C1948,""),"")</f>
        <v/>
      </c>
      <c r="H1948" s="5">
        <v>1947</v>
      </c>
      <c r="I1948" s="6" t="str">
        <f t="shared" si="60"/>
        <v/>
      </c>
      <c r="J1948" s="6" t="str">
        <f>IFERROR(MID(Tabela3[[#This Row],[Ordenado]], 1, SEARCH("_", Tabela3[[#This Row],[Ordenado]]) - 1),"")</f>
        <v/>
      </c>
      <c r="K1948" s="6" t="str">
        <f>IFERROR(MID(Tabela3[[#This Row],[Ordenado]], SEARCH("_",Tabela3[[#This Row],[Ordenado]]) + 1, LEN(Tabela3[[#This Row],[Ordenado]])),"")</f>
        <v/>
      </c>
    </row>
    <row r="1949" spans="1:11" x14ac:dyDescent="0.25">
      <c r="A1949" t="str">
        <f>IFERROR(tbl_geral[[#This Row],[Máquina]],"")</f>
        <v/>
      </c>
      <c r="B1949" t="str">
        <f>IFERROR(tbl_geral[[#This Row],[Status]],"")</f>
        <v/>
      </c>
      <c r="C1949" t="str">
        <f>IF(Tabela2[[#This Row],[Status]]="","",CONCATENATE(Tabela2[[#This Row],[Máquina]],"_",Tabela2[[#This Row],[Status]]))</f>
        <v/>
      </c>
      <c r="E1949" s="5">
        <f t="shared" si="61"/>
        <v>227</v>
      </c>
      <c r="F1949" s="6" t="str">
        <f>IF(C1949&lt;&gt;"",IF(COUNTIFS($C$2:C1949,C1949)=1,C1949,""),"")</f>
        <v/>
      </c>
      <c r="H1949" s="5">
        <v>1948</v>
      </c>
      <c r="I1949" s="6" t="str">
        <f t="shared" si="60"/>
        <v/>
      </c>
      <c r="J1949" s="6" t="str">
        <f>IFERROR(MID(Tabela3[[#This Row],[Ordenado]], 1, SEARCH("_", Tabela3[[#This Row],[Ordenado]]) - 1),"")</f>
        <v/>
      </c>
      <c r="K1949" s="6" t="str">
        <f>IFERROR(MID(Tabela3[[#This Row],[Ordenado]], SEARCH("_",Tabela3[[#This Row],[Ordenado]]) + 1, LEN(Tabela3[[#This Row],[Ordenado]])),"")</f>
        <v/>
      </c>
    </row>
    <row r="1950" spans="1:11" x14ac:dyDescent="0.25">
      <c r="A1950" t="str">
        <f>IFERROR(tbl_geral[[#This Row],[Máquina]],"")</f>
        <v/>
      </c>
      <c r="B1950" t="str">
        <f>IFERROR(tbl_geral[[#This Row],[Status]],"")</f>
        <v/>
      </c>
      <c r="C1950" t="str">
        <f>IF(Tabela2[[#This Row],[Status]]="","",CONCATENATE(Tabela2[[#This Row],[Máquina]],"_",Tabela2[[#This Row],[Status]]))</f>
        <v/>
      </c>
      <c r="E1950" s="5">
        <f t="shared" si="61"/>
        <v>227</v>
      </c>
      <c r="F1950" s="6" t="str">
        <f>IF(C1950&lt;&gt;"",IF(COUNTIFS($C$2:C1950,C1950)=1,C1950,""),"")</f>
        <v/>
      </c>
      <c r="H1950" s="5">
        <v>1949</v>
      </c>
      <c r="I1950" s="6" t="str">
        <f t="shared" si="60"/>
        <v/>
      </c>
      <c r="J1950" s="6" t="str">
        <f>IFERROR(MID(Tabela3[[#This Row],[Ordenado]], 1, SEARCH("_", Tabela3[[#This Row],[Ordenado]]) - 1),"")</f>
        <v/>
      </c>
      <c r="K1950" s="6" t="str">
        <f>IFERROR(MID(Tabela3[[#This Row],[Ordenado]], SEARCH("_",Tabela3[[#This Row],[Ordenado]]) + 1, LEN(Tabela3[[#This Row],[Ordenado]])),"")</f>
        <v/>
      </c>
    </row>
    <row r="1951" spans="1:11" x14ac:dyDescent="0.25">
      <c r="A1951" t="str">
        <f>IFERROR(tbl_geral[[#This Row],[Máquina]],"")</f>
        <v/>
      </c>
      <c r="B1951" t="str">
        <f>IFERROR(tbl_geral[[#This Row],[Status]],"")</f>
        <v/>
      </c>
      <c r="C1951" t="str">
        <f>IF(Tabela2[[#This Row],[Status]]="","",CONCATENATE(Tabela2[[#This Row],[Máquina]],"_",Tabela2[[#This Row],[Status]]))</f>
        <v/>
      </c>
      <c r="E1951" s="5">
        <f t="shared" si="61"/>
        <v>227</v>
      </c>
      <c r="F1951" s="6" t="str">
        <f>IF(C1951&lt;&gt;"",IF(COUNTIFS($C$2:C1951,C1951)=1,C1951,""),"")</f>
        <v/>
      </c>
      <c r="H1951" s="5">
        <v>1950</v>
      </c>
      <c r="I1951" s="6" t="str">
        <f t="shared" si="60"/>
        <v/>
      </c>
      <c r="J1951" s="6" t="str">
        <f>IFERROR(MID(Tabela3[[#This Row],[Ordenado]], 1, SEARCH("_", Tabela3[[#This Row],[Ordenado]]) - 1),"")</f>
        <v/>
      </c>
      <c r="K1951" s="6" t="str">
        <f>IFERROR(MID(Tabela3[[#This Row],[Ordenado]], SEARCH("_",Tabela3[[#This Row],[Ordenado]]) + 1, LEN(Tabela3[[#This Row],[Ordenado]])),"")</f>
        <v/>
      </c>
    </row>
    <row r="1952" spans="1:11" x14ac:dyDescent="0.25">
      <c r="A1952" t="str">
        <f>IFERROR(tbl_geral[[#This Row],[Máquina]],"")</f>
        <v/>
      </c>
      <c r="B1952" t="str">
        <f>IFERROR(tbl_geral[[#This Row],[Status]],"")</f>
        <v/>
      </c>
      <c r="C1952" t="str">
        <f>IF(Tabela2[[#This Row],[Status]]="","",CONCATENATE(Tabela2[[#This Row],[Máquina]],"_",Tabela2[[#This Row],[Status]]))</f>
        <v/>
      </c>
      <c r="E1952" s="5">
        <f t="shared" si="61"/>
        <v>227</v>
      </c>
      <c r="F1952" s="6" t="str">
        <f>IF(C1952&lt;&gt;"",IF(COUNTIFS($C$2:C1952,C1952)=1,C1952,""),"")</f>
        <v/>
      </c>
      <c r="H1952" s="5">
        <v>1951</v>
      </c>
      <c r="I1952" s="6" t="str">
        <f t="shared" si="60"/>
        <v/>
      </c>
      <c r="J1952" s="6" t="str">
        <f>IFERROR(MID(Tabela3[[#This Row],[Ordenado]], 1, SEARCH("_", Tabela3[[#This Row],[Ordenado]]) - 1),"")</f>
        <v/>
      </c>
      <c r="K1952" s="6" t="str">
        <f>IFERROR(MID(Tabela3[[#This Row],[Ordenado]], SEARCH("_",Tabela3[[#This Row],[Ordenado]]) + 1, LEN(Tabela3[[#This Row],[Ordenado]])),"")</f>
        <v/>
      </c>
    </row>
    <row r="1953" spans="1:11" x14ac:dyDescent="0.25">
      <c r="A1953" t="str">
        <f>IFERROR(tbl_geral[[#This Row],[Máquina]],"")</f>
        <v/>
      </c>
      <c r="B1953" t="str">
        <f>IFERROR(tbl_geral[[#This Row],[Status]],"")</f>
        <v/>
      </c>
      <c r="C1953" t="str">
        <f>IF(Tabela2[[#This Row],[Status]]="","",CONCATENATE(Tabela2[[#This Row],[Máquina]],"_",Tabela2[[#This Row],[Status]]))</f>
        <v/>
      </c>
      <c r="E1953" s="5">
        <f t="shared" si="61"/>
        <v>227</v>
      </c>
      <c r="F1953" s="6" t="str">
        <f>IF(C1953&lt;&gt;"",IF(COUNTIFS($C$2:C1953,C1953)=1,C1953,""),"")</f>
        <v/>
      </c>
      <c r="H1953" s="5">
        <v>1952</v>
      </c>
      <c r="I1953" s="6" t="str">
        <f t="shared" si="60"/>
        <v/>
      </c>
      <c r="J1953" s="6" t="str">
        <f>IFERROR(MID(Tabela3[[#This Row],[Ordenado]], 1, SEARCH("_", Tabela3[[#This Row],[Ordenado]]) - 1),"")</f>
        <v/>
      </c>
      <c r="K1953" s="6" t="str">
        <f>IFERROR(MID(Tabela3[[#This Row],[Ordenado]], SEARCH("_",Tabela3[[#This Row],[Ordenado]]) + 1, LEN(Tabela3[[#This Row],[Ordenado]])),"")</f>
        <v/>
      </c>
    </row>
    <row r="1954" spans="1:11" x14ac:dyDescent="0.25">
      <c r="A1954" t="str">
        <f>IFERROR(tbl_geral[[#This Row],[Máquina]],"")</f>
        <v/>
      </c>
      <c r="B1954" t="str">
        <f>IFERROR(tbl_geral[[#This Row],[Status]],"")</f>
        <v/>
      </c>
      <c r="C1954" t="str">
        <f>IF(Tabela2[[#This Row],[Status]]="","",CONCATENATE(Tabela2[[#This Row],[Máquina]],"_",Tabela2[[#This Row],[Status]]))</f>
        <v/>
      </c>
      <c r="E1954" s="5">
        <f t="shared" si="61"/>
        <v>227</v>
      </c>
      <c r="F1954" s="6" t="str">
        <f>IF(C1954&lt;&gt;"",IF(COUNTIFS($C$2:C1954,C1954)=1,C1954,""),"")</f>
        <v/>
      </c>
      <c r="H1954" s="5">
        <v>1953</v>
      </c>
      <c r="I1954" s="6" t="str">
        <f t="shared" si="60"/>
        <v/>
      </c>
      <c r="J1954" s="6" t="str">
        <f>IFERROR(MID(Tabela3[[#This Row],[Ordenado]], 1, SEARCH("_", Tabela3[[#This Row],[Ordenado]]) - 1),"")</f>
        <v/>
      </c>
      <c r="K1954" s="6" t="str">
        <f>IFERROR(MID(Tabela3[[#This Row],[Ordenado]], SEARCH("_",Tabela3[[#This Row],[Ordenado]]) + 1, LEN(Tabela3[[#This Row],[Ordenado]])),"")</f>
        <v/>
      </c>
    </row>
    <row r="1955" spans="1:11" x14ac:dyDescent="0.25">
      <c r="A1955" t="str">
        <f>IFERROR(tbl_geral[[#This Row],[Máquina]],"")</f>
        <v/>
      </c>
      <c r="B1955" t="str">
        <f>IFERROR(tbl_geral[[#This Row],[Status]],"")</f>
        <v/>
      </c>
      <c r="C1955" t="str">
        <f>IF(Tabela2[[#This Row],[Status]]="","",CONCATENATE(Tabela2[[#This Row],[Máquina]],"_",Tabela2[[#This Row],[Status]]))</f>
        <v/>
      </c>
      <c r="E1955" s="5">
        <f t="shared" si="61"/>
        <v>227</v>
      </c>
      <c r="F1955" s="6" t="str">
        <f>IF(C1955&lt;&gt;"",IF(COUNTIFS($C$2:C1955,C1955)=1,C1955,""),"")</f>
        <v/>
      </c>
      <c r="H1955" s="5">
        <v>1954</v>
      </c>
      <c r="I1955" s="6" t="str">
        <f t="shared" si="60"/>
        <v/>
      </c>
      <c r="J1955" s="6" t="str">
        <f>IFERROR(MID(Tabela3[[#This Row],[Ordenado]], 1, SEARCH("_", Tabela3[[#This Row],[Ordenado]]) - 1),"")</f>
        <v/>
      </c>
      <c r="K1955" s="6" t="str">
        <f>IFERROR(MID(Tabela3[[#This Row],[Ordenado]], SEARCH("_",Tabela3[[#This Row],[Ordenado]]) + 1, LEN(Tabela3[[#This Row],[Ordenado]])),"")</f>
        <v/>
      </c>
    </row>
    <row r="1956" spans="1:11" x14ac:dyDescent="0.25">
      <c r="A1956" t="str">
        <f>IFERROR(tbl_geral[[#This Row],[Máquina]],"")</f>
        <v/>
      </c>
      <c r="B1956" t="str">
        <f>IFERROR(tbl_geral[[#This Row],[Status]],"")</f>
        <v/>
      </c>
      <c r="C1956" t="str">
        <f>IF(Tabela2[[#This Row],[Status]]="","",CONCATENATE(Tabela2[[#This Row],[Máquina]],"_",Tabela2[[#This Row],[Status]]))</f>
        <v/>
      </c>
      <c r="E1956" s="5">
        <f t="shared" si="61"/>
        <v>227</v>
      </c>
      <c r="F1956" s="6" t="str">
        <f>IF(C1956&lt;&gt;"",IF(COUNTIFS($C$2:C1956,C1956)=1,C1956,""),"")</f>
        <v/>
      </c>
      <c r="H1956" s="5">
        <v>1955</v>
      </c>
      <c r="I1956" s="6" t="str">
        <f t="shared" si="60"/>
        <v/>
      </c>
      <c r="J1956" s="6" t="str">
        <f>IFERROR(MID(Tabela3[[#This Row],[Ordenado]], 1, SEARCH("_", Tabela3[[#This Row],[Ordenado]]) - 1),"")</f>
        <v/>
      </c>
      <c r="K1956" s="6" t="str">
        <f>IFERROR(MID(Tabela3[[#This Row],[Ordenado]], SEARCH("_",Tabela3[[#This Row],[Ordenado]]) + 1, LEN(Tabela3[[#This Row],[Ordenado]])),"")</f>
        <v/>
      </c>
    </row>
    <row r="1957" spans="1:11" x14ac:dyDescent="0.25">
      <c r="A1957" t="str">
        <f>IFERROR(tbl_geral[[#This Row],[Máquina]],"")</f>
        <v/>
      </c>
      <c r="B1957" t="str">
        <f>IFERROR(tbl_geral[[#This Row],[Status]],"")</f>
        <v/>
      </c>
      <c r="C1957" t="str">
        <f>IF(Tabela2[[#This Row],[Status]]="","",CONCATENATE(Tabela2[[#This Row],[Máquina]],"_",Tabela2[[#This Row],[Status]]))</f>
        <v/>
      </c>
      <c r="E1957" s="5">
        <f t="shared" si="61"/>
        <v>227</v>
      </c>
      <c r="F1957" s="6" t="str">
        <f>IF(C1957&lt;&gt;"",IF(COUNTIFS($C$2:C1957,C1957)=1,C1957,""),"")</f>
        <v/>
      </c>
      <c r="H1957" s="5">
        <v>1956</v>
      </c>
      <c r="I1957" s="6" t="str">
        <f t="shared" si="60"/>
        <v/>
      </c>
      <c r="J1957" s="6" t="str">
        <f>IFERROR(MID(Tabela3[[#This Row],[Ordenado]], 1, SEARCH("_", Tabela3[[#This Row],[Ordenado]]) - 1),"")</f>
        <v/>
      </c>
      <c r="K1957" s="6" t="str">
        <f>IFERROR(MID(Tabela3[[#This Row],[Ordenado]], SEARCH("_",Tabela3[[#This Row],[Ordenado]]) + 1, LEN(Tabela3[[#This Row],[Ordenado]])),"")</f>
        <v/>
      </c>
    </row>
    <row r="1958" spans="1:11" x14ac:dyDescent="0.25">
      <c r="A1958" t="str">
        <f>IFERROR(tbl_geral[[#This Row],[Máquina]],"")</f>
        <v/>
      </c>
      <c r="B1958" t="str">
        <f>IFERROR(tbl_geral[[#This Row],[Status]],"")</f>
        <v/>
      </c>
      <c r="C1958" t="str">
        <f>IF(Tabela2[[#This Row],[Status]]="","",CONCATENATE(Tabela2[[#This Row],[Máquina]],"_",Tabela2[[#This Row],[Status]]))</f>
        <v/>
      </c>
      <c r="E1958" s="5">
        <f t="shared" si="61"/>
        <v>227</v>
      </c>
      <c r="F1958" s="6" t="str">
        <f>IF(C1958&lt;&gt;"",IF(COUNTIFS($C$2:C1958,C1958)=1,C1958,""),"")</f>
        <v/>
      </c>
      <c r="H1958" s="5">
        <v>1957</v>
      </c>
      <c r="I1958" s="6" t="str">
        <f t="shared" si="60"/>
        <v/>
      </c>
      <c r="J1958" s="6" t="str">
        <f>IFERROR(MID(Tabela3[[#This Row],[Ordenado]], 1, SEARCH("_", Tabela3[[#This Row],[Ordenado]]) - 1),"")</f>
        <v/>
      </c>
      <c r="K1958" s="6" t="str">
        <f>IFERROR(MID(Tabela3[[#This Row],[Ordenado]], SEARCH("_",Tabela3[[#This Row],[Ordenado]]) + 1, LEN(Tabela3[[#This Row],[Ordenado]])),"")</f>
        <v/>
      </c>
    </row>
    <row r="1959" spans="1:11" x14ac:dyDescent="0.25">
      <c r="A1959" t="str">
        <f>IFERROR(tbl_geral[[#This Row],[Máquina]],"")</f>
        <v/>
      </c>
      <c r="B1959" t="str">
        <f>IFERROR(tbl_geral[[#This Row],[Status]],"")</f>
        <v/>
      </c>
      <c r="C1959" t="str">
        <f>IF(Tabela2[[#This Row],[Status]]="","",CONCATENATE(Tabela2[[#This Row],[Máquina]],"_",Tabela2[[#This Row],[Status]]))</f>
        <v/>
      </c>
      <c r="E1959" s="5">
        <f t="shared" si="61"/>
        <v>227</v>
      </c>
      <c r="F1959" s="6" t="str">
        <f>IF(C1959&lt;&gt;"",IF(COUNTIFS($C$2:C1959,C1959)=1,C1959,""),"")</f>
        <v/>
      </c>
      <c r="H1959" s="5">
        <v>1958</v>
      </c>
      <c r="I1959" s="6" t="str">
        <f t="shared" si="60"/>
        <v/>
      </c>
      <c r="J1959" s="6" t="str">
        <f>IFERROR(MID(Tabela3[[#This Row],[Ordenado]], 1, SEARCH("_", Tabela3[[#This Row],[Ordenado]]) - 1),"")</f>
        <v/>
      </c>
      <c r="K1959" s="6" t="str">
        <f>IFERROR(MID(Tabela3[[#This Row],[Ordenado]], SEARCH("_",Tabela3[[#This Row],[Ordenado]]) + 1, LEN(Tabela3[[#This Row],[Ordenado]])),"")</f>
        <v/>
      </c>
    </row>
    <row r="1960" spans="1:11" x14ac:dyDescent="0.25">
      <c r="A1960" t="str">
        <f>IFERROR(tbl_geral[[#This Row],[Máquina]],"")</f>
        <v/>
      </c>
      <c r="B1960" t="str">
        <f>IFERROR(tbl_geral[[#This Row],[Status]],"")</f>
        <v/>
      </c>
      <c r="C1960" t="str">
        <f>IF(Tabela2[[#This Row],[Status]]="","",CONCATENATE(Tabela2[[#This Row],[Máquina]],"_",Tabela2[[#This Row],[Status]]))</f>
        <v/>
      </c>
      <c r="E1960" s="5">
        <f t="shared" si="61"/>
        <v>227</v>
      </c>
      <c r="F1960" s="6" t="str">
        <f>IF(C1960&lt;&gt;"",IF(COUNTIFS($C$2:C1960,C1960)=1,C1960,""),"")</f>
        <v/>
      </c>
      <c r="H1960" s="5">
        <v>1959</v>
      </c>
      <c r="I1960" s="6" t="str">
        <f t="shared" si="60"/>
        <v/>
      </c>
      <c r="J1960" s="6" t="str">
        <f>IFERROR(MID(Tabela3[[#This Row],[Ordenado]], 1, SEARCH("_", Tabela3[[#This Row],[Ordenado]]) - 1),"")</f>
        <v/>
      </c>
      <c r="K1960" s="6" t="str">
        <f>IFERROR(MID(Tabela3[[#This Row],[Ordenado]], SEARCH("_",Tabela3[[#This Row],[Ordenado]]) + 1, LEN(Tabela3[[#This Row],[Ordenado]])),"")</f>
        <v/>
      </c>
    </row>
    <row r="1961" spans="1:11" x14ac:dyDescent="0.25">
      <c r="A1961" t="str">
        <f>IFERROR(tbl_geral[[#This Row],[Máquina]],"")</f>
        <v/>
      </c>
      <c r="B1961" t="str">
        <f>IFERROR(tbl_geral[[#This Row],[Status]],"")</f>
        <v/>
      </c>
      <c r="C1961" t="str">
        <f>IF(Tabela2[[#This Row],[Status]]="","",CONCATENATE(Tabela2[[#This Row],[Máquina]],"_",Tabela2[[#This Row],[Status]]))</f>
        <v/>
      </c>
      <c r="E1961" s="5">
        <f t="shared" si="61"/>
        <v>227</v>
      </c>
      <c r="F1961" s="6" t="str">
        <f>IF(C1961&lt;&gt;"",IF(COUNTIFS($C$2:C1961,C1961)=1,C1961,""),"")</f>
        <v/>
      </c>
      <c r="H1961" s="5">
        <v>1960</v>
      </c>
      <c r="I1961" s="6" t="str">
        <f t="shared" si="60"/>
        <v/>
      </c>
      <c r="J1961" s="6" t="str">
        <f>IFERROR(MID(Tabela3[[#This Row],[Ordenado]], 1, SEARCH("_", Tabela3[[#This Row],[Ordenado]]) - 1),"")</f>
        <v/>
      </c>
      <c r="K1961" s="6" t="str">
        <f>IFERROR(MID(Tabela3[[#This Row],[Ordenado]], SEARCH("_",Tabela3[[#This Row],[Ordenado]]) + 1, LEN(Tabela3[[#This Row],[Ordenado]])),"")</f>
        <v/>
      </c>
    </row>
    <row r="1962" spans="1:11" x14ac:dyDescent="0.25">
      <c r="A1962" t="str">
        <f>IFERROR(tbl_geral[[#This Row],[Máquina]],"")</f>
        <v/>
      </c>
      <c r="B1962" t="str">
        <f>IFERROR(tbl_geral[[#This Row],[Status]],"")</f>
        <v/>
      </c>
      <c r="C1962" t="str">
        <f>IF(Tabela2[[#This Row],[Status]]="","",CONCATENATE(Tabela2[[#This Row],[Máquina]],"_",Tabela2[[#This Row],[Status]]))</f>
        <v/>
      </c>
      <c r="E1962" s="5">
        <f t="shared" si="61"/>
        <v>227</v>
      </c>
      <c r="F1962" s="6" t="str">
        <f>IF(C1962&lt;&gt;"",IF(COUNTIFS($C$2:C1962,C1962)=1,C1962,""),"")</f>
        <v/>
      </c>
      <c r="H1962" s="5">
        <v>1961</v>
      </c>
      <c r="I1962" s="6" t="str">
        <f t="shared" si="60"/>
        <v/>
      </c>
      <c r="J1962" s="6" t="str">
        <f>IFERROR(MID(Tabela3[[#This Row],[Ordenado]], 1, SEARCH("_", Tabela3[[#This Row],[Ordenado]]) - 1),"")</f>
        <v/>
      </c>
      <c r="K1962" s="6" t="str">
        <f>IFERROR(MID(Tabela3[[#This Row],[Ordenado]], SEARCH("_",Tabela3[[#This Row],[Ordenado]]) + 1, LEN(Tabela3[[#This Row],[Ordenado]])),"")</f>
        <v/>
      </c>
    </row>
    <row r="1963" spans="1:11" x14ac:dyDescent="0.25">
      <c r="A1963" t="str">
        <f>IFERROR(tbl_geral[[#This Row],[Máquina]],"")</f>
        <v/>
      </c>
      <c r="B1963" t="str">
        <f>IFERROR(tbl_geral[[#This Row],[Status]],"")</f>
        <v/>
      </c>
      <c r="C1963" t="str">
        <f>IF(Tabela2[[#This Row],[Status]]="","",CONCATENATE(Tabela2[[#This Row],[Máquina]],"_",Tabela2[[#This Row],[Status]]))</f>
        <v/>
      </c>
      <c r="E1963" s="5">
        <f t="shared" si="61"/>
        <v>227</v>
      </c>
      <c r="F1963" s="6" t="str">
        <f>IF(C1963&lt;&gt;"",IF(COUNTIFS($C$2:C1963,C1963)=1,C1963,""),"")</f>
        <v/>
      </c>
      <c r="H1963" s="5">
        <v>1962</v>
      </c>
      <c r="I1963" s="6" t="str">
        <f t="shared" si="60"/>
        <v/>
      </c>
      <c r="J1963" s="6" t="str">
        <f>IFERROR(MID(Tabela3[[#This Row],[Ordenado]], 1, SEARCH("_", Tabela3[[#This Row],[Ordenado]]) - 1),"")</f>
        <v/>
      </c>
      <c r="K1963" s="6" t="str">
        <f>IFERROR(MID(Tabela3[[#This Row],[Ordenado]], SEARCH("_",Tabela3[[#This Row],[Ordenado]]) + 1, LEN(Tabela3[[#This Row],[Ordenado]])),"")</f>
        <v/>
      </c>
    </row>
    <row r="1964" spans="1:11" x14ac:dyDescent="0.25">
      <c r="A1964" t="str">
        <f>IFERROR(tbl_geral[[#This Row],[Máquina]],"")</f>
        <v/>
      </c>
      <c r="B1964" t="str">
        <f>IFERROR(tbl_geral[[#This Row],[Status]],"")</f>
        <v/>
      </c>
      <c r="C1964" t="str">
        <f>IF(Tabela2[[#This Row],[Status]]="","",CONCATENATE(Tabela2[[#This Row],[Máquina]],"_",Tabela2[[#This Row],[Status]]))</f>
        <v/>
      </c>
      <c r="E1964" s="5">
        <f t="shared" si="61"/>
        <v>227</v>
      </c>
      <c r="F1964" s="6" t="str">
        <f>IF(C1964&lt;&gt;"",IF(COUNTIFS($C$2:C1964,C1964)=1,C1964,""),"")</f>
        <v/>
      </c>
      <c r="H1964" s="5">
        <v>1963</v>
      </c>
      <c r="I1964" s="6" t="str">
        <f t="shared" si="60"/>
        <v/>
      </c>
      <c r="J1964" s="6" t="str">
        <f>IFERROR(MID(Tabela3[[#This Row],[Ordenado]], 1, SEARCH("_", Tabela3[[#This Row],[Ordenado]]) - 1),"")</f>
        <v/>
      </c>
      <c r="K1964" s="6" t="str">
        <f>IFERROR(MID(Tabela3[[#This Row],[Ordenado]], SEARCH("_",Tabela3[[#This Row],[Ordenado]]) + 1, LEN(Tabela3[[#This Row],[Ordenado]])),"")</f>
        <v/>
      </c>
    </row>
    <row r="1965" spans="1:11" x14ac:dyDescent="0.25">
      <c r="A1965" t="str">
        <f>IFERROR(tbl_geral[[#This Row],[Máquina]],"")</f>
        <v/>
      </c>
      <c r="B1965" t="str">
        <f>IFERROR(tbl_geral[[#This Row],[Status]],"")</f>
        <v/>
      </c>
      <c r="C1965" t="str">
        <f>IF(Tabela2[[#This Row],[Status]]="","",CONCATENATE(Tabela2[[#This Row],[Máquina]],"_",Tabela2[[#This Row],[Status]]))</f>
        <v/>
      </c>
      <c r="E1965" s="5">
        <f t="shared" si="61"/>
        <v>227</v>
      </c>
      <c r="F1965" s="6" t="str">
        <f>IF(C1965&lt;&gt;"",IF(COUNTIFS($C$2:C1965,C1965)=1,C1965,""),"")</f>
        <v/>
      </c>
      <c r="H1965" s="5">
        <v>1964</v>
      </c>
      <c r="I1965" s="6" t="str">
        <f t="shared" si="60"/>
        <v/>
      </c>
      <c r="J1965" s="6" t="str">
        <f>IFERROR(MID(Tabela3[[#This Row],[Ordenado]], 1, SEARCH("_", Tabela3[[#This Row],[Ordenado]]) - 1),"")</f>
        <v/>
      </c>
      <c r="K1965" s="6" t="str">
        <f>IFERROR(MID(Tabela3[[#This Row],[Ordenado]], SEARCH("_",Tabela3[[#This Row],[Ordenado]]) + 1, LEN(Tabela3[[#This Row],[Ordenado]])),"")</f>
        <v/>
      </c>
    </row>
    <row r="1966" spans="1:11" x14ac:dyDescent="0.25">
      <c r="A1966" t="str">
        <f>IFERROR(tbl_geral[[#This Row],[Máquina]],"")</f>
        <v/>
      </c>
      <c r="B1966" t="str">
        <f>IFERROR(tbl_geral[[#This Row],[Status]],"")</f>
        <v/>
      </c>
      <c r="C1966" t="str">
        <f>IF(Tabela2[[#This Row],[Status]]="","",CONCATENATE(Tabela2[[#This Row],[Máquina]],"_",Tabela2[[#This Row],[Status]]))</f>
        <v/>
      </c>
      <c r="E1966" s="5">
        <f t="shared" si="61"/>
        <v>227</v>
      </c>
      <c r="F1966" s="6" t="str">
        <f>IF(C1966&lt;&gt;"",IF(COUNTIFS($C$2:C1966,C1966)=1,C1966,""),"")</f>
        <v/>
      </c>
      <c r="H1966" s="5">
        <v>1965</v>
      </c>
      <c r="I1966" s="6" t="str">
        <f t="shared" si="60"/>
        <v/>
      </c>
      <c r="J1966" s="6" t="str">
        <f>IFERROR(MID(Tabela3[[#This Row],[Ordenado]], 1, SEARCH("_", Tabela3[[#This Row],[Ordenado]]) - 1),"")</f>
        <v/>
      </c>
      <c r="K1966" s="6" t="str">
        <f>IFERROR(MID(Tabela3[[#This Row],[Ordenado]], SEARCH("_",Tabela3[[#This Row],[Ordenado]]) + 1, LEN(Tabela3[[#This Row],[Ordenado]])),"")</f>
        <v/>
      </c>
    </row>
    <row r="1967" spans="1:11" x14ac:dyDescent="0.25">
      <c r="A1967" t="str">
        <f>IFERROR(tbl_geral[[#This Row],[Máquina]],"")</f>
        <v/>
      </c>
      <c r="B1967" t="str">
        <f>IFERROR(tbl_geral[[#This Row],[Status]],"")</f>
        <v/>
      </c>
      <c r="C1967" t="str">
        <f>IF(Tabela2[[#This Row],[Status]]="","",CONCATENATE(Tabela2[[#This Row],[Máquina]],"_",Tabela2[[#This Row],[Status]]))</f>
        <v/>
      </c>
      <c r="E1967" s="5">
        <f t="shared" si="61"/>
        <v>227</v>
      </c>
      <c r="F1967" s="6" t="str">
        <f>IF(C1967&lt;&gt;"",IF(COUNTIFS($C$2:C1967,C1967)=1,C1967,""),"")</f>
        <v/>
      </c>
      <c r="H1967" s="5">
        <v>1966</v>
      </c>
      <c r="I1967" s="6" t="str">
        <f t="shared" si="60"/>
        <v/>
      </c>
      <c r="J1967" s="6" t="str">
        <f>IFERROR(MID(Tabela3[[#This Row],[Ordenado]], 1, SEARCH("_", Tabela3[[#This Row],[Ordenado]]) - 1),"")</f>
        <v/>
      </c>
      <c r="K1967" s="6" t="str">
        <f>IFERROR(MID(Tabela3[[#This Row],[Ordenado]], SEARCH("_",Tabela3[[#This Row],[Ordenado]]) + 1, LEN(Tabela3[[#This Row],[Ordenado]])),"")</f>
        <v/>
      </c>
    </row>
    <row r="1968" spans="1:11" x14ac:dyDescent="0.25">
      <c r="A1968" t="str">
        <f>IFERROR(tbl_geral[[#This Row],[Máquina]],"")</f>
        <v/>
      </c>
      <c r="B1968" t="str">
        <f>IFERROR(tbl_geral[[#This Row],[Status]],"")</f>
        <v/>
      </c>
      <c r="C1968" t="str">
        <f>IF(Tabela2[[#This Row],[Status]]="","",CONCATENATE(Tabela2[[#This Row],[Máquina]],"_",Tabela2[[#This Row],[Status]]))</f>
        <v/>
      </c>
      <c r="E1968" s="5">
        <f t="shared" si="61"/>
        <v>227</v>
      </c>
      <c r="F1968" s="6" t="str">
        <f>IF(C1968&lt;&gt;"",IF(COUNTIFS($C$2:C1968,C1968)=1,C1968,""),"")</f>
        <v/>
      </c>
      <c r="H1968" s="5">
        <v>1967</v>
      </c>
      <c r="I1968" s="6" t="str">
        <f t="shared" si="60"/>
        <v/>
      </c>
      <c r="J1968" s="6" t="str">
        <f>IFERROR(MID(Tabela3[[#This Row],[Ordenado]], 1, SEARCH("_", Tabela3[[#This Row],[Ordenado]]) - 1),"")</f>
        <v/>
      </c>
      <c r="K1968" s="6" t="str">
        <f>IFERROR(MID(Tabela3[[#This Row],[Ordenado]], SEARCH("_",Tabela3[[#This Row],[Ordenado]]) + 1, LEN(Tabela3[[#This Row],[Ordenado]])),"")</f>
        <v/>
      </c>
    </row>
    <row r="1969" spans="1:11" x14ac:dyDescent="0.25">
      <c r="A1969" t="str">
        <f>IFERROR(tbl_geral[[#This Row],[Máquina]],"")</f>
        <v/>
      </c>
      <c r="B1969" t="str">
        <f>IFERROR(tbl_geral[[#This Row],[Status]],"")</f>
        <v/>
      </c>
      <c r="C1969" t="str">
        <f>IF(Tabela2[[#This Row],[Status]]="","",CONCATENATE(Tabela2[[#This Row],[Máquina]],"_",Tabela2[[#This Row],[Status]]))</f>
        <v/>
      </c>
      <c r="E1969" s="5">
        <f t="shared" si="61"/>
        <v>227</v>
      </c>
      <c r="F1969" s="6" t="str">
        <f>IF(C1969&lt;&gt;"",IF(COUNTIFS($C$2:C1969,C1969)=1,C1969,""),"")</f>
        <v/>
      </c>
      <c r="H1969" s="5">
        <v>1968</v>
      </c>
      <c r="I1969" s="6" t="str">
        <f t="shared" si="60"/>
        <v/>
      </c>
      <c r="J1969" s="6" t="str">
        <f>IFERROR(MID(Tabela3[[#This Row],[Ordenado]], 1, SEARCH("_", Tabela3[[#This Row],[Ordenado]]) - 1),"")</f>
        <v/>
      </c>
      <c r="K1969" s="6" t="str">
        <f>IFERROR(MID(Tabela3[[#This Row],[Ordenado]], SEARCH("_",Tabela3[[#This Row],[Ordenado]]) + 1, LEN(Tabela3[[#This Row],[Ordenado]])),"")</f>
        <v/>
      </c>
    </row>
    <row r="1970" spans="1:11" x14ac:dyDescent="0.25">
      <c r="A1970" t="str">
        <f>IFERROR(tbl_geral[[#This Row],[Máquina]],"")</f>
        <v/>
      </c>
      <c r="B1970" t="str">
        <f>IFERROR(tbl_geral[[#This Row],[Status]],"")</f>
        <v/>
      </c>
      <c r="C1970" t="str">
        <f>IF(Tabela2[[#This Row],[Status]]="","",CONCATENATE(Tabela2[[#This Row],[Máquina]],"_",Tabela2[[#This Row],[Status]]))</f>
        <v/>
      </c>
      <c r="E1970" s="5">
        <f t="shared" si="61"/>
        <v>227</v>
      </c>
      <c r="F1970" s="6" t="str">
        <f>IF(C1970&lt;&gt;"",IF(COUNTIFS($C$2:C1970,C1970)=1,C1970,""),"")</f>
        <v/>
      </c>
      <c r="H1970" s="5">
        <v>1969</v>
      </c>
      <c r="I1970" s="6" t="str">
        <f t="shared" si="60"/>
        <v/>
      </c>
      <c r="J1970" s="6" t="str">
        <f>IFERROR(MID(Tabela3[[#This Row],[Ordenado]], 1, SEARCH("_", Tabela3[[#This Row],[Ordenado]]) - 1),"")</f>
        <v/>
      </c>
      <c r="K1970" s="6" t="str">
        <f>IFERROR(MID(Tabela3[[#This Row],[Ordenado]], SEARCH("_",Tabela3[[#This Row],[Ordenado]]) + 1, LEN(Tabela3[[#This Row],[Ordenado]])),"")</f>
        <v/>
      </c>
    </row>
    <row r="1971" spans="1:11" x14ac:dyDescent="0.25">
      <c r="A1971" t="str">
        <f>IFERROR(tbl_geral[[#This Row],[Máquina]],"")</f>
        <v/>
      </c>
      <c r="B1971" t="str">
        <f>IFERROR(tbl_geral[[#This Row],[Status]],"")</f>
        <v/>
      </c>
      <c r="C1971" t="str">
        <f>IF(Tabela2[[#This Row],[Status]]="","",CONCATENATE(Tabela2[[#This Row],[Máquina]],"_",Tabela2[[#This Row],[Status]]))</f>
        <v/>
      </c>
      <c r="E1971" s="5">
        <f t="shared" si="61"/>
        <v>227</v>
      </c>
      <c r="F1971" s="6" t="str">
        <f>IF(C1971&lt;&gt;"",IF(COUNTIFS($C$2:C1971,C1971)=1,C1971,""),"")</f>
        <v/>
      </c>
      <c r="H1971" s="5">
        <v>1970</v>
      </c>
      <c r="I1971" s="6" t="str">
        <f t="shared" si="60"/>
        <v/>
      </c>
      <c r="J1971" s="6" t="str">
        <f>IFERROR(MID(Tabela3[[#This Row],[Ordenado]], 1, SEARCH("_", Tabela3[[#This Row],[Ordenado]]) - 1),"")</f>
        <v/>
      </c>
      <c r="K1971" s="6" t="str">
        <f>IFERROR(MID(Tabela3[[#This Row],[Ordenado]], SEARCH("_",Tabela3[[#This Row],[Ordenado]]) + 1, LEN(Tabela3[[#This Row],[Ordenado]])),"")</f>
        <v/>
      </c>
    </row>
    <row r="1972" spans="1:11" x14ac:dyDescent="0.25">
      <c r="A1972" t="str">
        <f>IFERROR(tbl_geral[[#This Row],[Máquina]],"")</f>
        <v/>
      </c>
      <c r="B1972" t="str">
        <f>IFERROR(tbl_geral[[#This Row],[Status]],"")</f>
        <v/>
      </c>
      <c r="C1972" t="str">
        <f>IF(Tabela2[[#This Row],[Status]]="","",CONCATENATE(Tabela2[[#This Row],[Máquina]],"_",Tabela2[[#This Row],[Status]]))</f>
        <v/>
      </c>
      <c r="E1972" s="5">
        <f t="shared" si="61"/>
        <v>227</v>
      </c>
      <c r="F1972" s="6" t="str">
        <f>IF(C1972&lt;&gt;"",IF(COUNTIFS($C$2:C1972,C1972)=1,C1972,""),"")</f>
        <v/>
      </c>
      <c r="H1972" s="5">
        <v>1971</v>
      </c>
      <c r="I1972" s="6" t="str">
        <f t="shared" si="60"/>
        <v/>
      </c>
      <c r="J1972" s="6" t="str">
        <f>IFERROR(MID(Tabela3[[#This Row],[Ordenado]], 1, SEARCH("_", Tabela3[[#This Row],[Ordenado]]) - 1),"")</f>
        <v/>
      </c>
      <c r="K1972" s="6" t="str">
        <f>IFERROR(MID(Tabela3[[#This Row],[Ordenado]], SEARCH("_",Tabela3[[#This Row],[Ordenado]]) + 1, LEN(Tabela3[[#This Row],[Ordenado]])),"")</f>
        <v/>
      </c>
    </row>
    <row r="1973" spans="1:11" x14ac:dyDescent="0.25">
      <c r="A1973" t="str">
        <f>IFERROR(tbl_geral[[#This Row],[Máquina]],"")</f>
        <v/>
      </c>
      <c r="B1973" t="str">
        <f>IFERROR(tbl_geral[[#This Row],[Status]],"")</f>
        <v/>
      </c>
      <c r="C1973" t="str">
        <f>IF(Tabela2[[#This Row],[Status]]="","",CONCATENATE(Tabela2[[#This Row],[Máquina]],"_",Tabela2[[#This Row],[Status]]))</f>
        <v/>
      </c>
      <c r="E1973" s="5">
        <f t="shared" si="61"/>
        <v>227</v>
      </c>
      <c r="F1973" s="6" t="str">
        <f>IF(C1973&lt;&gt;"",IF(COUNTIFS($C$2:C1973,C1973)=1,C1973,""),"")</f>
        <v/>
      </c>
      <c r="H1973" s="5">
        <v>1972</v>
      </c>
      <c r="I1973" s="6" t="str">
        <f t="shared" si="60"/>
        <v/>
      </c>
      <c r="J1973" s="6" t="str">
        <f>IFERROR(MID(Tabela3[[#This Row],[Ordenado]], 1, SEARCH("_", Tabela3[[#This Row],[Ordenado]]) - 1),"")</f>
        <v/>
      </c>
      <c r="K1973" s="6" t="str">
        <f>IFERROR(MID(Tabela3[[#This Row],[Ordenado]], SEARCH("_",Tabela3[[#This Row],[Ordenado]]) + 1, LEN(Tabela3[[#This Row],[Ordenado]])),"")</f>
        <v/>
      </c>
    </row>
    <row r="1974" spans="1:11" x14ac:dyDescent="0.25">
      <c r="A1974" t="str">
        <f>IFERROR(tbl_geral[[#This Row],[Máquina]],"")</f>
        <v/>
      </c>
      <c r="B1974" t="str">
        <f>IFERROR(tbl_geral[[#This Row],[Status]],"")</f>
        <v/>
      </c>
      <c r="C1974" t="str">
        <f>IF(Tabela2[[#This Row],[Status]]="","",CONCATENATE(Tabela2[[#This Row],[Máquina]],"_",Tabela2[[#This Row],[Status]]))</f>
        <v/>
      </c>
      <c r="E1974" s="5">
        <f t="shared" si="61"/>
        <v>227</v>
      </c>
      <c r="F1974" s="6" t="str">
        <f>IF(C1974&lt;&gt;"",IF(COUNTIFS($C$2:C1974,C1974)=1,C1974,""),"")</f>
        <v/>
      </c>
      <c r="H1974" s="5">
        <v>1973</v>
      </c>
      <c r="I1974" s="6" t="str">
        <f t="shared" si="60"/>
        <v/>
      </c>
      <c r="J1974" s="6" t="str">
        <f>IFERROR(MID(Tabela3[[#This Row],[Ordenado]], 1, SEARCH("_", Tabela3[[#This Row],[Ordenado]]) - 1),"")</f>
        <v/>
      </c>
      <c r="K1974" s="6" t="str">
        <f>IFERROR(MID(Tabela3[[#This Row],[Ordenado]], SEARCH("_",Tabela3[[#This Row],[Ordenado]]) + 1, LEN(Tabela3[[#This Row],[Ordenado]])),"")</f>
        <v/>
      </c>
    </row>
    <row r="1975" spans="1:11" x14ac:dyDescent="0.25">
      <c r="A1975" t="str">
        <f>IFERROR(tbl_geral[[#This Row],[Máquina]],"")</f>
        <v/>
      </c>
      <c r="B1975" t="str">
        <f>IFERROR(tbl_geral[[#This Row],[Status]],"")</f>
        <v/>
      </c>
      <c r="C1975" t="str">
        <f>IF(Tabela2[[#This Row],[Status]]="","",CONCATENATE(Tabela2[[#This Row],[Máquina]],"_",Tabela2[[#This Row],[Status]]))</f>
        <v/>
      </c>
      <c r="E1975" s="5">
        <f t="shared" si="61"/>
        <v>227</v>
      </c>
      <c r="F1975" s="6" t="str">
        <f>IF(C1975&lt;&gt;"",IF(COUNTIFS($C$2:C1975,C1975)=1,C1975,""),"")</f>
        <v/>
      </c>
      <c r="H1975" s="5">
        <v>1974</v>
      </c>
      <c r="I1975" s="6" t="str">
        <f t="shared" si="60"/>
        <v/>
      </c>
      <c r="J1975" s="6" t="str">
        <f>IFERROR(MID(Tabela3[[#This Row],[Ordenado]], 1, SEARCH("_", Tabela3[[#This Row],[Ordenado]]) - 1),"")</f>
        <v/>
      </c>
      <c r="K1975" s="6" t="str">
        <f>IFERROR(MID(Tabela3[[#This Row],[Ordenado]], SEARCH("_",Tabela3[[#This Row],[Ordenado]]) + 1, LEN(Tabela3[[#This Row],[Ordenado]])),"")</f>
        <v/>
      </c>
    </row>
    <row r="1976" spans="1:11" x14ac:dyDescent="0.25">
      <c r="A1976" t="str">
        <f>IFERROR(tbl_geral[[#This Row],[Máquina]],"")</f>
        <v/>
      </c>
      <c r="B1976" t="str">
        <f>IFERROR(tbl_geral[[#This Row],[Status]],"")</f>
        <v/>
      </c>
      <c r="C1976" t="str">
        <f>IF(Tabela2[[#This Row],[Status]]="","",CONCATENATE(Tabela2[[#This Row],[Máquina]],"_",Tabela2[[#This Row],[Status]]))</f>
        <v/>
      </c>
      <c r="E1976" s="5">
        <f t="shared" si="61"/>
        <v>227</v>
      </c>
      <c r="F1976" s="6" t="str">
        <f>IF(C1976&lt;&gt;"",IF(COUNTIFS($C$2:C1976,C1976)=1,C1976,""),"")</f>
        <v/>
      </c>
      <c r="H1976" s="5">
        <v>1975</v>
      </c>
      <c r="I1976" s="6" t="str">
        <f t="shared" si="60"/>
        <v/>
      </c>
      <c r="J1976" s="6" t="str">
        <f>IFERROR(MID(Tabela3[[#This Row],[Ordenado]], 1, SEARCH("_", Tabela3[[#This Row],[Ordenado]]) - 1),"")</f>
        <v/>
      </c>
      <c r="K1976" s="6" t="str">
        <f>IFERROR(MID(Tabela3[[#This Row],[Ordenado]], SEARCH("_",Tabela3[[#This Row],[Ordenado]]) + 1, LEN(Tabela3[[#This Row],[Ordenado]])),"")</f>
        <v/>
      </c>
    </row>
    <row r="1977" spans="1:11" x14ac:dyDescent="0.25">
      <c r="A1977" t="str">
        <f>IFERROR(tbl_geral[[#This Row],[Máquina]],"")</f>
        <v/>
      </c>
      <c r="B1977" t="str">
        <f>IFERROR(tbl_geral[[#This Row],[Status]],"")</f>
        <v/>
      </c>
      <c r="C1977" t="str">
        <f>IF(Tabela2[[#This Row],[Status]]="","",CONCATENATE(Tabela2[[#This Row],[Máquina]],"_",Tabela2[[#This Row],[Status]]))</f>
        <v/>
      </c>
      <c r="E1977" s="5">
        <f t="shared" si="61"/>
        <v>227</v>
      </c>
      <c r="F1977" s="6" t="str">
        <f>IF(C1977&lt;&gt;"",IF(COUNTIFS($C$2:C1977,C1977)=1,C1977,""),"")</f>
        <v/>
      </c>
      <c r="H1977" s="5">
        <v>1976</v>
      </c>
      <c r="I1977" s="6" t="str">
        <f t="shared" si="60"/>
        <v/>
      </c>
      <c r="J1977" s="6" t="str">
        <f>IFERROR(MID(Tabela3[[#This Row],[Ordenado]], 1, SEARCH("_", Tabela3[[#This Row],[Ordenado]]) - 1),"")</f>
        <v/>
      </c>
      <c r="K1977" s="6" t="str">
        <f>IFERROR(MID(Tabela3[[#This Row],[Ordenado]], SEARCH("_",Tabela3[[#This Row],[Ordenado]]) + 1, LEN(Tabela3[[#This Row],[Ordenado]])),"")</f>
        <v/>
      </c>
    </row>
    <row r="1978" spans="1:11" x14ac:dyDescent="0.25">
      <c r="A1978" t="str">
        <f>IFERROR(tbl_geral[[#This Row],[Máquina]],"")</f>
        <v/>
      </c>
      <c r="B1978" t="str">
        <f>IFERROR(tbl_geral[[#This Row],[Status]],"")</f>
        <v/>
      </c>
      <c r="C1978" t="str">
        <f>IF(Tabela2[[#This Row],[Status]]="","",CONCATENATE(Tabela2[[#This Row],[Máquina]],"_",Tabela2[[#This Row],[Status]]))</f>
        <v/>
      </c>
      <c r="E1978" s="5">
        <f t="shared" si="61"/>
        <v>227</v>
      </c>
      <c r="F1978" s="6" t="str">
        <f>IF(C1978&lt;&gt;"",IF(COUNTIFS($C$2:C1978,C1978)=1,C1978,""),"")</f>
        <v/>
      </c>
      <c r="H1978" s="5">
        <v>1977</v>
      </c>
      <c r="I1978" s="6" t="str">
        <f t="shared" si="60"/>
        <v/>
      </c>
      <c r="J1978" s="6" t="str">
        <f>IFERROR(MID(Tabela3[[#This Row],[Ordenado]], 1, SEARCH("_", Tabela3[[#This Row],[Ordenado]]) - 1),"")</f>
        <v/>
      </c>
      <c r="K1978" s="6" t="str">
        <f>IFERROR(MID(Tabela3[[#This Row],[Ordenado]], SEARCH("_",Tabela3[[#This Row],[Ordenado]]) + 1, LEN(Tabela3[[#This Row],[Ordenado]])),"")</f>
        <v/>
      </c>
    </row>
    <row r="1979" spans="1:11" x14ac:dyDescent="0.25">
      <c r="A1979" t="str">
        <f>IFERROR(tbl_geral[[#This Row],[Máquina]],"")</f>
        <v/>
      </c>
      <c r="B1979" t="str">
        <f>IFERROR(tbl_geral[[#This Row],[Status]],"")</f>
        <v/>
      </c>
      <c r="C1979" t="str">
        <f>IF(Tabela2[[#This Row],[Status]]="","",CONCATENATE(Tabela2[[#This Row],[Máquina]],"_",Tabela2[[#This Row],[Status]]))</f>
        <v/>
      </c>
      <c r="E1979" s="5">
        <f t="shared" si="61"/>
        <v>227</v>
      </c>
      <c r="F1979" s="6" t="str">
        <f>IF(C1979&lt;&gt;"",IF(COUNTIFS($C$2:C1979,C1979)=1,C1979,""),"")</f>
        <v/>
      </c>
      <c r="H1979" s="5">
        <v>1978</v>
      </c>
      <c r="I1979" s="6" t="str">
        <f t="shared" si="60"/>
        <v/>
      </c>
      <c r="J1979" s="6" t="str">
        <f>IFERROR(MID(Tabela3[[#This Row],[Ordenado]], 1, SEARCH("_", Tabela3[[#This Row],[Ordenado]]) - 1),"")</f>
        <v/>
      </c>
      <c r="K1979" s="6" t="str">
        <f>IFERROR(MID(Tabela3[[#This Row],[Ordenado]], SEARCH("_",Tabela3[[#This Row],[Ordenado]]) + 1, LEN(Tabela3[[#This Row],[Ordenado]])),"")</f>
        <v/>
      </c>
    </row>
    <row r="1980" spans="1:11" x14ac:dyDescent="0.25">
      <c r="A1980" t="str">
        <f>IFERROR(tbl_geral[[#This Row],[Máquina]],"")</f>
        <v/>
      </c>
      <c r="B1980" t="str">
        <f>IFERROR(tbl_geral[[#This Row],[Status]],"")</f>
        <v/>
      </c>
      <c r="C1980" t="str">
        <f>IF(Tabela2[[#This Row],[Status]]="","",CONCATENATE(Tabela2[[#This Row],[Máquina]],"_",Tabela2[[#This Row],[Status]]))</f>
        <v/>
      </c>
      <c r="E1980" s="5">
        <f t="shared" si="61"/>
        <v>227</v>
      </c>
      <c r="F1980" s="6" t="str">
        <f>IF(C1980&lt;&gt;"",IF(COUNTIFS($C$2:C1980,C1980)=1,C1980,""),"")</f>
        <v/>
      </c>
      <c r="H1980" s="5">
        <v>1979</v>
      </c>
      <c r="I1980" s="6" t="str">
        <f t="shared" si="60"/>
        <v/>
      </c>
      <c r="J1980" s="6" t="str">
        <f>IFERROR(MID(Tabela3[[#This Row],[Ordenado]], 1, SEARCH("_", Tabela3[[#This Row],[Ordenado]]) - 1),"")</f>
        <v/>
      </c>
      <c r="K1980" s="6" t="str">
        <f>IFERROR(MID(Tabela3[[#This Row],[Ordenado]], SEARCH("_",Tabela3[[#This Row],[Ordenado]]) + 1, LEN(Tabela3[[#This Row],[Ordenado]])),"")</f>
        <v/>
      </c>
    </row>
    <row r="1981" spans="1:11" x14ac:dyDescent="0.25">
      <c r="A1981" t="str">
        <f>IFERROR(tbl_geral[[#This Row],[Máquina]],"")</f>
        <v/>
      </c>
      <c r="B1981" t="str">
        <f>IFERROR(tbl_geral[[#This Row],[Status]],"")</f>
        <v/>
      </c>
      <c r="C1981" t="str">
        <f>IF(Tabela2[[#This Row],[Status]]="","",CONCATENATE(Tabela2[[#This Row],[Máquina]],"_",Tabela2[[#This Row],[Status]]))</f>
        <v/>
      </c>
      <c r="E1981" s="5">
        <f t="shared" si="61"/>
        <v>227</v>
      </c>
      <c r="F1981" s="6" t="str">
        <f>IF(C1981&lt;&gt;"",IF(COUNTIFS($C$2:C1981,C1981)=1,C1981,""),"")</f>
        <v/>
      </c>
      <c r="H1981" s="5">
        <v>1980</v>
      </c>
      <c r="I1981" s="6" t="str">
        <f t="shared" si="60"/>
        <v/>
      </c>
      <c r="J1981" s="6" t="str">
        <f>IFERROR(MID(Tabela3[[#This Row],[Ordenado]], 1, SEARCH("_", Tabela3[[#This Row],[Ordenado]]) - 1),"")</f>
        <v/>
      </c>
      <c r="K1981" s="6" t="str">
        <f>IFERROR(MID(Tabela3[[#This Row],[Ordenado]], SEARCH("_",Tabela3[[#This Row],[Ordenado]]) + 1, LEN(Tabela3[[#This Row],[Ordenado]])),"")</f>
        <v/>
      </c>
    </row>
    <row r="1982" spans="1:11" x14ac:dyDescent="0.25">
      <c r="A1982" t="str">
        <f>IFERROR(tbl_geral[[#This Row],[Máquina]],"")</f>
        <v/>
      </c>
      <c r="B1982" t="str">
        <f>IFERROR(tbl_geral[[#This Row],[Status]],"")</f>
        <v/>
      </c>
      <c r="C1982" t="str">
        <f>IF(Tabela2[[#This Row],[Status]]="","",CONCATENATE(Tabela2[[#This Row],[Máquina]],"_",Tabela2[[#This Row],[Status]]))</f>
        <v/>
      </c>
      <c r="E1982" s="5">
        <f t="shared" si="61"/>
        <v>227</v>
      </c>
      <c r="F1982" s="6" t="str">
        <f>IF(C1982&lt;&gt;"",IF(COUNTIFS($C$2:C1982,C1982)=1,C1982,""),"")</f>
        <v/>
      </c>
      <c r="H1982" s="5">
        <v>1981</v>
      </c>
      <c r="I1982" s="6" t="str">
        <f t="shared" si="60"/>
        <v/>
      </c>
      <c r="J1982" s="6" t="str">
        <f>IFERROR(MID(Tabela3[[#This Row],[Ordenado]], 1, SEARCH("_", Tabela3[[#This Row],[Ordenado]]) - 1),"")</f>
        <v/>
      </c>
      <c r="K1982" s="6" t="str">
        <f>IFERROR(MID(Tabela3[[#This Row],[Ordenado]], SEARCH("_",Tabela3[[#This Row],[Ordenado]]) + 1, LEN(Tabela3[[#This Row],[Ordenado]])),"")</f>
        <v/>
      </c>
    </row>
    <row r="1983" spans="1:11" x14ac:dyDescent="0.25">
      <c r="A1983" t="str">
        <f>IFERROR(tbl_geral[[#This Row],[Máquina]],"")</f>
        <v/>
      </c>
      <c r="B1983" t="str">
        <f>IFERROR(tbl_geral[[#This Row],[Status]],"")</f>
        <v/>
      </c>
      <c r="C1983" t="str">
        <f>IF(Tabela2[[#This Row],[Status]]="","",CONCATENATE(Tabela2[[#This Row],[Máquina]],"_",Tabela2[[#This Row],[Status]]))</f>
        <v/>
      </c>
      <c r="E1983" s="5">
        <f t="shared" si="61"/>
        <v>227</v>
      </c>
      <c r="F1983" s="6" t="str">
        <f>IF(C1983&lt;&gt;"",IF(COUNTIFS($C$2:C1983,C1983)=1,C1983,""),"")</f>
        <v/>
      </c>
      <c r="H1983" s="5">
        <v>1982</v>
      </c>
      <c r="I1983" s="6" t="str">
        <f t="shared" si="60"/>
        <v/>
      </c>
      <c r="J1983" s="6" t="str">
        <f>IFERROR(MID(Tabela3[[#This Row],[Ordenado]], 1, SEARCH("_", Tabela3[[#This Row],[Ordenado]]) - 1),"")</f>
        <v/>
      </c>
      <c r="K1983" s="6" t="str">
        <f>IFERROR(MID(Tabela3[[#This Row],[Ordenado]], SEARCH("_",Tabela3[[#This Row],[Ordenado]]) + 1, LEN(Tabela3[[#This Row],[Ordenado]])),"")</f>
        <v/>
      </c>
    </row>
    <row r="1984" spans="1:11" x14ac:dyDescent="0.25">
      <c r="A1984" t="str">
        <f>IFERROR(tbl_geral[[#This Row],[Máquina]],"")</f>
        <v/>
      </c>
      <c r="B1984" t="str">
        <f>IFERROR(tbl_geral[[#This Row],[Status]],"")</f>
        <v/>
      </c>
      <c r="C1984" t="str">
        <f>IF(Tabela2[[#This Row],[Status]]="","",CONCATENATE(Tabela2[[#This Row],[Máquina]],"_",Tabela2[[#This Row],[Status]]))</f>
        <v/>
      </c>
      <c r="E1984" s="5">
        <f t="shared" si="61"/>
        <v>227</v>
      </c>
      <c r="F1984" s="6" t="str">
        <f>IF(C1984&lt;&gt;"",IF(COUNTIFS($C$2:C1984,C1984)=1,C1984,""),"")</f>
        <v/>
      </c>
      <c r="H1984" s="5">
        <v>1983</v>
      </c>
      <c r="I1984" s="6" t="str">
        <f t="shared" si="60"/>
        <v/>
      </c>
      <c r="J1984" s="6" t="str">
        <f>IFERROR(MID(Tabela3[[#This Row],[Ordenado]], 1, SEARCH("_", Tabela3[[#This Row],[Ordenado]]) - 1),"")</f>
        <v/>
      </c>
      <c r="K1984" s="6" t="str">
        <f>IFERROR(MID(Tabela3[[#This Row],[Ordenado]], SEARCH("_",Tabela3[[#This Row],[Ordenado]]) + 1, LEN(Tabela3[[#This Row],[Ordenado]])),"")</f>
        <v/>
      </c>
    </row>
    <row r="1985" spans="1:11" x14ac:dyDescent="0.25">
      <c r="A1985" t="str">
        <f>IFERROR(tbl_geral[[#This Row],[Máquina]],"")</f>
        <v/>
      </c>
      <c r="B1985" t="str">
        <f>IFERROR(tbl_geral[[#This Row],[Status]],"")</f>
        <v/>
      </c>
      <c r="C1985" t="str">
        <f>IF(Tabela2[[#This Row],[Status]]="","",CONCATENATE(Tabela2[[#This Row],[Máquina]],"_",Tabela2[[#This Row],[Status]]))</f>
        <v/>
      </c>
      <c r="E1985" s="5">
        <f t="shared" si="61"/>
        <v>227</v>
      </c>
      <c r="F1985" s="6" t="str">
        <f>IF(C1985&lt;&gt;"",IF(COUNTIFS($C$2:C1985,C1985)=1,C1985,""),"")</f>
        <v/>
      </c>
      <c r="H1985" s="5">
        <v>1984</v>
      </c>
      <c r="I1985" s="6" t="str">
        <f t="shared" si="60"/>
        <v/>
      </c>
      <c r="J1985" s="6" t="str">
        <f>IFERROR(MID(Tabela3[[#This Row],[Ordenado]], 1, SEARCH("_", Tabela3[[#This Row],[Ordenado]]) - 1),"")</f>
        <v/>
      </c>
      <c r="K1985" s="6" t="str">
        <f>IFERROR(MID(Tabela3[[#This Row],[Ordenado]], SEARCH("_",Tabela3[[#This Row],[Ordenado]]) + 1, LEN(Tabela3[[#This Row],[Ordenado]])),"")</f>
        <v/>
      </c>
    </row>
    <row r="1986" spans="1:11" x14ac:dyDescent="0.25">
      <c r="A1986" t="str">
        <f>IFERROR(tbl_geral[[#This Row],[Máquina]],"")</f>
        <v/>
      </c>
      <c r="B1986" t="str">
        <f>IFERROR(tbl_geral[[#This Row],[Status]],"")</f>
        <v/>
      </c>
      <c r="C1986" t="str">
        <f>IF(Tabela2[[#This Row],[Status]]="","",CONCATENATE(Tabela2[[#This Row],[Máquina]],"_",Tabela2[[#This Row],[Status]]))</f>
        <v/>
      </c>
      <c r="E1986" s="5">
        <f t="shared" si="61"/>
        <v>227</v>
      </c>
      <c r="F1986" s="6" t="str">
        <f>IF(C1986&lt;&gt;"",IF(COUNTIFS($C$2:C1986,C1986)=1,C1986,""),"")</f>
        <v/>
      </c>
      <c r="H1986" s="5">
        <v>1985</v>
      </c>
      <c r="I1986" s="6" t="str">
        <f t="shared" si="60"/>
        <v/>
      </c>
      <c r="J1986" s="6" t="str">
        <f>IFERROR(MID(Tabela3[[#This Row],[Ordenado]], 1, SEARCH("_", Tabela3[[#This Row],[Ordenado]]) - 1),"")</f>
        <v/>
      </c>
      <c r="K1986" s="6" t="str">
        <f>IFERROR(MID(Tabela3[[#This Row],[Ordenado]], SEARCH("_",Tabela3[[#This Row],[Ordenado]]) + 1, LEN(Tabela3[[#This Row],[Ordenado]])),"")</f>
        <v/>
      </c>
    </row>
    <row r="1987" spans="1:11" x14ac:dyDescent="0.25">
      <c r="A1987" t="str">
        <f>IFERROR(tbl_geral[[#This Row],[Máquina]],"")</f>
        <v/>
      </c>
      <c r="B1987" t="str">
        <f>IFERROR(tbl_geral[[#This Row],[Status]],"")</f>
        <v/>
      </c>
      <c r="C1987" t="str">
        <f>IF(Tabela2[[#This Row],[Status]]="","",CONCATENATE(Tabela2[[#This Row],[Máquina]],"_",Tabela2[[#This Row],[Status]]))</f>
        <v/>
      </c>
      <c r="E1987" s="5">
        <f t="shared" si="61"/>
        <v>227</v>
      </c>
      <c r="F1987" s="6" t="str">
        <f>IF(C1987&lt;&gt;"",IF(COUNTIFS($C$2:C1987,C1987)=1,C1987,""),"")</f>
        <v/>
      </c>
      <c r="H1987" s="5">
        <v>1986</v>
      </c>
      <c r="I1987" s="6" t="str">
        <f t="shared" ref="I1987:I2000" si="62">IFERROR(INDEX($F$2:$F$2000,MATCH(H1987,$E$2:$E$2000,0)),"")</f>
        <v/>
      </c>
      <c r="J1987" s="6" t="str">
        <f>IFERROR(MID(Tabela3[[#This Row],[Ordenado]], 1, SEARCH("_", Tabela3[[#This Row],[Ordenado]]) - 1),"")</f>
        <v/>
      </c>
      <c r="K1987" s="6" t="str">
        <f>IFERROR(MID(Tabela3[[#This Row],[Ordenado]], SEARCH("_",Tabela3[[#This Row],[Ordenado]]) + 1, LEN(Tabela3[[#This Row],[Ordenado]])),"")</f>
        <v/>
      </c>
    </row>
    <row r="1988" spans="1:11" x14ac:dyDescent="0.25">
      <c r="A1988" t="str">
        <f>IFERROR(tbl_geral[[#This Row],[Máquina]],"")</f>
        <v/>
      </c>
      <c r="B1988" t="str">
        <f>IFERROR(tbl_geral[[#This Row],[Status]],"")</f>
        <v/>
      </c>
      <c r="C1988" t="str">
        <f>IF(Tabela2[[#This Row],[Status]]="","",CONCATENATE(Tabela2[[#This Row],[Máquina]],"_",Tabela2[[#This Row],[Status]]))</f>
        <v/>
      </c>
      <c r="E1988" s="5">
        <f t="shared" ref="E1988:E2000" si="63">IF(F1988&lt;&gt;"",E1987+1,E1987)</f>
        <v>227</v>
      </c>
      <c r="F1988" s="6" t="str">
        <f>IF(C1988&lt;&gt;"",IF(COUNTIFS($C$2:C1988,C1988)=1,C1988,""),"")</f>
        <v/>
      </c>
      <c r="H1988" s="5">
        <v>1987</v>
      </c>
      <c r="I1988" s="6" t="str">
        <f t="shared" si="62"/>
        <v/>
      </c>
      <c r="J1988" s="6" t="str">
        <f>IFERROR(MID(Tabela3[[#This Row],[Ordenado]], 1, SEARCH("_", Tabela3[[#This Row],[Ordenado]]) - 1),"")</f>
        <v/>
      </c>
      <c r="K1988" s="6" t="str">
        <f>IFERROR(MID(Tabela3[[#This Row],[Ordenado]], SEARCH("_",Tabela3[[#This Row],[Ordenado]]) + 1, LEN(Tabela3[[#This Row],[Ordenado]])),"")</f>
        <v/>
      </c>
    </row>
    <row r="1989" spans="1:11" x14ac:dyDescent="0.25">
      <c r="A1989" t="str">
        <f>IFERROR(tbl_geral[[#This Row],[Máquina]],"")</f>
        <v/>
      </c>
      <c r="B1989" t="str">
        <f>IFERROR(tbl_geral[[#This Row],[Status]],"")</f>
        <v/>
      </c>
      <c r="C1989" t="str">
        <f>IF(Tabela2[[#This Row],[Status]]="","",CONCATENATE(Tabela2[[#This Row],[Máquina]],"_",Tabela2[[#This Row],[Status]]))</f>
        <v/>
      </c>
      <c r="E1989" s="5">
        <f t="shared" si="63"/>
        <v>227</v>
      </c>
      <c r="F1989" s="6" t="str">
        <f>IF(C1989&lt;&gt;"",IF(COUNTIFS($C$2:C1989,C1989)=1,C1989,""),"")</f>
        <v/>
      </c>
      <c r="H1989" s="5">
        <v>1988</v>
      </c>
      <c r="I1989" s="6" t="str">
        <f t="shared" si="62"/>
        <v/>
      </c>
      <c r="J1989" s="6" t="str">
        <f>IFERROR(MID(Tabela3[[#This Row],[Ordenado]], 1, SEARCH("_", Tabela3[[#This Row],[Ordenado]]) - 1),"")</f>
        <v/>
      </c>
      <c r="K1989" s="6" t="str">
        <f>IFERROR(MID(Tabela3[[#This Row],[Ordenado]], SEARCH("_",Tabela3[[#This Row],[Ordenado]]) + 1, LEN(Tabela3[[#This Row],[Ordenado]])),"")</f>
        <v/>
      </c>
    </row>
    <row r="1990" spans="1:11" x14ac:dyDescent="0.25">
      <c r="A1990" t="str">
        <f>IFERROR(tbl_geral[[#This Row],[Máquina]],"")</f>
        <v/>
      </c>
      <c r="B1990" t="str">
        <f>IFERROR(tbl_geral[[#This Row],[Status]],"")</f>
        <v/>
      </c>
      <c r="C1990" t="str">
        <f>IF(Tabela2[[#This Row],[Status]]="","",CONCATENATE(Tabela2[[#This Row],[Máquina]],"_",Tabela2[[#This Row],[Status]]))</f>
        <v/>
      </c>
      <c r="E1990" s="5">
        <f t="shared" si="63"/>
        <v>227</v>
      </c>
      <c r="F1990" s="6" t="str">
        <f>IF(C1990&lt;&gt;"",IF(COUNTIFS($C$2:C1990,C1990)=1,C1990,""),"")</f>
        <v/>
      </c>
      <c r="H1990" s="5">
        <v>1989</v>
      </c>
      <c r="I1990" s="6" t="str">
        <f t="shared" si="62"/>
        <v/>
      </c>
      <c r="J1990" s="6" t="str">
        <f>IFERROR(MID(Tabela3[[#This Row],[Ordenado]], 1, SEARCH("_", Tabela3[[#This Row],[Ordenado]]) - 1),"")</f>
        <v/>
      </c>
      <c r="K1990" s="6" t="str">
        <f>IFERROR(MID(Tabela3[[#This Row],[Ordenado]], SEARCH("_",Tabela3[[#This Row],[Ordenado]]) + 1, LEN(Tabela3[[#This Row],[Ordenado]])),"")</f>
        <v/>
      </c>
    </row>
    <row r="1991" spans="1:11" x14ac:dyDescent="0.25">
      <c r="A1991" t="str">
        <f>IFERROR(tbl_geral[[#This Row],[Máquina]],"")</f>
        <v/>
      </c>
      <c r="B1991" t="str">
        <f>IFERROR(tbl_geral[[#This Row],[Status]],"")</f>
        <v/>
      </c>
      <c r="C1991" t="str">
        <f>IF(Tabela2[[#This Row],[Status]]="","",CONCATENATE(Tabela2[[#This Row],[Máquina]],"_",Tabela2[[#This Row],[Status]]))</f>
        <v/>
      </c>
      <c r="E1991" s="5">
        <f t="shared" si="63"/>
        <v>227</v>
      </c>
      <c r="F1991" s="6" t="str">
        <f>IF(C1991&lt;&gt;"",IF(COUNTIFS($C$2:C1991,C1991)=1,C1991,""),"")</f>
        <v/>
      </c>
      <c r="H1991" s="5">
        <v>1990</v>
      </c>
      <c r="I1991" s="6" t="str">
        <f t="shared" si="62"/>
        <v/>
      </c>
      <c r="J1991" s="6" t="str">
        <f>IFERROR(MID(Tabela3[[#This Row],[Ordenado]], 1, SEARCH("_", Tabela3[[#This Row],[Ordenado]]) - 1),"")</f>
        <v/>
      </c>
      <c r="K1991" s="6" t="str">
        <f>IFERROR(MID(Tabela3[[#This Row],[Ordenado]], SEARCH("_",Tabela3[[#This Row],[Ordenado]]) + 1, LEN(Tabela3[[#This Row],[Ordenado]])),"")</f>
        <v/>
      </c>
    </row>
    <row r="1992" spans="1:11" x14ac:dyDescent="0.25">
      <c r="A1992" t="str">
        <f>IFERROR(tbl_geral[[#This Row],[Máquina]],"")</f>
        <v/>
      </c>
      <c r="B1992" t="str">
        <f>IFERROR(tbl_geral[[#This Row],[Status]],"")</f>
        <v/>
      </c>
      <c r="C1992" t="str">
        <f>IF(Tabela2[[#This Row],[Status]]="","",CONCATENATE(Tabela2[[#This Row],[Máquina]],"_",Tabela2[[#This Row],[Status]]))</f>
        <v/>
      </c>
      <c r="E1992" s="5">
        <f t="shared" si="63"/>
        <v>227</v>
      </c>
      <c r="F1992" s="6" t="str">
        <f>IF(C1992&lt;&gt;"",IF(COUNTIFS($C$2:C1992,C1992)=1,C1992,""),"")</f>
        <v/>
      </c>
      <c r="H1992" s="5">
        <v>1991</v>
      </c>
      <c r="I1992" s="6" t="str">
        <f t="shared" si="62"/>
        <v/>
      </c>
      <c r="J1992" s="6" t="str">
        <f>IFERROR(MID(Tabela3[[#This Row],[Ordenado]], 1, SEARCH("_", Tabela3[[#This Row],[Ordenado]]) - 1),"")</f>
        <v/>
      </c>
      <c r="K1992" s="6" t="str">
        <f>IFERROR(MID(Tabela3[[#This Row],[Ordenado]], SEARCH("_",Tabela3[[#This Row],[Ordenado]]) + 1, LEN(Tabela3[[#This Row],[Ordenado]])),"")</f>
        <v/>
      </c>
    </row>
    <row r="1993" spans="1:11" x14ac:dyDescent="0.25">
      <c r="A1993" t="str">
        <f>IFERROR(tbl_geral[[#This Row],[Máquina]],"")</f>
        <v/>
      </c>
      <c r="B1993" t="str">
        <f>IFERROR(tbl_geral[[#This Row],[Status]],"")</f>
        <v/>
      </c>
      <c r="C1993" t="str">
        <f>IF(Tabela2[[#This Row],[Status]]="","",CONCATENATE(Tabela2[[#This Row],[Máquina]],"_",Tabela2[[#This Row],[Status]]))</f>
        <v/>
      </c>
      <c r="E1993" s="5">
        <f t="shared" si="63"/>
        <v>227</v>
      </c>
      <c r="F1993" s="6" t="str">
        <f>IF(C1993&lt;&gt;"",IF(COUNTIFS($C$2:C1993,C1993)=1,C1993,""),"")</f>
        <v/>
      </c>
      <c r="H1993" s="5">
        <v>1992</v>
      </c>
      <c r="I1993" s="6" t="str">
        <f t="shared" si="62"/>
        <v/>
      </c>
      <c r="J1993" s="6" t="str">
        <f>IFERROR(MID(Tabela3[[#This Row],[Ordenado]], 1, SEARCH("_", Tabela3[[#This Row],[Ordenado]]) - 1),"")</f>
        <v/>
      </c>
      <c r="K1993" s="6" t="str">
        <f>IFERROR(MID(Tabela3[[#This Row],[Ordenado]], SEARCH("_",Tabela3[[#This Row],[Ordenado]]) + 1, LEN(Tabela3[[#This Row],[Ordenado]])),"")</f>
        <v/>
      </c>
    </row>
    <row r="1994" spans="1:11" x14ac:dyDescent="0.25">
      <c r="A1994" t="str">
        <f>IFERROR(tbl_geral[[#This Row],[Máquina]],"")</f>
        <v/>
      </c>
      <c r="B1994" t="str">
        <f>IFERROR(tbl_geral[[#This Row],[Status]],"")</f>
        <v/>
      </c>
      <c r="C1994" t="str">
        <f>IF(Tabela2[[#This Row],[Status]]="","",CONCATENATE(Tabela2[[#This Row],[Máquina]],"_",Tabela2[[#This Row],[Status]]))</f>
        <v/>
      </c>
      <c r="E1994" s="5">
        <f t="shared" si="63"/>
        <v>227</v>
      </c>
      <c r="F1994" s="6" t="str">
        <f>IF(C1994&lt;&gt;"",IF(COUNTIFS($C$2:C1994,C1994)=1,C1994,""),"")</f>
        <v/>
      </c>
      <c r="H1994" s="5">
        <v>1993</v>
      </c>
      <c r="I1994" s="6" t="str">
        <f t="shared" si="62"/>
        <v/>
      </c>
      <c r="J1994" s="6" t="str">
        <f>IFERROR(MID(Tabela3[[#This Row],[Ordenado]], 1, SEARCH("_", Tabela3[[#This Row],[Ordenado]]) - 1),"")</f>
        <v/>
      </c>
      <c r="K1994" s="6" t="str">
        <f>IFERROR(MID(Tabela3[[#This Row],[Ordenado]], SEARCH("_",Tabela3[[#This Row],[Ordenado]]) + 1, LEN(Tabela3[[#This Row],[Ordenado]])),"")</f>
        <v/>
      </c>
    </row>
    <row r="1995" spans="1:11" x14ac:dyDescent="0.25">
      <c r="A1995" t="str">
        <f>IFERROR(tbl_geral[[#This Row],[Máquina]],"")</f>
        <v/>
      </c>
      <c r="B1995" t="str">
        <f>IFERROR(tbl_geral[[#This Row],[Status]],"")</f>
        <v/>
      </c>
      <c r="C1995" t="str">
        <f>IF(Tabela2[[#This Row],[Status]]="","",CONCATENATE(Tabela2[[#This Row],[Máquina]],"_",Tabela2[[#This Row],[Status]]))</f>
        <v/>
      </c>
      <c r="E1995" s="5">
        <f t="shared" si="63"/>
        <v>227</v>
      </c>
      <c r="F1995" s="6" t="str">
        <f>IF(C1995&lt;&gt;"",IF(COUNTIFS($C$2:C1995,C1995)=1,C1995,""),"")</f>
        <v/>
      </c>
      <c r="H1995" s="5">
        <v>1994</v>
      </c>
      <c r="I1995" s="6" t="str">
        <f t="shared" si="62"/>
        <v/>
      </c>
      <c r="J1995" s="6" t="str">
        <f>IFERROR(MID(Tabela3[[#This Row],[Ordenado]], 1, SEARCH("_", Tabela3[[#This Row],[Ordenado]]) - 1),"")</f>
        <v/>
      </c>
      <c r="K1995" s="6" t="str">
        <f>IFERROR(MID(Tabela3[[#This Row],[Ordenado]], SEARCH("_",Tabela3[[#This Row],[Ordenado]]) + 1, LEN(Tabela3[[#This Row],[Ordenado]])),"")</f>
        <v/>
      </c>
    </row>
    <row r="1996" spans="1:11" x14ac:dyDescent="0.25">
      <c r="A1996" t="str">
        <f>IFERROR(tbl_geral[[#This Row],[Máquina]],"")</f>
        <v/>
      </c>
      <c r="B1996" t="str">
        <f>IFERROR(tbl_geral[[#This Row],[Status]],"")</f>
        <v/>
      </c>
      <c r="C1996" t="str">
        <f>IF(Tabela2[[#This Row],[Status]]="","",CONCATENATE(Tabela2[[#This Row],[Máquina]],"_",Tabela2[[#This Row],[Status]]))</f>
        <v/>
      </c>
      <c r="E1996" s="5">
        <f t="shared" si="63"/>
        <v>227</v>
      </c>
      <c r="F1996" s="6" t="str">
        <f>IF(C1996&lt;&gt;"",IF(COUNTIFS($C$2:C1996,C1996)=1,C1996,""),"")</f>
        <v/>
      </c>
      <c r="H1996" s="5">
        <v>1995</v>
      </c>
      <c r="I1996" s="6" t="str">
        <f t="shared" si="62"/>
        <v/>
      </c>
      <c r="J1996" s="6" t="str">
        <f>IFERROR(MID(Tabela3[[#This Row],[Ordenado]], 1, SEARCH("_", Tabela3[[#This Row],[Ordenado]]) - 1),"")</f>
        <v/>
      </c>
      <c r="K1996" s="6" t="str">
        <f>IFERROR(MID(Tabela3[[#This Row],[Ordenado]], SEARCH("_",Tabela3[[#This Row],[Ordenado]]) + 1, LEN(Tabela3[[#This Row],[Ordenado]])),"")</f>
        <v/>
      </c>
    </row>
    <row r="1997" spans="1:11" x14ac:dyDescent="0.25">
      <c r="A1997" t="str">
        <f>IFERROR(tbl_geral[[#This Row],[Máquina]],"")</f>
        <v/>
      </c>
      <c r="B1997" t="str">
        <f>IFERROR(tbl_geral[[#This Row],[Status]],"")</f>
        <v/>
      </c>
      <c r="C1997" t="str">
        <f>IF(Tabela2[[#This Row],[Status]]="","",CONCATENATE(Tabela2[[#This Row],[Máquina]],"_",Tabela2[[#This Row],[Status]]))</f>
        <v/>
      </c>
      <c r="E1997" s="5">
        <f t="shared" si="63"/>
        <v>227</v>
      </c>
      <c r="F1997" s="6" t="str">
        <f>IF(C1997&lt;&gt;"",IF(COUNTIFS($C$2:C1997,C1997)=1,C1997,""),"")</f>
        <v/>
      </c>
      <c r="H1997" s="5">
        <v>1996</v>
      </c>
      <c r="I1997" s="6" t="str">
        <f t="shared" si="62"/>
        <v/>
      </c>
      <c r="J1997" s="6" t="str">
        <f>IFERROR(MID(Tabela3[[#This Row],[Ordenado]], 1, SEARCH("_", Tabela3[[#This Row],[Ordenado]]) - 1),"")</f>
        <v/>
      </c>
      <c r="K1997" s="6" t="str">
        <f>IFERROR(MID(Tabela3[[#This Row],[Ordenado]], SEARCH("_",Tabela3[[#This Row],[Ordenado]]) + 1, LEN(Tabela3[[#This Row],[Ordenado]])),"")</f>
        <v/>
      </c>
    </row>
    <row r="1998" spans="1:11" x14ac:dyDescent="0.25">
      <c r="A1998" t="str">
        <f>IFERROR(tbl_geral[[#This Row],[Máquina]],"")</f>
        <v/>
      </c>
      <c r="B1998" t="str">
        <f>IFERROR(tbl_geral[[#This Row],[Status]],"")</f>
        <v/>
      </c>
      <c r="C1998" t="str">
        <f>IF(Tabela2[[#This Row],[Status]]="","",CONCATENATE(Tabela2[[#This Row],[Máquina]],"_",Tabela2[[#This Row],[Status]]))</f>
        <v/>
      </c>
      <c r="E1998" s="5">
        <f t="shared" si="63"/>
        <v>227</v>
      </c>
      <c r="F1998" s="6" t="str">
        <f>IF(C1998&lt;&gt;"",IF(COUNTIFS($C$2:C1998,C1998)=1,C1998,""),"")</f>
        <v/>
      </c>
      <c r="H1998" s="5">
        <v>1997</v>
      </c>
      <c r="I1998" s="6" t="str">
        <f t="shared" si="62"/>
        <v/>
      </c>
      <c r="J1998" s="6" t="str">
        <f>IFERROR(MID(Tabela3[[#This Row],[Ordenado]], 1, SEARCH("_", Tabela3[[#This Row],[Ordenado]]) - 1),"")</f>
        <v/>
      </c>
      <c r="K1998" s="6" t="str">
        <f>IFERROR(MID(Tabela3[[#This Row],[Ordenado]], SEARCH("_",Tabela3[[#This Row],[Ordenado]]) + 1, LEN(Tabela3[[#This Row],[Ordenado]])),"")</f>
        <v/>
      </c>
    </row>
    <row r="1999" spans="1:11" x14ac:dyDescent="0.25">
      <c r="A1999" t="str">
        <f>IFERROR(tbl_geral[[#This Row],[Máquina]],"")</f>
        <v/>
      </c>
      <c r="B1999" t="str">
        <f>IFERROR(tbl_geral[[#This Row],[Status]],"")</f>
        <v/>
      </c>
      <c r="C1999" t="str">
        <f>IF(Tabela2[[#This Row],[Status]]="","",CONCATENATE(Tabela2[[#This Row],[Máquina]],"_",Tabela2[[#This Row],[Status]]))</f>
        <v/>
      </c>
      <c r="E1999" s="5">
        <f t="shared" si="63"/>
        <v>227</v>
      </c>
      <c r="F1999" s="6" t="str">
        <f>IF(C1999&lt;&gt;"",IF(COUNTIFS($C$2:C1999,C1999)=1,C1999,""),"")</f>
        <v/>
      </c>
      <c r="H1999" s="5">
        <v>1998</v>
      </c>
      <c r="I1999" s="6" t="str">
        <f t="shared" si="62"/>
        <v/>
      </c>
      <c r="J1999" s="6" t="str">
        <f>IFERROR(MID(Tabela3[[#This Row],[Ordenado]], 1, SEARCH("_", Tabela3[[#This Row],[Ordenado]]) - 1),"")</f>
        <v/>
      </c>
      <c r="K1999" s="6" t="str">
        <f>IFERROR(MID(Tabela3[[#This Row],[Ordenado]], SEARCH("_",Tabela3[[#This Row],[Ordenado]]) + 1, LEN(Tabela3[[#This Row],[Ordenado]])),"")</f>
        <v/>
      </c>
    </row>
    <row r="2000" spans="1:11" x14ac:dyDescent="0.25">
      <c r="A2000" t="str">
        <f>IFERROR(tbl_geral[[#This Row],[Máquina]],"")</f>
        <v/>
      </c>
      <c r="B2000" t="str">
        <f>IFERROR(tbl_geral[[#This Row],[Status]],"")</f>
        <v/>
      </c>
      <c r="C2000" t="str">
        <f>IF(Tabela2[[#This Row],[Status]]="","",CONCATENATE(Tabela2[[#This Row],[Máquina]],"_",Tabela2[[#This Row],[Status]]))</f>
        <v/>
      </c>
      <c r="E2000" s="5">
        <f t="shared" si="63"/>
        <v>227</v>
      </c>
      <c r="F2000" s="6" t="str">
        <f>IF(C2000&lt;&gt;"",IF(COUNTIFS($C$2:C2000,C2000)=1,C2000,""),"")</f>
        <v/>
      </c>
      <c r="H2000" s="5">
        <v>1999</v>
      </c>
      <c r="I2000" s="6" t="str">
        <f t="shared" si="62"/>
        <v/>
      </c>
      <c r="J2000" s="6" t="str">
        <f>IFERROR(MID(Tabela3[[#This Row],[Ordenado]], 1, SEARCH("_", Tabela3[[#This Row],[Ordenado]]) - 1),"")</f>
        <v/>
      </c>
      <c r="K2000" s="6" t="str">
        <f>IFERROR(MID(Tabela3[[#This Row],[Ordenado]], SEARCH("_",Tabela3[[#This Row],[Ordenado]]) + 1, LEN(Tabela3[[#This Row],[Ordenado]])),"")</f>
        <v/>
      </c>
    </row>
    <row r="2001" spans="10:11" x14ac:dyDescent="0.25">
      <c r="J2001" s="6" t="str">
        <f>IFERROR(MID(Tabela3[[#This Row],[Ordenado]], 1, SEARCH("_", Tabela3[[#This Row],[Ordenado]]) - 1),"")</f>
        <v/>
      </c>
      <c r="K2001" s="6" t="str">
        <f>IFERROR(MID(Tabela3[[#This Row],[Ordenado]], SEARCH("_",Tabela3[[#This Row],[Ordenado]]) + 1, LEN(Tabela3[[#This Row],[Ordenado]])),"")</f>
        <v/>
      </c>
    </row>
    <row r="2002" spans="10:11" x14ac:dyDescent="0.25">
      <c r="J2002" s="6" t="str">
        <f>IFERROR(MID(Tabela3[[#This Row],[Ordenado]], 1, SEARCH("_", Tabela3[[#This Row],[Ordenado]]) - 1),"")</f>
        <v/>
      </c>
      <c r="K2002" s="6" t="str">
        <f>IFERROR(MID(Tabela3[[#This Row],[Ordenado]], SEARCH("_",Tabela3[[#This Row],[Ordenado]]) + 1, LEN(Tabela3[[#This Row],[Ordenado]])),"")</f>
        <v/>
      </c>
    </row>
    <row r="2003" spans="10:11" x14ac:dyDescent="0.25">
      <c r="J2003" s="6" t="str">
        <f>IFERROR(MID(Tabela3[[#This Row],[Ordenado]], 1, SEARCH("_", Tabela3[[#This Row],[Ordenado]]) - 1),"")</f>
        <v/>
      </c>
      <c r="K2003" s="6" t="str">
        <f>IFERROR(MID(Tabela3[[#This Row],[Ordenado]], SEARCH("_",Tabela3[[#This Row],[Ordenado]]) + 1, LEN(Tabela3[[#This Row],[Ordenado]])),"")</f>
        <v/>
      </c>
    </row>
    <row r="2004" spans="10:11" x14ac:dyDescent="0.25">
      <c r="J2004" s="6" t="str">
        <f>IFERROR(MID(Tabela3[[#This Row],[Ordenado]], 1, SEARCH("_", Tabela3[[#This Row],[Ordenado]]) - 1),"")</f>
        <v/>
      </c>
      <c r="K2004" s="6" t="str">
        <f>IFERROR(MID(Tabela3[[#This Row],[Ordenado]], SEARCH("_",Tabela3[[#This Row],[Ordenado]]) + 1, LEN(Tabela3[[#This Row],[Ordenado]])),"")</f>
        <v/>
      </c>
    </row>
    <row r="2005" spans="10:11" x14ac:dyDescent="0.25">
      <c r="J2005" s="6" t="str">
        <f>IFERROR(MID(Tabela3[[#This Row],[Ordenado]], 1, SEARCH("_", Tabela3[[#This Row],[Ordenado]]) - 1),"")</f>
        <v/>
      </c>
      <c r="K2005" s="6" t="str">
        <f>IFERROR(MID(Tabela3[[#This Row],[Ordenado]], SEARCH("_",Tabela3[[#This Row],[Ordenado]]) + 1, LEN(Tabela3[[#This Row],[Ordenado]])),"")</f>
        <v/>
      </c>
    </row>
    <row r="2006" spans="10:11" x14ac:dyDescent="0.25">
      <c r="J2006" s="6" t="str">
        <f>IFERROR(MID(Tabela3[[#This Row],[Ordenado]], 1, SEARCH("_", Tabela3[[#This Row],[Ordenado]]) - 1),"")</f>
        <v/>
      </c>
      <c r="K2006" s="6" t="str">
        <f>IFERROR(MID(Tabela3[[#This Row],[Ordenado]], SEARCH("_",Tabela3[[#This Row],[Ordenado]]) + 1, LEN(Tabela3[[#This Row],[Ordenado]])),"")</f>
        <v/>
      </c>
    </row>
    <row r="2007" spans="10:11" x14ac:dyDescent="0.25">
      <c r="J2007" s="6" t="str">
        <f>IFERROR(MID(Tabela3[[#This Row],[Ordenado]], 1, SEARCH("_", Tabela3[[#This Row],[Ordenado]]) - 1),"")</f>
        <v/>
      </c>
      <c r="K2007" s="6" t="str">
        <f>IFERROR(MID(Tabela3[[#This Row],[Ordenado]], SEARCH("_",Tabela3[[#This Row],[Ordenado]]) + 1, LEN(Tabela3[[#This Row],[Ordenado]])),"")</f>
        <v/>
      </c>
    </row>
    <row r="2008" spans="10:11" x14ac:dyDescent="0.25">
      <c r="J2008" s="6" t="str">
        <f>IFERROR(MID(Tabela3[[#This Row],[Ordenado]], 1, SEARCH("_", Tabela3[[#This Row],[Ordenado]]) - 1),"")</f>
        <v/>
      </c>
      <c r="K2008" s="6" t="str">
        <f>IFERROR(MID(Tabela3[[#This Row],[Ordenado]], SEARCH("_",Tabela3[[#This Row],[Ordenado]]) + 1, LEN(Tabela3[[#This Row],[Ordenado]])),"")</f>
        <v/>
      </c>
    </row>
    <row r="2009" spans="10:11" x14ac:dyDescent="0.25">
      <c r="J2009" s="6" t="str">
        <f>IFERROR(MID(Tabela3[[#This Row],[Ordenado]], 1, SEARCH("_", Tabela3[[#This Row],[Ordenado]]) - 1),"")</f>
        <v/>
      </c>
      <c r="K2009" s="6" t="str">
        <f>IFERROR(MID(Tabela3[[#This Row],[Ordenado]], SEARCH("_",Tabela3[[#This Row],[Ordenado]]) + 1, LEN(Tabela3[[#This Row],[Ordenado]])),"")</f>
        <v/>
      </c>
    </row>
    <row r="2010" spans="10:11" x14ac:dyDescent="0.25">
      <c r="J2010" s="6" t="str">
        <f>IFERROR(MID(Tabela3[[#This Row],[Ordenado]], 1, SEARCH("_", Tabela3[[#This Row],[Ordenado]]) - 1),"")</f>
        <v/>
      </c>
      <c r="K2010" s="6" t="str">
        <f>IFERROR(MID(Tabela3[[#This Row],[Ordenado]], SEARCH("_",Tabela3[[#This Row],[Ordenado]]) + 1, LEN(Tabela3[[#This Row],[Ordenado]])),"")</f>
        <v/>
      </c>
    </row>
    <row r="2011" spans="10:11" x14ac:dyDescent="0.25">
      <c r="J2011" s="6" t="str">
        <f>IFERROR(MID(Tabela3[[#This Row],[Ordenado]], 1, SEARCH("_", Tabela3[[#This Row],[Ordenado]]) - 1),"")</f>
        <v/>
      </c>
      <c r="K2011" s="6" t="str">
        <f>IFERROR(MID(Tabela3[[#This Row],[Ordenado]], SEARCH("_",Tabela3[[#This Row],[Ordenado]]) + 1, LEN(Tabela3[[#This Row],[Ordenado]])),"")</f>
        <v/>
      </c>
    </row>
    <row r="2012" spans="10:11" x14ac:dyDescent="0.25">
      <c r="J2012" s="6" t="str">
        <f>IFERROR(MID(Tabela3[[#This Row],[Ordenado]], 1, SEARCH("_", Tabela3[[#This Row],[Ordenado]]) - 1),"")</f>
        <v/>
      </c>
      <c r="K2012" s="6" t="str">
        <f>IFERROR(MID(Tabela3[[#This Row],[Ordenado]], SEARCH("_",Tabela3[[#This Row],[Ordenado]]) + 1, LEN(Tabela3[[#This Row],[Ordenado]])),"")</f>
        <v/>
      </c>
    </row>
    <row r="2013" spans="10:11" x14ac:dyDescent="0.25">
      <c r="J2013" s="6" t="str">
        <f>IFERROR(MID(Tabela3[[#This Row],[Ordenado]], 1, SEARCH("_", Tabela3[[#This Row],[Ordenado]]) - 1),"")</f>
        <v/>
      </c>
      <c r="K2013" s="6" t="str">
        <f>IFERROR(MID(Tabela3[[#This Row],[Ordenado]], SEARCH("_",Tabela3[[#This Row],[Ordenado]]) + 1, LEN(Tabela3[[#This Row],[Ordenado]])),"")</f>
        <v/>
      </c>
    </row>
    <row r="2014" spans="10:11" x14ac:dyDescent="0.25">
      <c r="J2014" s="6" t="str">
        <f>IFERROR(MID(Tabela3[[#This Row],[Ordenado]], 1, SEARCH("_", Tabela3[[#This Row],[Ordenado]]) - 1),"")</f>
        <v/>
      </c>
      <c r="K2014" s="6" t="str">
        <f>IFERROR(MID(Tabela3[[#This Row],[Ordenado]], SEARCH("_",Tabela3[[#This Row],[Ordenado]]) + 1, LEN(Tabela3[[#This Row],[Ordenado]])),"")</f>
        <v/>
      </c>
    </row>
    <row r="2015" spans="10:11" x14ac:dyDescent="0.25">
      <c r="J2015" s="6" t="str">
        <f>IFERROR(MID(Tabela3[[#This Row],[Ordenado]], 1, SEARCH("_", Tabela3[[#This Row],[Ordenado]]) - 1),"")</f>
        <v/>
      </c>
      <c r="K2015" s="6" t="str">
        <f>IFERROR(MID(Tabela3[[#This Row],[Ordenado]], SEARCH("_",Tabela3[[#This Row],[Ordenado]]) + 1, LEN(Tabela3[[#This Row],[Ordenado]])),"")</f>
        <v/>
      </c>
    </row>
    <row r="2016" spans="10:11" x14ac:dyDescent="0.25">
      <c r="J2016" s="6" t="str">
        <f>IFERROR(MID(Tabela3[[#This Row],[Ordenado]], 1, SEARCH("_", Tabela3[[#This Row],[Ordenado]]) - 1),"")</f>
        <v/>
      </c>
      <c r="K2016" s="6" t="str">
        <f>IFERROR(MID(Tabela3[[#This Row],[Ordenado]], SEARCH("_",Tabela3[[#This Row],[Ordenado]]) + 1, LEN(Tabela3[[#This Row],[Ordenado]])),"")</f>
        <v/>
      </c>
    </row>
    <row r="2017" spans="10:11" x14ac:dyDescent="0.25">
      <c r="J2017" s="6" t="str">
        <f>IFERROR(MID(Tabela3[[#This Row],[Ordenado]], 1, SEARCH("_", Tabela3[[#This Row],[Ordenado]]) - 1),"")</f>
        <v/>
      </c>
      <c r="K2017" s="6" t="str">
        <f>IFERROR(MID(Tabela3[[#This Row],[Ordenado]], SEARCH("_",Tabela3[[#This Row],[Ordenado]]) + 1, LEN(Tabela3[[#This Row],[Ordenado]])),"")</f>
        <v/>
      </c>
    </row>
    <row r="2018" spans="10:11" x14ac:dyDescent="0.25">
      <c r="J2018" s="6" t="str">
        <f>IFERROR(MID(Tabela3[[#This Row],[Ordenado]], 1, SEARCH("_", Tabela3[[#This Row],[Ordenado]]) - 1),"")</f>
        <v/>
      </c>
      <c r="K2018" s="6" t="str">
        <f>IFERROR(MID(Tabela3[[#This Row],[Ordenado]], SEARCH("_",Tabela3[[#This Row],[Ordenado]]) + 1, LEN(Tabela3[[#This Row],[Ordenado]])),"")</f>
        <v/>
      </c>
    </row>
    <row r="2019" spans="10:11" x14ac:dyDescent="0.25">
      <c r="J2019" s="6" t="str">
        <f>IFERROR(MID(Tabela3[[#This Row],[Ordenado]], 1, SEARCH("_", Tabela3[[#This Row],[Ordenado]]) - 1),"")</f>
        <v/>
      </c>
      <c r="K2019" s="6" t="str">
        <f>IFERROR(MID(Tabela3[[#This Row],[Ordenado]], SEARCH("_",Tabela3[[#This Row],[Ordenado]]) + 1, LEN(Tabela3[[#This Row],[Ordenado]])),"")</f>
        <v/>
      </c>
    </row>
    <row r="2020" spans="10:11" x14ac:dyDescent="0.25">
      <c r="J2020" s="6" t="str">
        <f>IFERROR(MID(Tabela3[[#This Row],[Ordenado]], 1, SEARCH("_", Tabela3[[#This Row],[Ordenado]]) - 1),"")</f>
        <v/>
      </c>
      <c r="K2020" s="6" t="str">
        <f>IFERROR(MID(Tabela3[[#This Row],[Ordenado]], SEARCH("_",Tabela3[[#This Row],[Ordenado]]) + 1, LEN(Tabela3[[#This Row],[Ordenado]])),"")</f>
        <v/>
      </c>
    </row>
    <row r="2021" spans="10:11" x14ac:dyDescent="0.25">
      <c r="J2021" s="6" t="str">
        <f>IFERROR(MID(Tabela3[[#This Row],[Ordenado]], 1, SEARCH("_", Tabela3[[#This Row],[Ordenado]]) - 1),"")</f>
        <v/>
      </c>
      <c r="K2021" s="6" t="str">
        <f>IFERROR(MID(Tabela3[[#This Row],[Ordenado]], SEARCH("_",Tabela3[[#This Row],[Ordenado]]) + 1, LEN(Tabela3[[#This Row],[Ordenado]])),"")</f>
        <v/>
      </c>
    </row>
    <row r="2022" spans="10:11" x14ac:dyDescent="0.25">
      <c r="J2022" s="6" t="str">
        <f>IFERROR(MID(Tabela3[[#This Row],[Ordenado]], 1, SEARCH("_", Tabela3[[#This Row],[Ordenado]]) - 1),"")</f>
        <v/>
      </c>
      <c r="K2022" s="6" t="str">
        <f>IFERROR(MID(Tabela3[[#This Row],[Ordenado]], SEARCH("_",Tabela3[[#This Row],[Ordenado]]) + 1, LEN(Tabela3[[#This Row],[Ordenado]])),"")</f>
        <v/>
      </c>
    </row>
    <row r="2023" spans="10:11" x14ac:dyDescent="0.25">
      <c r="J2023" s="6" t="str">
        <f>IFERROR(MID(Tabela3[[#This Row],[Ordenado]], 1, SEARCH("_", Tabela3[[#This Row],[Ordenado]]) - 1),"")</f>
        <v/>
      </c>
      <c r="K2023" s="6" t="str">
        <f>IFERROR(MID(Tabela3[[#This Row],[Ordenado]], SEARCH("_",Tabela3[[#This Row],[Ordenado]]) + 1, LEN(Tabela3[[#This Row],[Ordenado]])),"")</f>
        <v/>
      </c>
    </row>
    <row r="2024" spans="10:11" x14ac:dyDescent="0.25">
      <c r="J2024" s="6" t="str">
        <f>IFERROR(MID(Tabela3[[#This Row],[Ordenado]], 1, SEARCH("_", Tabela3[[#This Row],[Ordenado]]) - 1),"")</f>
        <v/>
      </c>
      <c r="K2024" s="6" t="str">
        <f>IFERROR(MID(Tabela3[[#This Row],[Ordenado]], SEARCH("_",Tabela3[[#This Row],[Ordenado]]) + 1, LEN(Tabela3[[#This Row],[Ordenado]])),"")</f>
        <v/>
      </c>
    </row>
    <row r="2025" spans="10:11" x14ac:dyDescent="0.25">
      <c r="J2025" s="6" t="str">
        <f>IFERROR(MID(Tabela3[[#This Row],[Ordenado]], 1, SEARCH("_", Tabela3[[#This Row],[Ordenado]]) - 1),"")</f>
        <v/>
      </c>
      <c r="K2025" s="6" t="str">
        <f>IFERROR(MID(Tabela3[[#This Row],[Ordenado]], SEARCH("_",Tabela3[[#This Row],[Ordenado]]) + 1, LEN(Tabela3[[#This Row],[Ordenado]])),"")</f>
        <v/>
      </c>
    </row>
    <row r="2026" spans="10:11" x14ac:dyDescent="0.25">
      <c r="J2026" s="6" t="str">
        <f>IFERROR(MID(Tabela3[[#This Row],[Ordenado]], 1, SEARCH("_", Tabela3[[#This Row],[Ordenado]]) - 1),"")</f>
        <v/>
      </c>
      <c r="K2026" s="6" t="str">
        <f>IFERROR(MID(Tabela3[[#This Row],[Ordenado]], SEARCH("_",Tabela3[[#This Row],[Ordenado]]) + 1, LEN(Tabela3[[#This Row],[Ordenado]])),"")</f>
        <v/>
      </c>
    </row>
    <row r="2027" spans="10:11" x14ac:dyDescent="0.25">
      <c r="J2027" s="6" t="str">
        <f>IFERROR(MID(Tabela3[[#This Row],[Ordenado]], 1, SEARCH("_", Tabela3[[#This Row],[Ordenado]]) - 1),"")</f>
        <v/>
      </c>
      <c r="K2027" s="6" t="str">
        <f>IFERROR(MID(Tabela3[[#This Row],[Ordenado]], SEARCH("_",Tabela3[[#This Row],[Ordenado]]) + 1, LEN(Tabela3[[#This Row],[Ordenado]])),"")</f>
        <v/>
      </c>
    </row>
    <row r="2028" spans="10:11" x14ac:dyDescent="0.25">
      <c r="J2028" s="6" t="str">
        <f>IFERROR(MID(Tabela3[[#This Row],[Ordenado]], 1, SEARCH("_", Tabela3[[#This Row],[Ordenado]]) - 1),"")</f>
        <v/>
      </c>
      <c r="K2028" s="6" t="str">
        <f>IFERROR(MID(Tabela3[[#This Row],[Ordenado]], SEARCH("_",Tabela3[[#This Row],[Ordenado]]) + 1, LEN(Tabela3[[#This Row],[Ordenado]])),"")</f>
        <v/>
      </c>
    </row>
    <row r="2029" spans="10:11" x14ac:dyDescent="0.25">
      <c r="J2029" s="6" t="str">
        <f>IFERROR(MID(Tabela3[[#This Row],[Ordenado]], 1, SEARCH("_", Tabela3[[#This Row],[Ordenado]]) - 1),"")</f>
        <v/>
      </c>
      <c r="K2029" s="6" t="str">
        <f>IFERROR(MID(Tabela3[[#This Row],[Ordenado]], SEARCH("_",Tabela3[[#This Row],[Ordenado]]) + 1, LEN(Tabela3[[#This Row],[Ordenado]])),"")</f>
        <v/>
      </c>
    </row>
    <row r="2030" spans="10:11" x14ac:dyDescent="0.25">
      <c r="J2030" s="6" t="str">
        <f>IFERROR(MID(Tabela3[[#This Row],[Ordenado]], 1, SEARCH("_", Tabela3[[#This Row],[Ordenado]]) - 1),"")</f>
        <v/>
      </c>
      <c r="K2030" s="6" t="str">
        <f>IFERROR(MID(Tabela3[[#This Row],[Ordenado]], SEARCH("_",Tabela3[[#This Row],[Ordenado]]) + 1, LEN(Tabela3[[#This Row],[Ordenado]])),"")</f>
        <v/>
      </c>
    </row>
    <row r="2031" spans="10:11" x14ac:dyDescent="0.25">
      <c r="J2031" s="6" t="str">
        <f>IFERROR(MID(Tabela3[[#This Row],[Ordenado]], 1, SEARCH("_", Tabela3[[#This Row],[Ordenado]]) - 1),"")</f>
        <v/>
      </c>
      <c r="K2031" s="6" t="str">
        <f>IFERROR(MID(Tabela3[[#This Row],[Ordenado]], SEARCH("_",Tabela3[[#This Row],[Ordenado]]) + 1, LEN(Tabela3[[#This Row],[Ordenado]])),"")</f>
        <v/>
      </c>
    </row>
    <row r="2032" spans="10:11" x14ac:dyDescent="0.25">
      <c r="J2032" s="6" t="str">
        <f>IFERROR(MID(Tabela3[[#This Row],[Ordenado]], 1, SEARCH("_", Tabela3[[#This Row],[Ordenado]]) - 1),"")</f>
        <v/>
      </c>
      <c r="K2032" s="6" t="str">
        <f>IFERROR(MID(Tabela3[[#This Row],[Ordenado]], SEARCH("_",Tabela3[[#This Row],[Ordenado]]) + 1, LEN(Tabela3[[#This Row],[Ordenado]])),"")</f>
        <v/>
      </c>
    </row>
    <row r="2033" spans="10:11" x14ac:dyDescent="0.25">
      <c r="J2033" s="6" t="str">
        <f>IFERROR(MID(Tabela3[[#This Row],[Ordenado]], 1, SEARCH("_", Tabela3[[#This Row],[Ordenado]]) - 1),"")</f>
        <v/>
      </c>
      <c r="K2033" s="6" t="str">
        <f>IFERROR(MID(Tabela3[[#This Row],[Ordenado]], SEARCH("_",Tabela3[[#This Row],[Ordenado]]) + 1, LEN(Tabela3[[#This Row],[Ordenado]])),"")</f>
        <v/>
      </c>
    </row>
    <row r="2034" spans="10:11" x14ac:dyDescent="0.25">
      <c r="J2034" s="6" t="str">
        <f>IFERROR(MID(Tabela3[[#This Row],[Ordenado]], 1, SEARCH("_", Tabela3[[#This Row],[Ordenado]]) - 1),"")</f>
        <v/>
      </c>
      <c r="K2034" s="6" t="str">
        <f>IFERROR(MID(Tabela3[[#This Row],[Ordenado]], SEARCH("_",Tabela3[[#This Row],[Ordenado]]) + 1, LEN(Tabela3[[#This Row],[Ordenado]])),"")</f>
        <v/>
      </c>
    </row>
    <row r="2035" spans="10:11" x14ac:dyDescent="0.25">
      <c r="J2035" s="6" t="str">
        <f>IFERROR(MID(Tabela3[[#This Row],[Ordenado]], 1, SEARCH("_", Tabela3[[#This Row],[Ordenado]]) - 1),"")</f>
        <v/>
      </c>
      <c r="K2035" s="6" t="str">
        <f>IFERROR(MID(Tabela3[[#This Row],[Ordenado]], SEARCH("_",Tabela3[[#This Row],[Ordenado]]) + 1, LEN(Tabela3[[#This Row],[Ordenado]])),"")</f>
        <v/>
      </c>
    </row>
    <row r="2036" spans="10:11" x14ac:dyDescent="0.25">
      <c r="J2036" s="6" t="str">
        <f>IFERROR(MID(Tabela3[[#This Row],[Ordenado]], 1, SEARCH("_", Tabela3[[#This Row],[Ordenado]]) - 1),"")</f>
        <v/>
      </c>
      <c r="K2036" s="6" t="str">
        <f>IFERROR(MID(Tabela3[[#This Row],[Ordenado]], SEARCH("_",Tabela3[[#This Row],[Ordenado]]) + 1, LEN(Tabela3[[#This Row],[Ordenado]])),"")</f>
        <v/>
      </c>
    </row>
    <row r="2037" spans="10:11" x14ac:dyDescent="0.25">
      <c r="J2037" s="6" t="str">
        <f>IFERROR(MID(Tabela3[[#This Row],[Ordenado]], 1, SEARCH("_", Tabela3[[#This Row],[Ordenado]]) - 1),"")</f>
        <v/>
      </c>
      <c r="K2037" s="6" t="str">
        <f>IFERROR(MID(Tabela3[[#This Row],[Ordenado]], SEARCH("_",Tabela3[[#This Row],[Ordenado]]) + 1, LEN(Tabela3[[#This Row],[Ordenado]])),"")</f>
        <v/>
      </c>
    </row>
    <row r="2038" spans="10:11" x14ac:dyDescent="0.25">
      <c r="J2038" s="6" t="str">
        <f>IFERROR(MID(Tabela3[[#This Row],[Ordenado]], 1, SEARCH("_", Tabela3[[#This Row],[Ordenado]]) - 1),"")</f>
        <v/>
      </c>
      <c r="K2038" s="6" t="str">
        <f>IFERROR(MID(Tabela3[[#This Row],[Ordenado]], SEARCH("_",Tabela3[[#This Row],[Ordenado]]) + 1, LEN(Tabela3[[#This Row],[Ordenado]])),"")</f>
        <v/>
      </c>
    </row>
    <row r="2039" spans="10:11" x14ac:dyDescent="0.25">
      <c r="J2039" s="6" t="str">
        <f>IFERROR(MID(Tabela3[[#This Row],[Ordenado]], 1, SEARCH("_", Tabela3[[#This Row],[Ordenado]]) - 1),"")</f>
        <v/>
      </c>
      <c r="K2039" s="6" t="str">
        <f>IFERROR(MID(Tabela3[[#This Row],[Ordenado]], SEARCH("_",Tabela3[[#This Row],[Ordenado]]) + 1, LEN(Tabela3[[#This Row],[Ordenado]])),"")</f>
        <v/>
      </c>
    </row>
    <row r="2040" spans="10:11" x14ac:dyDescent="0.25">
      <c r="J2040" s="6" t="str">
        <f>IFERROR(MID(Tabela3[[#This Row],[Ordenado]], 1, SEARCH("_", Tabela3[[#This Row],[Ordenado]]) - 1),"")</f>
        <v/>
      </c>
      <c r="K2040" s="6" t="str">
        <f>IFERROR(MID(Tabela3[[#This Row],[Ordenado]], SEARCH("_",Tabela3[[#This Row],[Ordenado]]) + 1, LEN(Tabela3[[#This Row],[Ordenado]])),"")</f>
        <v/>
      </c>
    </row>
    <row r="2041" spans="10:11" x14ac:dyDescent="0.25">
      <c r="J2041" s="6" t="str">
        <f>IFERROR(MID(Tabela3[[#This Row],[Ordenado]], 1, SEARCH("_", Tabela3[[#This Row],[Ordenado]]) - 1),"")</f>
        <v/>
      </c>
      <c r="K2041" s="6" t="str">
        <f>IFERROR(MID(Tabela3[[#This Row],[Ordenado]], SEARCH("_",Tabela3[[#This Row],[Ordenado]]) + 1, LEN(Tabela3[[#This Row],[Ordenado]])),"")</f>
        <v/>
      </c>
    </row>
    <row r="2042" spans="10:11" x14ac:dyDescent="0.25">
      <c r="J2042" s="6" t="str">
        <f>IFERROR(MID(Tabela3[[#This Row],[Ordenado]], 1, SEARCH("_", Tabela3[[#This Row],[Ordenado]]) - 1),"")</f>
        <v/>
      </c>
      <c r="K2042" s="6" t="str">
        <f>IFERROR(MID(Tabela3[[#This Row],[Ordenado]], SEARCH("_",Tabela3[[#This Row],[Ordenado]]) + 1, LEN(Tabela3[[#This Row],[Ordenado]])),"")</f>
        <v/>
      </c>
    </row>
    <row r="2043" spans="10:11" x14ac:dyDescent="0.25">
      <c r="J2043" s="6" t="str">
        <f>IFERROR(MID(Tabela3[[#This Row],[Ordenado]], 1, SEARCH("_", Tabela3[[#This Row],[Ordenado]]) - 1),"")</f>
        <v/>
      </c>
      <c r="K2043" s="6" t="str">
        <f>IFERROR(MID(Tabela3[[#This Row],[Ordenado]], SEARCH("_",Tabela3[[#This Row],[Ordenado]]) + 1, LEN(Tabela3[[#This Row],[Ordenado]])),"")</f>
        <v/>
      </c>
    </row>
    <row r="2044" spans="10:11" x14ac:dyDescent="0.25">
      <c r="J2044" s="6" t="str">
        <f>IFERROR(MID(Tabela3[[#This Row],[Ordenado]], 1, SEARCH("_", Tabela3[[#This Row],[Ordenado]]) - 1),"")</f>
        <v/>
      </c>
      <c r="K2044" s="6" t="str">
        <f>IFERROR(MID(Tabela3[[#This Row],[Ordenado]], SEARCH("_",Tabela3[[#This Row],[Ordenado]]) + 1, LEN(Tabela3[[#This Row],[Ordenado]])),"")</f>
        <v/>
      </c>
    </row>
    <row r="2045" spans="10:11" x14ac:dyDescent="0.25">
      <c r="J2045" s="6" t="str">
        <f>IFERROR(MID(Tabela3[[#This Row],[Ordenado]], 1, SEARCH("_", Tabela3[[#This Row],[Ordenado]]) - 1),"")</f>
        <v/>
      </c>
      <c r="K2045" s="6" t="str">
        <f>IFERROR(MID(Tabela3[[#This Row],[Ordenado]], SEARCH("_",Tabela3[[#This Row],[Ordenado]]) + 1, LEN(Tabela3[[#This Row],[Ordenado]])),"")</f>
        <v/>
      </c>
    </row>
    <row r="2046" spans="10:11" x14ac:dyDescent="0.25">
      <c r="J2046" s="6" t="str">
        <f>IFERROR(MID(Tabela3[[#This Row],[Ordenado]], 1, SEARCH("_", Tabela3[[#This Row],[Ordenado]]) - 1),"")</f>
        <v/>
      </c>
      <c r="K2046" s="6" t="str">
        <f>IFERROR(MID(Tabela3[[#This Row],[Ordenado]], SEARCH("_",Tabela3[[#This Row],[Ordenado]]) + 1, LEN(Tabela3[[#This Row],[Ordenado]])),"")</f>
        <v/>
      </c>
    </row>
    <row r="2047" spans="10:11" x14ac:dyDescent="0.25">
      <c r="J2047" s="6" t="str">
        <f>IFERROR(MID(Tabela3[[#This Row],[Ordenado]], 1, SEARCH("_", Tabela3[[#This Row],[Ordenado]]) - 1),"")</f>
        <v/>
      </c>
      <c r="K2047" s="6" t="str">
        <f>IFERROR(MID(Tabela3[[#This Row],[Ordenado]], SEARCH("_",Tabela3[[#This Row],[Ordenado]]) + 1, LEN(Tabela3[[#This Row],[Ordenado]])),"")</f>
        <v/>
      </c>
    </row>
    <row r="2048" spans="10:11" x14ac:dyDescent="0.25">
      <c r="J2048" s="6" t="str">
        <f>IFERROR(MID(Tabela3[[#This Row],[Ordenado]], 1, SEARCH("_", Tabela3[[#This Row],[Ordenado]]) - 1),"")</f>
        <v/>
      </c>
      <c r="K2048" s="6" t="str">
        <f>IFERROR(MID(Tabela3[[#This Row],[Ordenado]], SEARCH("_",Tabela3[[#This Row],[Ordenado]]) + 1, LEN(Tabela3[[#This Row],[Ordenado]])),"")</f>
        <v/>
      </c>
    </row>
    <row r="2049" spans="10:11" x14ac:dyDescent="0.25">
      <c r="J2049" s="6" t="str">
        <f>IFERROR(MID(Tabela3[[#This Row],[Ordenado]], 1, SEARCH("_", Tabela3[[#This Row],[Ordenado]]) - 1),"")</f>
        <v/>
      </c>
      <c r="K2049" s="6" t="str">
        <f>IFERROR(MID(Tabela3[[#This Row],[Ordenado]], SEARCH("_",Tabela3[[#This Row],[Ordenado]]) + 1, LEN(Tabela3[[#This Row],[Ordenado]])),"")</f>
        <v/>
      </c>
    </row>
    <row r="2050" spans="10:11" x14ac:dyDescent="0.25">
      <c r="J2050" s="6" t="str">
        <f>IFERROR(MID(Tabela3[[#This Row],[Ordenado]], 1, SEARCH("_", Tabela3[[#This Row],[Ordenado]]) - 1),"")</f>
        <v/>
      </c>
      <c r="K2050" s="6" t="str">
        <f>IFERROR(MID(Tabela3[[#This Row],[Ordenado]], SEARCH("_",Tabela3[[#This Row],[Ordenado]]) + 1, LEN(Tabela3[[#This Row],[Ordenado]])),"")</f>
        <v/>
      </c>
    </row>
    <row r="2051" spans="10:11" x14ac:dyDescent="0.25">
      <c r="J2051" s="6" t="str">
        <f>IFERROR(MID(Tabela3[[#This Row],[Ordenado]], 1, SEARCH("_", Tabela3[[#This Row],[Ordenado]]) - 1),"")</f>
        <v/>
      </c>
      <c r="K2051" s="6" t="str">
        <f>IFERROR(MID(Tabela3[[#This Row],[Ordenado]], SEARCH("_",Tabela3[[#This Row],[Ordenado]]) + 1, LEN(Tabela3[[#This Row],[Ordenado]])),"")</f>
        <v/>
      </c>
    </row>
    <row r="2052" spans="10:11" x14ac:dyDescent="0.25">
      <c r="J2052" s="6" t="str">
        <f>IFERROR(MID(Tabela3[[#This Row],[Ordenado]], 1, SEARCH("_", Tabela3[[#This Row],[Ordenado]]) - 1),"")</f>
        <v/>
      </c>
      <c r="K2052" s="6" t="str">
        <f>IFERROR(MID(Tabela3[[#This Row],[Ordenado]], SEARCH("_",Tabela3[[#This Row],[Ordenado]]) + 1, LEN(Tabela3[[#This Row],[Ordenado]])),"")</f>
        <v/>
      </c>
    </row>
    <row r="2053" spans="10:11" x14ac:dyDescent="0.25">
      <c r="J2053" s="6" t="str">
        <f>IFERROR(MID(Tabela3[[#This Row],[Ordenado]], 1, SEARCH("_", Tabela3[[#This Row],[Ordenado]]) - 1),"")</f>
        <v/>
      </c>
      <c r="K2053" s="6" t="str">
        <f>IFERROR(MID(Tabela3[[#This Row],[Ordenado]], SEARCH("_",Tabela3[[#This Row],[Ordenado]]) + 1, LEN(Tabela3[[#This Row],[Ordenado]])),"")</f>
        <v/>
      </c>
    </row>
    <row r="2054" spans="10:11" x14ac:dyDescent="0.25">
      <c r="J2054" s="6" t="str">
        <f>IFERROR(MID(Tabela3[[#This Row],[Ordenado]], 1, SEARCH("_", Tabela3[[#This Row],[Ordenado]]) - 1),"")</f>
        <v/>
      </c>
      <c r="K2054" s="6" t="str">
        <f>IFERROR(MID(Tabela3[[#This Row],[Ordenado]], SEARCH("_",Tabela3[[#This Row],[Ordenado]]) + 1, LEN(Tabela3[[#This Row],[Ordenado]])),"")</f>
        <v/>
      </c>
    </row>
    <row r="2055" spans="10:11" x14ac:dyDescent="0.25">
      <c r="J2055" s="6" t="str">
        <f>IFERROR(MID(Tabela3[[#This Row],[Ordenado]], 1, SEARCH("_", Tabela3[[#This Row],[Ordenado]]) - 1),"")</f>
        <v/>
      </c>
      <c r="K2055" s="6" t="str">
        <f>IFERROR(MID(Tabela3[[#This Row],[Ordenado]], SEARCH("_",Tabela3[[#This Row],[Ordenado]]) + 1, LEN(Tabela3[[#This Row],[Ordenado]])),"")</f>
        <v/>
      </c>
    </row>
    <row r="2056" spans="10:11" x14ac:dyDescent="0.25">
      <c r="J2056" s="6" t="str">
        <f>IFERROR(MID(Tabela3[[#This Row],[Ordenado]], 1, SEARCH("_", Tabela3[[#This Row],[Ordenado]]) - 1),"")</f>
        <v/>
      </c>
      <c r="K2056" s="6" t="str">
        <f>IFERROR(MID(Tabela3[[#This Row],[Ordenado]], SEARCH("_",Tabela3[[#This Row],[Ordenado]]) + 1, LEN(Tabela3[[#This Row],[Ordenado]])),"")</f>
        <v/>
      </c>
    </row>
    <row r="2057" spans="10:11" x14ac:dyDescent="0.25">
      <c r="J2057" s="6" t="str">
        <f>IFERROR(MID(Tabela3[[#This Row],[Ordenado]], 1, SEARCH("_", Tabela3[[#This Row],[Ordenado]]) - 1),"")</f>
        <v/>
      </c>
      <c r="K2057" s="6" t="str">
        <f>IFERROR(MID(Tabela3[[#This Row],[Ordenado]], SEARCH("_",Tabela3[[#This Row],[Ordenado]]) + 1, LEN(Tabela3[[#This Row],[Ordenado]])),"")</f>
        <v/>
      </c>
    </row>
    <row r="2058" spans="10:11" x14ac:dyDescent="0.25">
      <c r="J2058" s="6" t="str">
        <f>IFERROR(MID(Tabela3[[#This Row],[Ordenado]], 1, SEARCH("_", Tabela3[[#This Row],[Ordenado]]) - 1),"")</f>
        <v/>
      </c>
      <c r="K2058" s="6" t="str">
        <f>IFERROR(MID(Tabela3[[#This Row],[Ordenado]], SEARCH("_",Tabela3[[#This Row],[Ordenado]]) + 1, LEN(Tabela3[[#This Row],[Ordenado]])),"")</f>
        <v/>
      </c>
    </row>
    <row r="2059" spans="10:11" x14ac:dyDescent="0.25">
      <c r="J2059" s="6" t="str">
        <f>IFERROR(MID(Tabela3[[#This Row],[Ordenado]], 1, SEARCH("_", Tabela3[[#This Row],[Ordenado]]) - 1),"")</f>
        <v/>
      </c>
      <c r="K2059" s="6" t="str">
        <f>IFERROR(MID(Tabela3[[#This Row],[Ordenado]], SEARCH("_",Tabela3[[#This Row],[Ordenado]]) + 1, LEN(Tabela3[[#This Row],[Ordenado]])),"")</f>
        <v/>
      </c>
    </row>
    <row r="2060" spans="10:11" x14ac:dyDescent="0.25">
      <c r="J2060" s="6" t="str">
        <f>IFERROR(MID(Tabela3[[#This Row],[Ordenado]], 1, SEARCH("_", Tabela3[[#This Row],[Ordenado]]) - 1),"")</f>
        <v/>
      </c>
      <c r="K2060" s="6" t="str">
        <f>IFERROR(MID(Tabela3[[#This Row],[Ordenado]], SEARCH("_",Tabela3[[#This Row],[Ordenado]]) + 1, LEN(Tabela3[[#This Row],[Ordenado]])),"")</f>
        <v/>
      </c>
    </row>
    <row r="2061" spans="10:11" x14ac:dyDescent="0.25">
      <c r="J2061" s="6" t="str">
        <f>IFERROR(MID(Tabela3[[#This Row],[Ordenado]], 1, SEARCH("_", Tabela3[[#This Row],[Ordenado]]) - 1),"")</f>
        <v/>
      </c>
      <c r="K2061" s="6" t="str">
        <f>IFERROR(MID(Tabela3[[#This Row],[Ordenado]], SEARCH("_",Tabela3[[#This Row],[Ordenado]]) + 1, LEN(Tabela3[[#This Row],[Ordenado]])),"")</f>
        <v/>
      </c>
    </row>
    <row r="2062" spans="10:11" x14ac:dyDescent="0.25">
      <c r="J2062" s="6" t="str">
        <f>IFERROR(MID(Tabela3[[#This Row],[Ordenado]], 1, SEARCH("_", Tabela3[[#This Row],[Ordenado]]) - 1),"")</f>
        <v/>
      </c>
      <c r="K2062" s="6" t="str">
        <f>IFERROR(MID(Tabela3[[#This Row],[Ordenado]], SEARCH("_",Tabela3[[#This Row],[Ordenado]]) + 1, LEN(Tabela3[[#This Row],[Ordenado]])),"")</f>
        <v/>
      </c>
    </row>
    <row r="2063" spans="10:11" x14ac:dyDescent="0.25">
      <c r="J2063" s="6" t="str">
        <f>IFERROR(MID(Tabela3[[#This Row],[Ordenado]], 1, SEARCH("_", Tabela3[[#This Row],[Ordenado]]) - 1),"")</f>
        <v/>
      </c>
      <c r="K2063" s="6" t="str">
        <f>IFERROR(MID(Tabela3[[#This Row],[Ordenado]], SEARCH("_",Tabela3[[#This Row],[Ordenado]]) + 1, LEN(Tabela3[[#This Row],[Ordenado]])),"")</f>
        <v/>
      </c>
    </row>
    <row r="2064" spans="10:11" x14ac:dyDescent="0.25">
      <c r="J2064" s="6" t="str">
        <f>IFERROR(MID(Tabela3[[#This Row],[Ordenado]], 1, SEARCH("_", Tabela3[[#This Row],[Ordenado]]) - 1),"")</f>
        <v/>
      </c>
      <c r="K2064" s="6" t="str">
        <f>IFERROR(MID(Tabela3[[#This Row],[Ordenado]], SEARCH("_",Tabela3[[#This Row],[Ordenado]]) + 1, LEN(Tabela3[[#This Row],[Ordenado]])),"")</f>
        <v/>
      </c>
    </row>
    <row r="2065" spans="10:11" x14ac:dyDescent="0.25">
      <c r="J2065" s="6" t="str">
        <f>IFERROR(MID(Tabela3[[#This Row],[Ordenado]], 1, SEARCH("_", Tabela3[[#This Row],[Ordenado]]) - 1),"")</f>
        <v/>
      </c>
      <c r="K2065" s="6" t="str">
        <f>IFERROR(MID(Tabela3[[#This Row],[Ordenado]], SEARCH("_",Tabela3[[#This Row],[Ordenado]]) + 1, LEN(Tabela3[[#This Row],[Ordenado]])),"")</f>
        <v/>
      </c>
    </row>
    <row r="2066" spans="10:11" x14ac:dyDescent="0.25">
      <c r="J2066" s="6" t="str">
        <f>IFERROR(MID(Tabela3[[#This Row],[Ordenado]], 1, SEARCH("_", Tabela3[[#This Row],[Ordenado]]) - 1),"")</f>
        <v/>
      </c>
      <c r="K2066" s="6" t="str">
        <f>IFERROR(MID(Tabela3[[#This Row],[Ordenado]], SEARCH("_",Tabela3[[#This Row],[Ordenado]]) + 1, LEN(Tabela3[[#This Row],[Ordenado]])),"")</f>
        <v/>
      </c>
    </row>
    <row r="2067" spans="10:11" x14ac:dyDescent="0.25">
      <c r="J2067" s="6" t="str">
        <f>IFERROR(MID(Tabela3[[#This Row],[Ordenado]], 1, SEARCH("_", Tabela3[[#This Row],[Ordenado]]) - 1),"")</f>
        <v/>
      </c>
      <c r="K2067" s="6" t="str">
        <f>IFERROR(MID(Tabela3[[#This Row],[Ordenado]], SEARCH("_",Tabela3[[#This Row],[Ordenado]]) + 1, LEN(Tabela3[[#This Row],[Ordenado]])),"")</f>
        <v/>
      </c>
    </row>
    <row r="2068" spans="10:11" x14ac:dyDescent="0.25">
      <c r="J2068" s="6" t="str">
        <f>IFERROR(MID(Tabela3[[#This Row],[Ordenado]], 1, SEARCH("_", Tabela3[[#This Row],[Ordenado]]) - 1),"")</f>
        <v/>
      </c>
      <c r="K2068" s="6" t="str">
        <f>IFERROR(MID(Tabela3[[#This Row],[Ordenado]], SEARCH("_",Tabela3[[#This Row],[Ordenado]]) + 1, LEN(Tabela3[[#This Row],[Ordenado]])),"")</f>
        <v/>
      </c>
    </row>
    <row r="2069" spans="10:11" x14ac:dyDescent="0.25">
      <c r="J2069" s="6" t="str">
        <f>IFERROR(MID(Tabela3[[#This Row],[Ordenado]], 1, SEARCH("_", Tabela3[[#This Row],[Ordenado]]) - 1),"")</f>
        <v/>
      </c>
      <c r="K2069" s="6" t="str">
        <f>IFERROR(MID(Tabela3[[#This Row],[Ordenado]], SEARCH("_",Tabela3[[#This Row],[Ordenado]]) + 1, LEN(Tabela3[[#This Row],[Ordenado]])),"")</f>
        <v/>
      </c>
    </row>
    <row r="2070" spans="10:11" x14ac:dyDescent="0.25">
      <c r="J2070" s="6" t="str">
        <f>IFERROR(MID(Tabela3[[#This Row],[Ordenado]], 1, SEARCH("_", Tabela3[[#This Row],[Ordenado]]) - 1),"")</f>
        <v/>
      </c>
      <c r="K2070" s="6" t="str">
        <f>IFERROR(MID(Tabela3[[#This Row],[Ordenado]], SEARCH("_",Tabela3[[#This Row],[Ordenado]]) + 1, LEN(Tabela3[[#This Row],[Ordenado]])),"")</f>
        <v/>
      </c>
    </row>
    <row r="2071" spans="10:11" x14ac:dyDescent="0.25">
      <c r="J2071" s="6" t="str">
        <f>IFERROR(MID(Tabela3[[#This Row],[Ordenado]], 1, SEARCH("_", Tabela3[[#This Row],[Ordenado]]) - 1),"")</f>
        <v/>
      </c>
      <c r="K2071" s="6" t="str">
        <f>IFERROR(MID(Tabela3[[#This Row],[Ordenado]], SEARCH("_",Tabela3[[#This Row],[Ordenado]]) + 1, LEN(Tabela3[[#This Row],[Ordenado]])),"")</f>
        <v/>
      </c>
    </row>
    <row r="2072" spans="10:11" x14ac:dyDescent="0.25">
      <c r="J2072" s="6" t="str">
        <f>IFERROR(MID(Tabela3[[#This Row],[Ordenado]], 1, SEARCH("_", Tabela3[[#This Row],[Ordenado]]) - 1),"")</f>
        <v/>
      </c>
      <c r="K2072" s="6" t="str">
        <f>IFERROR(MID(Tabela3[[#This Row],[Ordenado]], SEARCH("_",Tabela3[[#This Row],[Ordenado]]) + 1, LEN(Tabela3[[#This Row],[Ordenado]])),"")</f>
        <v/>
      </c>
    </row>
    <row r="2073" spans="10:11" x14ac:dyDescent="0.25">
      <c r="J2073" s="6" t="str">
        <f>IFERROR(MID(Tabela3[[#This Row],[Ordenado]], 1, SEARCH("_", Tabela3[[#This Row],[Ordenado]]) - 1),"")</f>
        <v/>
      </c>
      <c r="K2073" s="6" t="str">
        <f>IFERROR(MID(Tabela3[[#This Row],[Ordenado]], SEARCH("_",Tabela3[[#This Row],[Ordenado]]) + 1, LEN(Tabela3[[#This Row],[Ordenado]])),"")</f>
        <v/>
      </c>
    </row>
    <row r="2074" spans="10:11" x14ac:dyDescent="0.25">
      <c r="J2074" s="6" t="str">
        <f>IFERROR(MID(Tabela3[[#This Row],[Ordenado]], 1, SEARCH("_", Tabela3[[#This Row],[Ordenado]]) - 1),"")</f>
        <v/>
      </c>
      <c r="K2074" s="6" t="str">
        <f>IFERROR(MID(Tabela3[[#This Row],[Ordenado]], SEARCH("_",Tabela3[[#This Row],[Ordenado]]) + 1, LEN(Tabela3[[#This Row],[Ordenado]])),"")</f>
        <v/>
      </c>
    </row>
    <row r="2075" spans="10:11" x14ac:dyDescent="0.25">
      <c r="J2075" s="6" t="str">
        <f>IFERROR(MID(Tabela3[[#This Row],[Ordenado]], 1, SEARCH("_", Tabela3[[#This Row],[Ordenado]]) - 1),"")</f>
        <v/>
      </c>
      <c r="K2075" s="6" t="str">
        <f>IFERROR(MID(Tabela3[[#This Row],[Ordenado]], SEARCH("_",Tabela3[[#This Row],[Ordenado]]) + 1, LEN(Tabela3[[#This Row],[Ordenado]])),"")</f>
        <v/>
      </c>
    </row>
    <row r="2076" spans="10:11" x14ac:dyDescent="0.25">
      <c r="J2076" s="6" t="str">
        <f>IFERROR(MID(Tabela3[[#This Row],[Ordenado]], 1, SEARCH("_", Tabela3[[#This Row],[Ordenado]]) - 1),"")</f>
        <v/>
      </c>
      <c r="K2076" s="6" t="str">
        <f>IFERROR(MID(Tabela3[[#This Row],[Ordenado]], SEARCH("_",Tabela3[[#This Row],[Ordenado]]) + 1, LEN(Tabela3[[#This Row],[Ordenado]])),"")</f>
        <v/>
      </c>
    </row>
    <row r="2077" spans="10:11" x14ac:dyDescent="0.25">
      <c r="J2077" s="6" t="str">
        <f>IFERROR(MID(Tabela3[[#This Row],[Ordenado]], 1, SEARCH("_", Tabela3[[#This Row],[Ordenado]]) - 1),"")</f>
        <v/>
      </c>
      <c r="K2077" s="6" t="str">
        <f>IFERROR(MID(Tabela3[[#This Row],[Ordenado]], SEARCH("_",Tabela3[[#This Row],[Ordenado]]) + 1, LEN(Tabela3[[#This Row],[Ordenado]])),"")</f>
        <v/>
      </c>
    </row>
    <row r="2078" spans="10:11" x14ac:dyDescent="0.25">
      <c r="J2078" s="6" t="str">
        <f>IFERROR(MID(Tabela3[[#This Row],[Ordenado]], 1, SEARCH("_", Tabela3[[#This Row],[Ordenado]]) - 1),"")</f>
        <v/>
      </c>
      <c r="K2078" s="6" t="str">
        <f>IFERROR(MID(Tabela3[[#This Row],[Ordenado]], SEARCH("_",Tabela3[[#This Row],[Ordenado]]) + 1, LEN(Tabela3[[#This Row],[Ordenado]])),"")</f>
        <v/>
      </c>
    </row>
    <row r="2079" spans="10:11" x14ac:dyDescent="0.25">
      <c r="J2079" s="6" t="str">
        <f>IFERROR(MID(Tabela3[[#This Row],[Ordenado]], 1, SEARCH("_", Tabela3[[#This Row],[Ordenado]]) - 1),"")</f>
        <v/>
      </c>
      <c r="K2079" s="6" t="str">
        <f>IFERROR(MID(Tabela3[[#This Row],[Ordenado]], SEARCH("_",Tabela3[[#This Row],[Ordenado]]) + 1, LEN(Tabela3[[#This Row],[Ordenado]])),"")</f>
        <v/>
      </c>
    </row>
    <row r="2080" spans="10:11" x14ac:dyDescent="0.25">
      <c r="J2080" s="6" t="str">
        <f>IFERROR(MID(Tabela3[[#This Row],[Ordenado]], 1, SEARCH("_", Tabela3[[#This Row],[Ordenado]]) - 1),"")</f>
        <v/>
      </c>
      <c r="K2080" s="6" t="str">
        <f>IFERROR(MID(Tabela3[[#This Row],[Ordenado]], SEARCH("_",Tabela3[[#This Row],[Ordenado]]) + 1, LEN(Tabela3[[#This Row],[Ordenado]])),"")</f>
        <v/>
      </c>
    </row>
    <row r="2081" spans="10:11" x14ac:dyDescent="0.25">
      <c r="J2081" s="6" t="str">
        <f>IFERROR(MID(Tabela3[[#This Row],[Ordenado]], 1, SEARCH("_", Tabela3[[#This Row],[Ordenado]]) - 1),"")</f>
        <v/>
      </c>
      <c r="K2081" s="6" t="str">
        <f>IFERROR(MID(Tabela3[[#This Row],[Ordenado]], SEARCH("_",Tabela3[[#This Row],[Ordenado]]) + 1, LEN(Tabela3[[#This Row],[Ordenado]])),"")</f>
        <v/>
      </c>
    </row>
    <row r="2082" spans="10:11" x14ac:dyDescent="0.25">
      <c r="J2082" s="6" t="str">
        <f>IFERROR(MID(Tabela3[[#This Row],[Ordenado]], 1, SEARCH("_", Tabela3[[#This Row],[Ordenado]]) - 1),"")</f>
        <v/>
      </c>
      <c r="K2082" s="6" t="str">
        <f>IFERROR(MID(Tabela3[[#This Row],[Ordenado]], SEARCH("_",Tabela3[[#This Row],[Ordenado]]) + 1, LEN(Tabela3[[#This Row],[Ordenado]])),"")</f>
        <v/>
      </c>
    </row>
    <row r="2083" spans="10:11" x14ac:dyDescent="0.25">
      <c r="J2083" s="6" t="str">
        <f>IFERROR(MID(Tabela3[[#This Row],[Ordenado]], 1, SEARCH("_", Tabela3[[#This Row],[Ordenado]]) - 1),"")</f>
        <v/>
      </c>
      <c r="K2083" s="6" t="str">
        <f>IFERROR(MID(Tabela3[[#This Row],[Ordenado]], SEARCH("_",Tabela3[[#This Row],[Ordenado]]) + 1, LEN(Tabela3[[#This Row],[Ordenado]])),"")</f>
        <v/>
      </c>
    </row>
    <row r="2084" spans="10:11" x14ac:dyDescent="0.25">
      <c r="J2084" s="6" t="str">
        <f>IFERROR(MID(Tabela3[[#This Row],[Ordenado]], 1, SEARCH("_", Tabela3[[#This Row],[Ordenado]]) - 1),"")</f>
        <v/>
      </c>
      <c r="K2084" s="6" t="str">
        <f>IFERROR(MID(Tabela3[[#This Row],[Ordenado]], SEARCH("_",Tabela3[[#This Row],[Ordenado]]) + 1, LEN(Tabela3[[#This Row],[Ordenado]])),"")</f>
        <v/>
      </c>
    </row>
    <row r="2085" spans="10:11" x14ac:dyDescent="0.25">
      <c r="J2085" s="6" t="str">
        <f>IFERROR(MID(Tabela3[[#This Row],[Ordenado]], 1, SEARCH("_", Tabela3[[#This Row],[Ordenado]]) - 1),"")</f>
        <v/>
      </c>
      <c r="K2085" s="6" t="str">
        <f>IFERROR(MID(Tabela3[[#This Row],[Ordenado]], SEARCH("_",Tabela3[[#This Row],[Ordenado]]) + 1, LEN(Tabela3[[#This Row],[Ordenado]])),"")</f>
        <v/>
      </c>
    </row>
    <row r="2086" spans="10:11" x14ac:dyDescent="0.25">
      <c r="J2086" s="6" t="str">
        <f>IFERROR(MID(Tabela3[[#This Row],[Ordenado]], 1, SEARCH("_", Tabela3[[#This Row],[Ordenado]]) - 1),"")</f>
        <v/>
      </c>
      <c r="K2086" s="6" t="str">
        <f>IFERROR(MID(Tabela3[[#This Row],[Ordenado]], SEARCH("_",Tabela3[[#This Row],[Ordenado]]) + 1, LEN(Tabela3[[#This Row],[Ordenado]])),"")</f>
        <v/>
      </c>
    </row>
    <row r="2087" spans="10:11" x14ac:dyDescent="0.25">
      <c r="J2087" s="6" t="str">
        <f>IFERROR(MID(Tabela3[[#This Row],[Ordenado]], 1, SEARCH("_", Tabela3[[#This Row],[Ordenado]]) - 1),"")</f>
        <v/>
      </c>
      <c r="K2087" s="6" t="str">
        <f>IFERROR(MID(Tabela3[[#This Row],[Ordenado]], SEARCH("_",Tabela3[[#This Row],[Ordenado]]) + 1, LEN(Tabela3[[#This Row],[Ordenado]])),"")</f>
        <v/>
      </c>
    </row>
    <row r="2088" spans="10:11" x14ac:dyDescent="0.25">
      <c r="J2088" s="6" t="str">
        <f>IFERROR(MID(Tabela3[[#This Row],[Ordenado]], 1, SEARCH("_", Tabela3[[#This Row],[Ordenado]]) - 1),"")</f>
        <v/>
      </c>
      <c r="K2088" s="6" t="str">
        <f>IFERROR(MID(Tabela3[[#This Row],[Ordenado]], SEARCH("_",Tabela3[[#This Row],[Ordenado]]) + 1, LEN(Tabela3[[#This Row],[Ordenado]])),"")</f>
        <v/>
      </c>
    </row>
    <row r="2089" spans="10:11" x14ac:dyDescent="0.25">
      <c r="J2089" s="6" t="str">
        <f>IFERROR(MID(Tabela3[[#This Row],[Ordenado]], 1, SEARCH("_", Tabela3[[#This Row],[Ordenado]]) - 1),"")</f>
        <v/>
      </c>
      <c r="K2089" s="6" t="str">
        <f>IFERROR(MID(Tabela3[[#This Row],[Ordenado]], SEARCH("_",Tabela3[[#This Row],[Ordenado]]) + 1, LEN(Tabela3[[#This Row],[Ordenado]])),"")</f>
        <v/>
      </c>
    </row>
    <row r="2090" spans="10:11" x14ac:dyDescent="0.25">
      <c r="J2090" s="6" t="str">
        <f>IFERROR(MID(Tabela3[[#This Row],[Ordenado]], 1, SEARCH("_", Tabela3[[#This Row],[Ordenado]]) - 1),"")</f>
        <v/>
      </c>
      <c r="K2090" s="6" t="str">
        <f>IFERROR(MID(Tabela3[[#This Row],[Ordenado]], SEARCH("_",Tabela3[[#This Row],[Ordenado]]) + 1, LEN(Tabela3[[#This Row],[Ordenado]])),"")</f>
        <v/>
      </c>
    </row>
    <row r="2091" spans="10:11" x14ac:dyDescent="0.25">
      <c r="J2091" s="6" t="str">
        <f>IFERROR(MID(Tabela3[[#This Row],[Ordenado]], 1, SEARCH("_", Tabela3[[#This Row],[Ordenado]]) - 1),"")</f>
        <v/>
      </c>
      <c r="K2091" s="6" t="str">
        <f>IFERROR(MID(Tabela3[[#This Row],[Ordenado]], SEARCH("_",Tabela3[[#This Row],[Ordenado]]) + 1, LEN(Tabela3[[#This Row],[Ordenado]])),"")</f>
        <v/>
      </c>
    </row>
    <row r="2092" spans="10:11" x14ac:dyDescent="0.25">
      <c r="J2092" s="6" t="str">
        <f>IFERROR(MID(Tabela3[[#This Row],[Ordenado]], 1, SEARCH("_", Tabela3[[#This Row],[Ordenado]]) - 1),"")</f>
        <v/>
      </c>
      <c r="K2092" s="6" t="str">
        <f>IFERROR(MID(Tabela3[[#This Row],[Ordenado]], SEARCH("_",Tabela3[[#This Row],[Ordenado]]) + 1, LEN(Tabela3[[#This Row],[Ordenado]])),"")</f>
        <v/>
      </c>
    </row>
    <row r="2093" spans="10:11" x14ac:dyDescent="0.25">
      <c r="J2093" s="6" t="str">
        <f>IFERROR(MID(Tabela3[[#This Row],[Ordenado]], 1, SEARCH("_", Tabela3[[#This Row],[Ordenado]]) - 1),"")</f>
        <v/>
      </c>
      <c r="K2093" s="6" t="str">
        <f>IFERROR(MID(Tabela3[[#This Row],[Ordenado]], SEARCH("_",Tabela3[[#This Row],[Ordenado]]) + 1, LEN(Tabela3[[#This Row],[Ordenado]])),"")</f>
        <v/>
      </c>
    </row>
    <row r="2094" spans="10:11" x14ac:dyDescent="0.25">
      <c r="J2094" s="6" t="str">
        <f>IFERROR(MID(Tabela3[[#This Row],[Ordenado]], 1, SEARCH("_", Tabela3[[#This Row],[Ordenado]]) - 1),"")</f>
        <v/>
      </c>
      <c r="K2094" s="6" t="str">
        <f>IFERROR(MID(Tabela3[[#This Row],[Ordenado]], SEARCH("_",Tabela3[[#This Row],[Ordenado]]) + 1, LEN(Tabela3[[#This Row],[Ordenado]])),"")</f>
        <v/>
      </c>
    </row>
    <row r="2095" spans="10:11" x14ac:dyDescent="0.25">
      <c r="J2095" s="6" t="str">
        <f>IFERROR(MID(Tabela3[[#This Row],[Ordenado]], 1, SEARCH("_", Tabela3[[#This Row],[Ordenado]]) - 1),"")</f>
        <v/>
      </c>
      <c r="K2095" s="6" t="str">
        <f>IFERROR(MID(Tabela3[[#This Row],[Ordenado]], SEARCH("_",Tabela3[[#This Row],[Ordenado]]) + 1, LEN(Tabela3[[#This Row],[Ordenado]])),"")</f>
        <v/>
      </c>
    </row>
    <row r="2096" spans="10:11" x14ac:dyDescent="0.25">
      <c r="J2096" s="6" t="str">
        <f>IFERROR(MID(Tabela3[[#This Row],[Ordenado]], 1, SEARCH("_", Tabela3[[#This Row],[Ordenado]]) - 1),"")</f>
        <v/>
      </c>
      <c r="K2096" s="6" t="str">
        <f>IFERROR(MID(Tabela3[[#This Row],[Ordenado]], SEARCH("_",Tabela3[[#This Row],[Ordenado]]) + 1, LEN(Tabela3[[#This Row],[Ordenado]])),"")</f>
        <v/>
      </c>
    </row>
    <row r="2097" spans="10:11" x14ac:dyDescent="0.25">
      <c r="J2097" s="6" t="str">
        <f>IFERROR(MID(Tabela3[[#This Row],[Ordenado]], 1, SEARCH("_", Tabela3[[#This Row],[Ordenado]]) - 1),"")</f>
        <v/>
      </c>
      <c r="K2097" s="6" t="str">
        <f>IFERROR(MID(Tabela3[[#This Row],[Ordenado]], SEARCH("_",Tabela3[[#This Row],[Ordenado]]) + 1, LEN(Tabela3[[#This Row],[Ordenado]])),"")</f>
        <v/>
      </c>
    </row>
    <row r="2098" spans="10:11" x14ac:dyDescent="0.25">
      <c r="J2098" s="6" t="str">
        <f>IFERROR(MID(Tabela3[[#This Row],[Ordenado]], 1, SEARCH("_", Tabela3[[#This Row],[Ordenado]]) - 1),"")</f>
        <v/>
      </c>
      <c r="K2098" s="6" t="str">
        <f>IFERROR(MID(Tabela3[[#This Row],[Ordenado]], SEARCH("_",Tabela3[[#This Row],[Ordenado]]) + 1, LEN(Tabela3[[#This Row],[Ordenado]])),"")</f>
        <v/>
      </c>
    </row>
    <row r="2099" spans="10:11" x14ac:dyDescent="0.25">
      <c r="J2099" s="6" t="str">
        <f>IFERROR(MID(Tabela3[[#This Row],[Ordenado]], 1, SEARCH("_", Tabela3[[#This Row],[Ordenado]]) - 1),"")</f>
        <v/>
      </c>
      <c r="K2099" s="6" t="str">
        <f>IFERROR(MID(Tabela3[[#This Row],[Ordenado]], SEARCH("_",Tabela3[[#This Row],[Ordenado]]) + 1, LEN(Tabela3[[#This Row],[Ordenado]])),"")</f>
        <v/>
      </c>
    </row>
    <row r="2100" spans="10:11" x14ac:dyDescent="0.25">
      <c r="J2100" s="6" t="str">
        <f>IFERROR(MID(Tabela3[[#This Row],[Ordenado]], 1, SEARCH("_", Tabela3[[#This Row],[Ordenado]]) - 1),"")</f>
        <v/>
      </c>
      <c r="K2100" s="6" t="str">
        <f>IFERROR(MID(Tabela3[[#This Row],[Ordenado]], SEARCH("_",Tabela3[[#This Row],[Ordenado]]) + 1, LEN(Tabela3[[#This Row],[Ordenado]])),"")</f>
        <v/>
      </c>
    </row>
    <row r="2101" spans="10:11" x14ac:dyDescent="0.25">
      <c r="J2101" s="6" t="str">
        <f>IFERROR(MID(Tabela3[[#This Row],[Ordenado]], 1, SEARCH("_", Tabela3[[#This Row],[Ordenado]]) - 1),"")</f>
        <v/>
      </c>
      <c r="K2101" s="6" t="str">
        <f>IFERROR(MID(Tabela3[[#This Row],[Ordenado]], SEARCH("_",Tabela3[[#This Row],[Ordenado]]) + 1, LEN(Tabela3[[#This Row],[Ordenado]])),"")</f>
        <v/>
      </c>
    </row>
    <row r="2102" spans="10:11" x14ac:dyDescent="0.25">
      <c r="J2102" s="6" t="str">
        <f>IFERROR(MID(Tabela3[[#This Row],[Ordenado]], 1, SEARCH("_", Tabela3[[#This Row],[Ordenado]]) - 1),"")</f>
        <v/>
      </c>
      <c r="K2102" s="6" t="str">
        <f>IFERROR(MID(Tabela3[[#This Row],[Ordenado]], SEARCH("_",Tabela3[[#This Row],[Ordenado]]) + 1, LEN(Tabela3[[#This Row],[Ordenado]])),"")</f>
        <v/>
      </c>
    </row>
    <row r="2103" spans="10:11" x14ac:dyDescent="0.25">
      <c r="J2103" s="6" t="str">
        <f>IFERROR(MID(Tabela3[[#This Row],[Ordenado]], 1, SEARCH("_", Tabela3[[#This Row],[Ordenado]]) - 1),"")</f>
        <v/>
      </c>
      <c r="K2103" s="6" t="str">
        <f>IFERROR(MID(Tabela3[[#This Row],[Ordenado]], SEARCH("_",Tabela3[[#This Row],[Ordenado]]) + 1, LEN(Tabela3[[#This Row],[Ordenado]])),"")</f>
        <v/>
      </c>
    </row>
    <row r="2104" spans="10:11" x14ac:dyDescent="0.25">
      <c r="J2104" s="6" t="str">
        <f>IFERROR(MID(Tabela3[[#This Row],[Ordenado]], 1, SEARCH("_", Tabela3[[#This Row],[Ordenado]]) - 1),"")</f>
        <v/>
      </c>
      <c r="K2104" s="6" t="str">
        <f>IFERROR(MID(Tabela3[[#This Row],[Ordenado]], SEARCH("_",Tabela3[[#This Row],[Ordenado]]) + 1, LEN(Tabela3[[#This Row],[Ordenado]])),"")</f>
        <v/>
      </c>
    </row>
    <row r="2105" spans="10:11" x14ac:dyDescent="0.25">
      <c r="J2105" s="6" t="str">
        <f>IFERROR(MID(Tabela3[[#This Row],[Ordenado]], 1, SEARCH("_", Tabela3[[#This Row],[Ordenado]]) - 1),"")</f>
        <v/>
      </c>
      <c r="K2105" s="6" t="str">
        <f>IFERROR(MID(Tabela3[[#This Row],[Ordenado]], SEARCH("_",Tabela3[[#This Row],[Ordenado]]) + 1, LEN(Tabela3[[#This Row],[Ordenado]])),"")</f>
        <v/>
      </c>
    </row>
    <row r="2106" spans="10:11" x14ac:dyDescent="0.25">
      <c r="J2106" s="6" t="str">
        <f>IFERROR(MID(Tabela3[[#This Row],[Ordenado]], 1, SEARCH("_", Tabela3[[#This Row],[Ordenado]]) - 1),"")</f>
        <v/>
      </c>
      <c r="K2106" s="6" t="str">
        <f>IFERROR(MID(Tabela3[[#This Row],[Ordenado]], SEARCH("_",Tabela3[[#This Row],[Ordenado]]) + 1, LEN(Tabela3[[#This Row],[Ordenado]])),"")</f>
        <v/>
      </c>
    </row>
    <row r="2107" spans="10:11" x14ac:dyDescent="0.25">
      <c r="J2107" s="6" t="str">
        <f>IFERROR(MID(Tabela3[[#This Row],[Ordenado]], 1, SEARCH("_", Tabela3[[#This Row],[Ordenado]]) - 1),"")</f>
        <v/>
      </c>
      <c r="K2107" s="6" t="str">
        <f>IFERROR(MID(Tabela3[[#This Row],[Ordenado]], SEARCH("_",Tabela3[[#This Row],[Ordenado]]) + 1, LEN(Tabela3[[#This Row],[Ordenado]])),"")</f>
        <v/>
      </c>
    </row>
    <row r="2108" spans="10:11" x14ac:dyDescent="0.25">
      <c r="J2108" s="6" t="str">
        <f>IFERROR(MID(Tabela3[[#This Row],[Ordenado]], 1, SEARCH("_", Tabela3[[#This Row],[Ordenado]]) - 1),"")</f>
        <v/>
      </c>
      <c r="K2108" s="6" t="str">
        <f>IFERROR(MID(Tabela3[[#This Row],[Ordenado]], SEARCH("_",Tabela3[[#This Row],[Ordenado]]) + 1, LEN(Tabela3[[#This Row],[Ordenado]])),"")</f>
        <v/>
      </c>
    </row>
    <row r="2109" spans="10:11" x14ac:dyDescent="0.25">
      <c r="J2109" s="6" t="str">
        <f>IFERROR(MID(Tabela3[[#This Row],[Ordenado]], 1, SEARCH("_", Tabela3[[#This Row],[Ordenado]]) - 1),"")</f>
        <v/>
      </c>
      <c r="K2109" s="6" t="str">
        <f>IFERROR(MID(Tabela3[[#This Row],[Ordenado]], SEARCH("_",Tabela3[[#This Row],[Ordenado]]) + 1, LEN(Tabela3[[#This Row],[Ordenado]])),"")</f>
        <v/>
      </c>
    </row>
    <row r="2110" spans="10:11" x14ac:dyDescent="0.25">
      <c r="J2110" s="6" t="str">
        <f>IFERROR(MID(Tabela3[[#This Row],[Ordenado]], 1, SEARCH("_", Tabela3[[#This Row],[Ordenado]]) - 1),"")</f>
        <v/>
      </c>
      <c r="K2110" s="6" t="str">
        <f>IFERROR(MID(Tabela3[[#This Row],[Ordenado]], SEARCH("_",Tabela3[[#This Row],[Ordenado]]) + 1, LEN(Tabela3[[#This Row],[Ordenado]])),"")</f>
        <v/>
      </c>
    </row>
    <row r="2111" spans="10:11" x14ac:dyDescent="0.25">
      <c r="J2111" s="6" t="str">
        <f>IFERROR(MID(Tabela3[[#This Row],[Ordenado]], 1, SEARCH("_", Tabela3[[#This Row],[Ordenado]]) - 1),"")</f>
        <v/>
      </c>
      <c r="K2111" s="6" t="str">
        <f>IFERROR(MID(Tabela3[[#This Row],[Ordenado]], SEARCH("_",Tabela3[[#This Row],[Ordenado]]) + 1, LEN(Tabela3[[#This Row],[Ordenado]])),"")</f>
        <v/>
      </c>
    </row>
    <row r="2112" spans="10:11" x14ac:dyDescent="0.25">
      <c r="J2112" s="6" t="str">
        <f>IFERROR(MID(Tabela3[[#This Row],[Ordenado]], 1, SEARCH("_", Tabela3[[#This Row],[Ordenado]]) - 1),"")</f>
        <v/>
      </c>
      <c r="K2112" s="6" t="str">
        <f>IFERROR(MID(Tabela3[[#This Row],[Ordenado]], SEARCH("_",Tabela3[[#This Row],[Ordenado]]) + 1, LEN(Tabela3[[#This Row],[Ordenado]])),"")</f>
        <v/>
      </c>
    </row>
    <row r="2113" spans="10:11" x14ac:dyDescent="0.25">
      <c r="J2113" s="6" t="str">
        <f>IFERROR(MID(Tabela3[[#This Row],[Ordenado]], 1, SEARCH("_", Tabela3[[#This Row],[Ordenado]]) - 1),"")</f>
        <v/>
      </c>
      <c r="K2113" s="6" t="str">
        <f>IFERROR(MID(Tabela3[[#This Row],[Ordenado]], SEARCH("_",Tabela3[[#This Row],[Ordenado]]) + 1, LEN(Tabela3[[#This Row],[Ordenado]])),"")</f>
        <v/>
      </c>
    </row>
    <row r="2114" spans="10:11" x14ac:dyDescent="0.25">
      <c r="J2114" s="6" t="str">
        <f>IFERROR(MID(Tabela3[[#This Row],[Ordenado]], 1, SEARCH("_", Tabela3[[#This Row],[Ordenado]]) - 1),"")</f>
        <v/>
      </c>
      <c r="K2114" s="6" t="str">
        <f>IFERROR(MID(Tabela3[[#This Row],[Ordenado]], SEARCH("_",Tabela3[[#This Row],[Ordenado]]) + 1, LEN(Tabela3[[#This Row],[Ordenado]])),"")</f>
        <v/>
      </c>
    </row>
    <row r="2115" spans="10:11" x14ac:dyDescent="0.25">
      <c r="J2115" s="6" t="str">
        <f>IFERROR(MID(Tabela3[[#This Row],[Ordenado]], 1, SEARCH("_", Tabela3[[#This Row],[Ordenado]]) - 1),"")</f>
        <v/>
      </c>
      <c r="K2115" s="6" t="str">
        <f>IFERROR(MID(Tabela3[[#This Row],[Ordenado]], SEARCH("_",Tabela3[[#This Row],[Ordenado]]) + 1, LEN(Tabela3[[#This Row],[Ordenado]])),"")</f>
        <v/>
      </c>
    </row>
    <row r="2116" spans="10:11" x14ac:dyDescent="0.25">
      <c r="J2116" s="6" t="str">
        <f>IFERROR(MID(Tabela3[[#This Row],[Ordenado]], 1, SEARCH("_", Tabela3[[#This Row],[Ordenado]]) - 1),"")</f>
        <v/>
      </c>
      <c r="K2116" s="6" t="str">
        <f>IFERROR(MID(Tabela3[[#This Row],[Ordenado]], SEARCH("_",Tabela3[[#This Row],[Ordenado]]) + 1, LEN(Tabela3[[#This Row],[Ordenado]])),"")</f>
        <v/>
      </c>
    </row>
    <row r="2117" spans="10:11" x14ac:dyDescent="0.25">
      <c r="J2117" s="6" t="str">
        <f>IFERROR(MID(Tabela3[[#This Row],[Ordenado]], 1, SEARCH("_", Tabela3[[#This Row],[Ordenado]]) - 1),"")</f>
        <v/>
      </c>
      <c r="K2117" s="6" t="str">
        <f>IFERROR(MID(Tabela3[[#This Row],[Ordenado]], SEARCH("_",Tabela3[[#This Row],[Ordenado]]) + 1, LEN(Tabela3[[#This Row],[Ordenado]])),"")</f>
        <v/>
      </c>
    </row>
    <row r="2118" spans="10:11" x14ac:dyDescent="0.25">
      <c r="J2118" s="6" t="str">
        <f>IFERROR(MID(Tabela3[[#This Row],[Ordenado]], 1, SEARCH("_", Tabela3[[#This Row],[Ordenado]]) - 1),"")</f>
        <v/>
      </c>
      <c r="K2118" s="6" t="str">
        <f>IFERROR(MID(Tabela3[[#This Row],[Ordenado]], SEARCH("_",Tabela3[[#This Row],[Ordenado]]) + 1, LEN(Tabela3[[#This Row],[Ordenado]])),"")</f>
        <v/>
      </c>
    </row>
    <row r="2119" spans="10:11" x14ac:dyDescent="0.25">
      <c r="J2119" s="6" t="str">
        <f>IFERROR(MID(Tabela3[[#This Row],[Ordenado]], 1, SEARCH("_", Tabela3[[#This Row],[Ordenado]]) - 1),"")</f>
        <v/>
      </c>
      <c r="K2119" s="6" t="str">
        <f>IFERROR(MID(Tabela3[[#This Row],[Ordenado]], SEARCH("_",Tabela3[[#This Row],[Ordenado]]) + 1, LEN(Tabela3[[#This Row],[Ordenado]])),"")</f>
        <v/>
      </c>
    </row>
    <row r="2120" spans="10:11" x14ac:dyDescent="0.25">
      <c r="J2120" s="6" t="str">
        <f>IFERROR(MID(Tabela3[[#This Row],[Ordenado]], 1, SEARCH("_", Tabela3[[#This Row],[Ordenado]]) - 1),"")</f>
        <v/>
      </c>
      <c r="K2120" s="6" t="str">
        <f>IFERROR(MID(Tabela3[[#This Row],[Ordenado]], SEARCH("_",Tabela3[[#This Row],[Ordenado]]) + 1, LEN(Tabela3[[#This Row],[Ordenado]])),"")</f>
        <v/>
      </c>
    </row>
    <row r="2121" spans="10:11" x14ac:dyDescent="0.25">
      <c r="J2121" s="6" t="str">
        <f>IFERROR(MID(Tabela3[[#This Row],[Ordenado]], 1, SEARCH("_", Tabela3[[#This Row],[Ordenado]]) - 1),"")</f>
        <v/>
      </c>
      <c r="K2121" s="6" t="str">
        <f>IFERROR(MID(Tabela3[[#This Row],[Ordenado]], SEARCH("_",Tabela3[[#This Row],[Ordenado]]) + 1, LEN(Tabela3[[#This Row],[Ordenado]])),"")</f>
        <v/>
      </c>
    </row>
    <row r="2122" spans="10:11" x14ac:dyDescent="0.25">
      <c r="J2122" s="6" t="str">
        <f>IFERROR(MID(Tabela3[[#This Row],[Ordenado]], 1, SEARCH("_", Tabela3[[#This Row],[Ordenado]]) - 1),"")</f>
        <v/>
      </c>
      <c r="K2122" s="6" t="str">
        <f>IFERROR(MID(Tabela3[[#This Row],[Ordenado]], SEARCH("_",Tabela3[[#This Row],[Ordenado]]) + 1, LEN(Tabela3[[#This Row],[Ordenado]])),"")</f>
        <v/>
      </c>
    </row>
    <row r="2123" spans="10:11" x14ac:dyDescent="0.25">
      <c r="J2123" s="6" t="str">
        <f>IFERROR(MID(Tabela3[[#This Row],[Ordenado]], 1, SEARCH("_", Tabela3[[#This Row],[Ordenado]]) - 1),"")</f>
        <v/>
      </c>
      <c r="K2123" s="6" t="str">
        <f>IFERROR(MID(Tabela3[[#This Row],[Ordenado]], SEARCH("_",Tabela3[[#This Row],[Ordenado]]) + 1, LEN(Tabela3[[#This Row],[Ordenado]])),"")</f>
        <v/>
      </c>
    </row>
    <row r="2124" spans="10:11" x14ac:dyDescent="0.25">
      <c r="J2124" s="6" t="str">
        <f>IFERROR(MID(Tabela3[[#This Row],[Ordenado]], 1, SEARCH("_", Tabela3[[#This Row],[Ordenado]]) - 1),"")</f>
        <v/>
      </c>
      <c r="K2124" s="6" t="str">
        <f>IFERROR(MID(Tabela3[[#This Row],[Ordenado]], SEARCH("_",Tabela3[[#This Row],[Ordenado]]) + 1, LEN(Tabela3[[#This Row],[Ordenado]])),"")</f>
        <v/>
      </c>
    </row>
    <row r="2125" spans="10:11" x14ac:dyDescent="0.25">
      <c r="J2125" s="6" t="str">
        <f>IFERROR(MID(Tabela3[[#This Row],[Ordenado]], 1, SEARCH("_", Tabela3[[#This Row],[Ordenado]]) - 1),"")</f>
        <v/>
      </c>
      <c r="K2125" s="6" t="str">
        <f>IFERROR(MID(Tabela3[[#This Row],[Ordenado]], SEARCH("_",Tabela3[[#This Row],[Ordenado]]) + 1, LEN(Tabela3[[#This Row],[Ordenado]])),"")</f>
        <v/>
      </c>
    </row>
    <row r="2126" spans="10:11" x14ac:dyDescent="0.25">
      <c r="J2126" s="6" t="str">
        <f>IFERROR(MID(Tabela3[[#This Row],[Ordenado]], 1, SEARCH("_", Tabela3[[#This Row],[Ordenado]]) - 1),"")</f>
        <v/>
      </c>
      <c r="K2126" s="6" t="str">
        <f>IFERROR(MID(Tabela3[[#This Row],[Ordenado]], SEARCH("_",Tabela3[[#This Row],[Ordenado]]) + 1, LEN(Tabela3[[#This Row],[Ordenado]])),"")</f>
        <v/>
      </c>
    </row>
    <row r="2127" spans="10:11" x14ac:dyDescent="0.25">
      <c r="J2127" s="6" t="str">
        <f>IFERROR(MID(Tabela3[[#This Row],[Ordenado]], 1, SEARCH("_", Tabela3[[#This Row],[Ordenado]]) - 1),"")</f>
        <v/>
      </c>
      <c r="K2127" s="6" t="str">
        <f>IFERROR(MID(Tabela3[[#This Row],[Ordenado]], SEARCH("_",Tabela3[[#This Row],[Ordenado]]) + 1, LEN(Tabela3[[#This Row],[Ordenado]])),"")</f>
        <v/>
      </c>
    </row>
    <row r="2128" spans="10:11" x14ac:dyDescent="0.25">
      <c r="J2128" s="6" t="str">
        <f>IFERROR(MID(Tabela3[[#This Row],[Ordenado]], 1, SEARCH("_", Tabela3[[#This Row],[Ordenado]]) - 1),"")</f>
        <v/>
      </c>
      <c r="K2128" s="6" t="str">
        <f>IFERROR(MID(Tabela3[[#This Row],[Ordenado]], SEARCH("_",Tabela3[[#This Row],[Ordenado]]) + 1, LEN(Tabela3[[#This Row],[Ordenado]])),"")</f>
        <v/>
      </c>
    </row>
    <row r="2129" spans="10:11" x14ac:dyDescent="0.25">
      <c r="J2129" s="6" t="str">
        <f>IFERROR(MID(Tabela3[[#This Row],[Ordenado]], 1, SEARCH("_", Tabela3[[#This Row],[Ordenado]]) - 1),"")</f>
        <v/>
      </c>
      <c r="K2129" s="6" t="str">
        <f>IFERROR(MID(Tabela3[[#This Row],[Ordenado]], SEARCH("_",Tabela3[[#This Row],[Ordenado]]) + 1, LEN(Tabela3[[#This Row],[Ordenado]])),"")</f>
        <v/>
      </c>
    </row>
    <row r="2130" spans="10:11" x14ac:dyDescent="0.25">
      <c r="J2130" s="6" t="str">
        <f>IFERROR(MID(Tabela3[[#This Row],[Ordenado]], 1, SEARCH("_", Tabela3[[#This Row],[Ordenado]]) - 1),"")</f>
        <v/>
      </c>
      <c r="K2130" s="6" t="str">
        <f>IFERROR(MID(Tabela3[[#This Row],[Ordenado]], SEARCH("_",Tabela3[[#This Row],[Ordenado]]) + 1, LEN(Tabela3[[#This Row],[Ordenado]])),"")</f>
        <v/>
      </c>
    </row>
    <row r="2131" spans="10:11" x14ac:dyDescent="0.25">
      <c r="J2131" s="6" t="str">
        <f>IFERROR(MID(Tabela3[[#This Row],[Ordenado]], 1, SEARCH("_", Tabela3[[#This Row],[Ordenado]]) - 1),"")</f>
        <v/>
      </c>
      <c r="K2131" s="6" t="str">
        <f>IFERROR(MID(Tabela3[[#This Row],[Ordenado]], SEARCH("_",Tabela3[[#This Row],[Ordenado]]) + 1, LEN(Tabela3[[#This Row],[Ordenado]])),"")</f>
        <v/>
      </c>
    </row>
    <row r="2132" spans="10:11" x14ac:dyDescent="0.25">
      <c r="J2132" s="6" t="str">
        <f>IFERROR(MID(Tabela3[[#This Row],[Ordenado]], 1, SEARCH("_", Tabela3[[#This Row],[Ordenado]]) - 1),"")</f>
        <v/>
      </c>
      <c r="K2132" s="6" t="str">
        <f>IFERROR(MID(Tabela3[[#This Row],[Ordenado]], SEARCH("_",Tabela3[[#This Row],[Ordenado]]) + 1, LEN(Tabela3[[#This Row],[Ordenado]])),"")</f>
        <v/>
      </c>
    </row>
    <row r="2133" spans="10:11" x14ac:dyDescent="0.25">
      <c r="J2133" s="6" t="str">
        <f>IFERROR(MID(Tabela3[[#This Row],[Ordenado]], 1, SEARCH("_", Tabela3[[#This Row],[Ordenado]]) - 1),"")</f>
        <v/>
      </c>
      <c r="K2133" s="6" t="str">
        <f>IFERROR(MID(Tabela3[[#This Row],[Ordenado]], SEARCH("_",Tabela3[[#This Row],[Ordenado]]) + 1, LEN(Tabela3[[#This Row],[Ordenado]])),"")</f>
        <v/>
      </c>
    </row>
    <row r="2134" spans="10:11" x14ac:dyDescent="0.25">
      <c r="J2134" s="6" t="str">
        <f>IFERROR(MID(Tabela3[[#This Row],[Ordenado]], 1, SEARCH("_", Tabela3[[#This Row],[Ordenado]]) - 1),"")</f>
        <v/>
      </c>
      <c r="K2134" s="6" t="str">
        <f>IFERROR(MID(Tabela3[[#This Row],[Ordenado]], SEARCH("_",Tabela3[[#This Row],[Ordenado]]) + 1, LEN(Tabela3[[#This Row],[Ordenado]])),"")</f>
        <v/>
      </c>
    </row>
    <row r="2135" spans="10:11" x14ac:dyDescent="0.25">
      <c r="J2135" s="6" t="str">
        <f>IFERROR(MID(Tabela3[[#This Row],[Ordenado]], 1, SEARCH("_", Tabela3[[#This Row],[Ordenado]]) - 1),"")</f>
        <v/>
      </c>
      <c r="K2135" s="6" t="str">
        <f>IFERROR(MID(Tabela3[[#This Row],[Ordenado]], SEARCH("_",Tabela3[[#This Row],[Ordenado]]) + 1, LEN(Tabela3[[#This Row],[Ordenado]])),"")</f>
        <v/>
      </c>
    </row>
    <row r="2136" spans="10:11" x14ac:dyDescent="0.25">
      <c r="J2136" s="6" t="str">
        <f>IFERROR(MID(Tabela3[[#This Row],[Ordenado]], 1, SEARCH("_", Tabela3[[#This Row],[Ordenado]]) - 1),"")</f>
        <v/>
      </c>
      <c r="K2136" s="6" t="str">
        <f>IFERROR(MID(Tabela3[[#This Row],[Ordenado]], SEARCH("_",Tabela3[[#This Row],[Ordenado]]) + 1, LEN(Tabela3[[#This Row],[Ordenado]])),"")</f>
        <v/>
      </c>
    </row>
    <row r="2137" spans="10:11" x14ac:dyDescent="0.25">
      <c r="J2137" s="6" t="str">
        <f>IFERROR(MID(Tabela3[[#This Row],[Ordenado]], 1, SEARCH("_", Tabela3[[#This Row],[Ordenado]]) - 1),"")</f>
        <v/>
      </c>
      <c r="K2137" s="6" t="str">
        <f>IFERROR(MID(Tabela3[[#This Row],[Ordenado]], SEARCH("_",Tabela3[[#This Row],[Ordenado]]) + 1, LEN(Tabela3[[#This Row],[Ordenado]])),"")</f>
        <v/>
      </c>
    </row>
    <row r="2138" spans="10:11" x14ac:dyDescent="0.25">
      <c r="J2138" s="6" t="str">
        <f>IFERROR(MID(Tabela3[[#This Row],[Ordenado]], 1, SEARCH("_", Tabela3[[#This Row],[Ordenado]]) - 1),"")</f>
        <v/>
      </c>
      <c r="K2138" s="6" t="str">
        <f>IFERROR(MID(Tabela3[[#This Row],[Ordenado]], SEARCH("_",Tabela3[[#This Row],[Ordenado]]) + 1, LEN(Tabela3[[#This Row],[Ordenado]])),"")</f>
        <v/>
      </c>
    </row>
    <row r="2139" spans="10:11" x14ac:dyDescent="0.25">
      <c r="J2139" s="6" t="str">
        <f>IFERROR(MID(Tabela3[[#This Row],[Ordenado]], 1, SEARCH("_", Tabela3[[#This Row],[Ordenado]]) - 1),"")</f>
        <v/>
      </c>
      <c r="K2139" s="6" t="str">
        <f>IFERROR(MID(Tabela3[[#This Row],[Ordenado]], SEARCH("_",Tabela3[[#This Row],[Ordenado]]) + 1, LEN(Tabela3[[#This Row],[Ordenado]])),"")</f>
        <v/>
      </c>
    </row>
    <row r="2140" spans="10:11" x14ac:dyDescent="0.25">
      <c r="J2140" s="6" t="str">
        <f>IFERROR(MID(Tabela3[[#This Row],[Ordenado]], 1, SEARCH("_", Tabela3[[#This Row],[Ordenado]]) - 1),"")</f>
        <v/>
      </c>
      <c r="K2140" s="6" t="str">
        <f>IFERROR(MID(Tabela3[[#This Row],[Ordenado]], SEARCH("_",Tabela3[[#This Row],[Ordenado]]) + 1, LEN(Tabela3[[#This Row],[Ordenado]])),"")</f>
        <v/>
      </c>
    </row>
    <row r="2141" spans="10:11" x14ac:dyDescent="0.25">
      <c r="J2141" s="6" t="str">
        <f>IFERROR(MID(Tabela3[[#This Row],[Ordenado]], 1, SEARCH("_", Tabela3[[#This Row],[Ordenado]]) - 1),"")</f>
        <v/>
      </c>
      <c r="K2141" s="6" t="str">
        <f>IFERROR(MID(Tabela3[[#This Row],[Ordenado]], SEARCH("_",Tabela3[[#This Row],[Ordenado]]) + 1, LEN(Tabela3[[#This Row],[Ordenado]])),"")</f>
        <v/>
      </c>
    </row>
    <row r="2142" spans="10:11" x14ac:dyDescent="0.25">
      <c r="J2142" s="6" t="str">
        <f>IFERROR(MID(Tabela3[[#This Row],[Ordenado]], 1, SEARCH("_", Tabela3[[#This Row],[Ordenado]]) - 1),"")</f>
        <v/>
      </c>
      <c r="K2142" s="6" t="str">
        <f>IFERROR(MID(Tabela3[[#This Row],[Ordenado]], SEARCH("_",Tabela3[[#This Row],[Ordenado]]) + 1, LEN(Tabela3[[#This Row],[Ordenado]])),"")</f>
        <v/>
      </c>
    </row>
    <row r="2143" spans="10:11" x14ac:dyDescent="0.25">
      <c r="J2143" s="6" t="str">
        <f>IFERROR(MID(Tabela3[[#This Row],[Ordenado]], 1, SEARCH("_", Tabela3[[#This Row],[Ordenado]]) - 1),"")</f>
        <v/>
      </c>
      <c r="K2143" s="6" t="str">
        <f>IFERROR(MID(Tabela3[[#This Row],[Ordenado]], SEARCH("_",Tabela3[[#This Row],[Ordenado]]) + 1, LEN(Tabela3[[#This Row],[Ordenado]])),"")</f>
        <v/>
      </c>
    </row>
    <row r="2144" spans="10:11" x14ac:dyDescent="0.25">
      <c r="J2144" s="6" t="str">
        <f>IFERROR(MID(Tabela3[[#This Row],[Ordenado]], 1, SEARCH("_", Tabela3[[#This Row],[Ordenado]]) - 1),"")</f>
        <v/>
      </c>
      <c r="K2144" s="6" t="str">
        <f>IFERROR(MID(Tabela3[[#This Row],[Ordenado]], SEARCH("_",Tabela3[[#This Row],[Ordenado]]) + 1, LEN(Tabela3[[#This Row],[Ordenado]])),"")</f>
        <v/>
      </c>
    </row>
    <row r="2145" spans="10:11" x14ac:dyDescent="0.25">
      <c r="J2145" s="6" t="str">
        <f>IFERROR(MID(Tabela3[[#This Row],[Ordenado]], 1, SEARCH("_", Tabela3[[#This Row],[Ordenado]]) - 1),"")</f>
        <v/>
      </c>
      <c r="K2145" s="6" t="str">
        <f>IFERROR(MID(Tabela3[[#This Row],[Ordenado]], SEARCH("_",Tabela3[[#This Row],[Ordenado]]) + 1, LEN(Tabela3[[#This Row],[Ordenado]])),"")</f>
        <v/>
      </c>
    </row>
    <row r="2146" spans="10:11" x14ac:dyDescent="0.25">
      <c r="J2146" s="6" t="str">
        <f>IFERROR(MID(Tabela3[[#This Row],[Ordenado]], 1, SEARCH("_", Tabela3[[#This Row],[Ordenado]]) - 1),"")</f>
        <v/>
      </c>
      <c r="K2146" s="6" t="str">
        <f>IFERROR(MID(Tabela3[[#This Row],[Ordenado]], SEARCH("_",Tabela3[[#This Row],[Ordenado]]) + 1, LEN(Tabela3[[#This Row],[Ordenado]])),"")</f>
        <v/>
      </c>
    </row>
    <row r="2147" spans="10:11" x14ac:dyDescent="0.25">
      <c r="J2147" s="6" t="str">
        <f>IFERROR(MID(Tabela3[[#This Row],[Ordenado]], 1, SEARCH("_", Tabela3[[#This Row],[Ordenado]]) - 1),"")</f>
        <v/>
      </c>
      <c r="K2147" s="6" t="str">
        <f>IFERROR(MID(Tabela3[[#This Row],[Ordenado]], SEARCH("_",Tabela3[[#This Row],[Ordenado]]) + 1, LEN(Tabela3[[#This Row],[Ordenado]])),"")</f>
        <v/>
      </c>
    </row>
    <row r="2148" spans="10:11" x14ac:dyDescent="0.25">
      <c r="J2148" s="6" t="str">
        <f>IFERROR(MID(Tabela3[[#This Row],[Ordenado]], 1, SEARCH("_", Tabela3[[#This Row],[Ordenado]]) - 1),"")</f>
        <v/>
      </c>
      <c r="K2148" s="6" t="str">
        <f>IFERROR(MID(Tabela3[[#This Row],[Ordenado]], SEARCH("_",Tabela3[[#This Row],[Ordenado]]) + 1, LEN(Tabela3[[#This Row],[Ordenado]])),"")</f>
        <v/>
      </c>
    </row>
    <row r="2149" spans="10:11" x14ac:dyDescent="0.25">
      <c r="J2149" s="6" t="str">
        <f>IFERROR(MID(Tabela3[[#This Row],[Ordenado]], 1, SEARCH("_", Tabela3[[#This Row],[Ordenado]]) - 1),"")</f>
        <v/>
      </c>
      <c r="K2149" s="6" t="str">
        <f>IFERROR(MID(Tabela3[[#This Row],[Ordenado]], SEARCH("_",Tabela3[[#This Row],[Ordenado]]) + 1, LEN(Tabela3[[#This Row],[Ordenado]])),"")</f>
        <v/>
      </c>
    </row>
    <row r="2150" spans="10:11" x14ac:dyDescent="0.25">
      <c r="J2150" s="6" t="str">
        <f>IFERROR(MID(Tabela3[[#This Row],[Ordenado]], 1, SEARCH("_", Tabela3[[#This Row],[Ordenado]]) - 1),"")</f>
        <v/>
      </c>
      <c r="K2150" s="6" t="str">
        <f>IFERROR(MID(Tabela3[[#This Row],[Ordenado]], SEARCH("_",Tabela3[[#This Row],[Ordenado]]) + 1, LEN(Tabela3[[#This Row],[Ordenado]])),"")</f>
        <v/>
      </c>
    </row>
    <row r="2151" spans="10:11" x14ac:dyDescent="0.25">
      <c r="J2151" s="6" t="str">
        <f>IFERROR(MID(Tabela3[[#This Row],[Ordenado]], 1, SEARCH("_", Tabela3[[#This Row],[Ordenado]]) - 1),"")</f>
        <v/>
      </c>
      <c r="K2151" s="6" t="str">
        <f>IFERROR(MID(Tabela3[[#This Row],[Ordenado]], SEARCH("_",Tabela3[[#This Row],[Ordenado]]) + 1, LEN(Tabela3[[#This Row],[Ordenado]])),"")</f>
        <v/>
      </c>
    </row>
    <row r="2152" spans="10:11" x14ac:dyDescent="0.25">
      <c r="J2152" s="6" t="str">
        <f>IFERROR(MID(Tabela3[[#This Row],[Ordenado]], 1, SEARCH("_", Tabela3[[#This Row],[Ordenado]]) - 1),"")</f>
        <v/>
      </c>
      <c r="K2152" s="6" t="str">
        <f>IFERROR(MID(Tabela3[[#This Row],[Ordenado]], SEARCH("_",Tabela3[[#This Row],[Ordenado]]) + 1, LEN(Tabela3[[#This Row],[Ordenado]])),"")</f>
        <v/>
      </c>
    </row>
    <row r="2153" spans="10:11" x14ac:dyDescent="0.25">
      <c r="J2153" s="6" t="str">
        <f>IFERROR(MID(Tabela3[[#This Row],[Ordenado]], 1, SEARCH("_", Tabela3[[#This Row],[Ordenado]]) - 1),"")</f>
        <v/>
      </c>
      <c r="K2153" s="6" t="str">
        <f>IFERROR(MID(Tabela3[[#This Row],[Ordenado]], SEARCH("_",Tabela3[[#This Row],[Ordenado]]) + 1, LEN(Tabela3[[#This Row],[Ordenado]])),"")</f>
        <v/>
      </c>
    </row>
    <row r="2154" spans="10:11" x14ac:dyDescent="0.25">
      <c r="J2154" s="6" t="str">
        <f>IFERROR(MID(Tabela3[[#This Row],[Ordenado]], 1, SEARCH("_", Tabela3[[#This Row],[Ordenado]]) - 1),"")</f>
        <v/>
      </c>
      <c r="K2154" s="6" t="str">
        <f>IFERROR(MID(Tabela3[[#This Row],[Ordenado]], SEARCH("_",Tabela3[[#This Row],[Ordenado]]) + 1, LEN(Tabela3[[#This Row],[Ordenado]])),"")</f>
        <v/>
      </c>
    </row>
    <row r="2155" spans="10:11" x14ac:dyDescent="0.25">
      <c r="J2155" s="6" t="str">
        <f>IFERROR(MID(Tabela3[[#This Row],[Ordenado]], 1, SEARCH("_", Tabela3[[#This Row],[Ordenado]]) - 1),"")</f>
        <v/>
      </c>
      <c r="K2155" s="6" t="str">
        <f>IFERROR(MID(Tabela3[[#This Row],[Ordenado]], SEARCH("_",Tabela3[[#This Row],[Ordenado]]) + 1, LEN(Tabela3[[#This Row],[Ordenado]])),"")</f>
        <v/>
      </c>
    </row>
    <row r="2156" spans="10:11" x14ac:dyDescent="0.25">
      <c r="J2156" s="6" t="str">
        <f>IFERROR(MID(Tabela3[[#This Row],[Ordenado]], 1, SEARCH("_", Tabela3[[#This Row],[Ordenado]]) - 1),"")</f>
        <v/>
      </c>
      <c r="K2156" s="6" t="str">
        <f>IFERROR(MID(Tabela3[[#This Row],[Ordenado]], SEARCH("_",Tabela3[[#This Row],[Ordenado]]) + 1, LEN(Tabela3[[#This Row],[Ordenado]])),"")</f>
        <v/>
      </c>
    </row>
    <row r="2157" spans="10:11" x14ac:dyDescent="0.25">
      <c r="J2157" s="6" t="str">
        <f>IFERROR(MID(Tabela3[[#This Row],[Ordenado]], 1, SEARCH("_", Tabela3[[#This Row],[Ordenado]]) - 1),"")</f>
        <v/>
      </c>
      <c r="K2157" s="6" t="str">
        <f>IFERROR(MID(Tabela3[[#This Row],[Ordenado]], SEARCH("_",Tabela3[[#This Row],[Ordenado]]) + 1, LEN(Tabela3[[#This Row],[Ordenado]])),"")</f>
        <v/>
      </c>
    </row>
    <row r="2158" spans="10:11" x14ac:dyDescent="0.25">
      <c r="J2158" s="6" t="str">
        <f>IFERROR(MID(Tabela3[[#This Row],[Ordenado]], 1, SEARCH("_", Tabela3[[#This Row],[Ordenado]]) - 1),"")</f>
        <v/>
      </c>
      <c r="K2158" s="6" t="str">
        <f>IFERROR(MID(Tabela3[[#This Row],[Ordenado]], SEARCH("_",Tabela3[[#This Row],[Ordenado]]) + 1, LEN(Tabela3[[#This Row],[Ordenado]])),"")</f>
        <v/>
      </c>
    </row>
    <row r="2159" spans="10:11" x14ac:dyDescent="0.25">
      <c r="J2159" s="6" t="str">
        <f>IFERROR(MID(Tabela3[[#This Row],[Ordenado]], 1, SEARCH("_", Tabela3[[#This Row],[Ordenado]]) - 1),"")</f>
        <v/>
      </c>
      <c r="K2159" s="6" t="str">
        <f>IFERROR(MID(Tabela3[[#This Row],[Ordenado]], SEARCH("_",Tabela3[[#This Row],[Ordenado]]) + 1, LEN(Tabela3[[#This Row],[Ordenado]])),"")</f>
        <v/>
      </c>
    </row>
    <row r="2160" spans="10:11" x14ac:dyDescent="0.25">
      <c r="J2160" s="6" t="str">
        <f>IFERROR(MID(Tabela3[[#This Row],[Ordenado]], 1, SEARCH("_", Tabela3[[#This Row],[Ordenado]]) - 1),"")</f>
        <v/>
      </c>
      <c r="K2160" s="6" t="str">
        <f>IFERROR(MID(Tabela3[[#This Row],[Ordenado]], SEARCH("_",Tabela3[[#This Row],[Ordenado]]) + 1, LEN(Tabela3[[#This Row],[Ordenado]])),"")</f>
        <v/>
      </c>
    </row>
    <row r="2161" spans="10:11" x14ac:dyDescent="0.25">
      <c r="J2161" s="6" t="str">
        <f>IFERROR(MID(Tabela3[[#This Row],[Ordenado]], 1, SEARCH("_", Tabela3[[#This Row],[Ordenado]]) - 1),"")</f>
        <v/>
      </c>
      <c r="K2161" s="6" t="str">
        <f>IFERROR(MID(Tabela3[[#This Row],[Ordenado]], SEARCH("_",Tabela3[[#This Row],[Ordenado]]) + 1, LEN(Tabela3[[#This Row],[Ordenado]])),"")</f>
        <v/>
      </c>
    </row>
    <row r="2162" spans="10:11" x14ac:dyDescent="0.25">
      <c r="J2162" s="6" t="str">
        <f>IFERROR(MID(Tabela3[[#This Row],[Ordenado]], 1, SEARCH("_", Tabela3[[#This Row],[Ordenado]]) - 1),"")</f>
        <v/>
      </c>
      <c r="K2162" s="6" t="str">
        <f>IFERROR(MID(Tabela3[[#This Row],[Ordenado]], SEARCH("_",Tabela3[[#This Row],[Ordenado]]) + 1, LEN(Tabela3[[#This Row],[Ordenado]])),"")</f>
        <v/>
      </c>
    </row>
    <row r="2163" spans="10:11" x14ac:dyDescent="0.25">
      <c r="J2163" s="6" t="str">
        <f>IFERROR(MID(Tabela3[[#This Row],[Ordenado]], 1, SEARCH("_", Tabela3[[#This Row],[Ordenado]]) - 1),"")</f>
        <v/>
      </c>
      <c r="K2163" s="6" t="str">
        <f>IFERROR(MID(Tabela3[[#This Row],[Ordenado]], SEARCH("_",Tabela3[[#This Row],[Ordenado]]) + 1, LEN(Tabela3[[#This Row],[Ordenado]])),"")</f>
        <v/>
      </c>
    </row>
    <row r="2164" spans="10:11" x14ac:dyDescent="0.25">
      <c r="J2164" s="6" t="str">
        <f>IFERROR(MID(Tabela3[[#This Row],[Ordenado]], 1, SEARCH("_", Tabela3[[#This Row],[Ordenado]]) - 1),"")</f>
        <v/>
      </c>
      <c r="K2164" s="6" t="str">
        <f>IFERROR(MID(Tabela3[[#This Row],[Ordenado]], SEARCH("_",Tabela3[[#This Row],[Ordenado]]) + 1, LEN(Tabela3[[#This Row],[Ordenado]])),"")</f>
        <v/>
      </c>
    </row>
    <row r="2165" spans="10:11" x14ac:dyDescent="0.25">
      <c r="J2165" s="6" t="str">
        <f>IFERROR(MID(Tabela3[[#This Row],[Ordenado]], 1, SEARCH("_", Tabela3[[#This Row],[Ordenado]]) - 1),"")</f>
        <v/>
      </c>
      <c r="K2165" s="6" t="str">
        <f>IFERROR(MID(Tabela3[[#This Row],[Ordenado]], SEARCH("_",Tabela3[[#This Row],[Ordenado]]) + 1, LEN(Tabela3[[#This Row],[Ordenado]])),"")</f>
        <v/>
      </c>
    </row>
    <row r="2166" spans="10:11" x14ac:dyDescent="0.25">
      <c r="J2166" s="6" t="str">
        <f>IFERROR(MID(Tabela3[[#This Row],[Ordenado]], 1, SEARCH("_", Tabela3[[#This Row],[Ordenado]]) - 1),"")</f>
        <v/>
      </c>
      <c r="K2166" s="6" t="str">
        <f>IFERROR(MID(Tabela3[[#This Row],[Ordenado]], SEARCH("_",Tabela3[[#This Row],[Ordenado]]) + 1, LEN(Tabela3[[#This Row],[Ordenado]])),"")</f>
        <v/>
      </c>
    </row>
    <row r="2167" spans="10:11" x14ac:dyDescent="0.25">
      <c r="J2167" s="6" t="str">
        <f>IFERROR(MID(Tabela3[[#This Row],[Ordenado]], 1, SEARCH("_", Tabela3[[#This Row],[Ordenado]]) - 1),"")</f>
        <v/>
      </c>
      <c r="K2167" s="6" t="str">
        <f>IFERROR(MID(Tabela3[[#This Row],[Ordenado]], SEARCH("_",Tabela3[[#This Row],[Ordenado]]) + 1, LEN(Tabela3[[#This Row],[Ordenado]])),"")</f>
        <v/>
      </c>
    </row>
    <row r="2168" spans="10:11" x14ac:dyDescent="0.25">
      <c r="J2168" s="6" t="str">
        <f>IFERROR(MID(Tabela3[[#This Row],[Ordenado]], 1, SEARCH("_", Tabela3[[#This Row],[Ordenado]]) - 1),"")</f>
        <v/>
      </c>
      <c r="K2168" s="6" t="str">
        <f>IFERROR(MID(Tabela3[[#This Row],[Ordenado]], SEARCH("_",Tabela3[[#This Row],[Ordenado]]) + 1, LEN(Tabela3[[#This Row],[Ordenado]])),"")</f>
        <v/>
      </c>
    </row>
    <row r="2169" spans="10:11" x14ac:dyDescent="0.25">
      <c r="J2169" s="6" t="str">
        <f>IFERROR(MID(Tabela3[[#This Row],[Ordenado]], 1, SEARCH("_", Tabela3[[#This Row],[Ordenado]]) - 1),"")</f>
        <v/>
      </c>
      <c r="K2169" s="6" t="str">
        <f>IFERROR(MID(Tabela3[[#This Row],[Ordenado]], SEARCH("_",Tabela3[[#This Row],[Ordenado]]) + 1, LEN(Tabela3[[#This Row],[Ordenado]])),"")</f>
        <v/>
      </c>
    </row>
    <row r="2170" spans="10:11" x14ac:dyDescent="0.25">
      <c r="J2170" s="6" t="str">
        <f>IFERROR(MID(Tabela3[[#This Row],[Ordenado]], 1, SEARCH("_", Tabela3[[#This Row],[Ordenado]]) - 1),"")</f>
        <v/>
      </c>
      <c r="K2170" s="6" t="str">
        <f>IFERROR(MID(Tabela3[[#This Row],[Ordenado]], SEARCH("_",Tabela3[[#This Row],[Ordenado]]) + 1, LEN(Tabela3[[#This Row],[Ordenado]])),"")</f>
        <v/>
      </c>
    </row>
    <row r="2171" spans="10:11" x14ac:dyDescent="0.25">
      <c r="J2171" s="6" t="str">
        <f>IFERROR(MID(Tabela3[[#This Row],[Ordenado]], 1, SEARCH("_", Tabela3[[#This Row],[Ordenado]]) - 1),"")</f>
        <v/>
      </c>
      <c r="K2171" s="6" t="str">
        <f>IFERROR(MID(Tabela3[[#This Row],[Ordenado]], SEARCH("_",Tabela3[[#This Row],[Ordenado]]) + 1, LEN(Tabela3[[#This Row],[Ordenado]])),"")</f>
        <v/>
      </c>
    </row>
    <row r="2172" spans="10:11" x14ac:dyDescent="0.25">
      <c r="J2172" s="6" t="str">
        <f>IFERROR(MID(Tabela3[[#This Row],[Ordenado]], 1, SEARCH("_", Tabela3[[#This Row],[Ordenado]]) - 1),"")</f>
        <v/>
      </c>
      <c r="K2172" s="6" t="str">
        <f>IFERROR(MID(Tabela3[[#This Row],[Ordenado]], SEARCH("_",Tabela3[[#This Row],[Ordenado]]) + 1, LEN(Tabela3[[#This Row],[Ordenado]])),"")</f>
        <v/>
      </c>
    </row>
    <row r="2173" spans="10:11" x14ac:dyDescent="0.25">
      <c r="J2173" s="6" t="str">
        <f>IFERROR(MID(Tabela3[[#This Row],[Ordenado]], 1, SEARCH("_", Tabela3[[#This Row],[Ordenado]]) - 1),"")</f>
        <v/>
      </c>
      <c r="K2173" s="6" t="str">
        <f>IFERROR(MID(Tabela3[[#This Row],[Ordenado]], SEARCH("_",Tabela3[[#This Row],[Ordenado]]) + 1, LEN(Tabela3[[#This Row],[Ordenado]])),"")</f>
        <v/>
      </c>
    </row>
    <row r="2174" spans="10:11" x14ac:dyDescent="0.25">
      <c r="J2174" s="6" t="str">
        <f>IFERROR(MID(Tabela3[[#This Row],[Ordenado]], 1, SEARCH("_", Tabela3[[#This Row],[Ordenado]]) - 1),"")</f>
        <v/>
      </c>
      <c r="K2174" s="6" t="str">
        <f>IFERROR(MID(Tabela3[[#This Row],[Ordenado]], SEARCH("_",Tabela3[[#This Row],[Ordenado]]) + 1, LEN(Tabela3[[#This Row],[Ordenado]])),"")</f>
        <v/>
      </c>
    </row>
    <row r="2175" spans="10:11" x14ac:dyDescent="0.25">
      <c r="J2175" s="6" t="str">
        <f>IFERROR(MID(Tabela3[[#This Row],[Ordenado]], 1, SEARCH("_", Tabela3[[#This Row],[Ordenado]]) - 1),"")</f>
        <v/>
      </c>
      <c r="K2175" s="6" t="str">
        <f>IFERROR(MID(Tabela3[[#This Row],[Ordenado]], SEARCH("_",Tabela3[[#This Row],[Ordenado]]) + 1, LEN(Tabela3[[#This Row],[Ordenado]])),"")</f>
        <v/>
      </c>
    </row>
    <row r="2176" spans="10:11" x14ac:dyDescent="0.25">
      <c r="J2176" s="6" t="str">
        <f>IFERROR(MID(Tabela3[[#This Row],[Ordenado]], 1, SEARCH("_", Tabela3[[#This Row],[Ordenado]]) - 1),"")</f>
        <v/>
      </c>
      <c r="K2176" s="6" t="str">
        <f>IFERROR(MID(Tabela3[[#This Row],[Ordenado]], SEARCH("_",Tabela3[[#This Row],[Ordenado]]) + 1, LEN(Tabela3[[#This Row],[Ordenado]])),"")</f>
        <v/>
      </c>
    </row>
    <row r="2177" spans="10:11" x14ac:dyDescent="0.25">
      <c r="J2177" s="6" t="str">
        <f>IFERROR(MID(Tabela3[[#This Row],[Ordenado]], 1, SEARCH("_", Tabela3[[#This Row],[Ordenado]]) - 1),"")</f>
        <v/>
      </c>
      <c r="K2177" s="6" t="str">
        <f>IFERROR(MID(Tabela3[[#This Row],[Ordenado]], SEARCH("_",Tabela3[[#This Row],[Ordenado]]) + 1, LEN(Tabela3[[#This Row],[Ordenado]])),"")</f>
        <v/>
      </c>
    </row>
    <row r="2178" spans="10:11" x14ac:dyDescent="0.25">
      <c r="J2178" s="6" t="str">
        <f>IFERROR(MID(Tabela3[[#This Row],[Ordenado]], 1, SEARCH("_", Tabela3[[#This Row],[Ordenado]]) - 1),"")</f>
        <v/>
      </c>
      <c r="K2178" s="6" t="str">
        <f>IFERROR(MID(Tabela3[[#This Row],[Ordenado]], SEARCH("_",Tabela3[[#This Row],[Ordenado]]) + 1, LEN(Tabela3[[#This Row],[Ordenado]])),"")</f>
        <v/>
      </c>
    </row>
    <row r="2179" spans="10:11" x14ac:dyDescent="0.25">
      <c r="J2179" s="6" t="str">
        <f>IFERROR(MID(Tabela3[[#This Row],[Ordenado]], 1, SEARCH("_", Tabela3[[#This Row],[Ordenado]]) - 1),"")</f>
        <v/>
      </c>
      <c r="K2179" s="6" t="str">
        <f>IFERROR(MID(Tabela3[[#This Row],[Ordenado]], SEARCH("_",Tabela3[[#This Row],[Ordenado]]) + 1, LEN(Tabela3[[#This Row],[Ordenado]])),"")</f>
        <v/>
      </c>
    </row>
    <row r="2180" spans="10:11" x14ac:dyDescent="0.25">
      <c r="J2180" s="6" t="str">
        <f>IFERROR(MID(Tabela3[[#This Row],[Ordenado]], 1, SEARCH("_", Tabela3[[#This Row],[Ordenado]]) - 1),"")</f>
        <v/>
      </c>
      <c r="K2180" s="6" t="str">
        <f>IFERROR(MID(Tabela3[[#This Row],[Ordenado]], SEARCH("_",Tabela3[[#This Row],[Ordenado]]) + 1, LEN(Tabela3[[#This Row],[Ordenado]])),"")</f>
        <v/>
      </c>
    </row>
    <row r="2181" spans="10:11" x14ac:dyDescent="0.25">
      <c r="J2181" s="6" t="str">
        <f>IFERROR(MID(Tabela3[[#This Row],[Ordenado]], 1, SEARCH("_", Tabela3[[#This Row],[Ordenado]]) - 1),"")</f>
        <v/>
      </c>
      <c r="K2181" s="6" t="str">
        <f>IFERROR(MID(Tabela3[[#This Row],[Ordenado]], SEARCH("_",Tabela3[[#This Row],[Ordenado]]) + 1, LEN(Tabela3[[#This Row],[Ordenado]])),"")</f>
        <v/>
      </c>
    </row>
    <row r="2182" spans="10:11" x14ac:dyDescent="0.25">
      <c r="J2182" s="6" t="str">
        <f>IFERROR(MID(Tabela3[[#This Row],[Ordenado]], 1, SEARCH("_", Tabela3[[#This Row],[Ordenado]]) - 1),"")</f>
        <v/>
      </c>
      <c r="K2182" s="6" t="str">
        <f>IFERROR(MID(Tabela3[[#This Row],[Ordenado]], SEARCH("_",Tabela3[[#This Row],[Ordenado]]) + 1, LEN(Tabela3[[#This Row],[Ordenado]])),"")</f>
        <v/>
      </c>
    </row>
    <row r="2183" spans="10:11" x14ac:dyDescent="0.25">
      <c r="J2183" s="6" t="str">
        <f>IFERROR(MID(Tabela3[[#This Row],[Ordenado]], 1, SEARCH("_", Tabela3[[#This Row],[Ordenado]]) - 1),"")</f>
        <v/>
      </c>
      <c r="K2183" s="6" t="str">
        <f>IFERROR(MID(Tabela3[[#This Row],[Ordenado]], SEARCH("_",Tabela3[[#This Row],[Ordenado]]) + 1, LEN(Tabela3[[#This Row],[Ordenado]])),"")</f>
        <v/>
      </c>
    </row>
    <row r="2184" spans="10:11" x14ac:dyDescent="0.25">
      <c r="J2184" s="6" t="str">
        <f>IFERROR(MID(Tabela3[[#This Row],[Ordenado]], 1, SEARCH("_", Tabela3[[#This Row],[Ordenado]]) - 1),"")</f>
        <v/>
      </c>
      <c r="K2184" s="6" t="str">
        <f>IFERROR(MID(Tabela3[[#This Row],[Ordenado]], SEARCH("_",Tabela3[[#This Row],[Ordenado]]) + 1, LEN(Tabela3[[#This Row],[Ordenado]])),"")</f>
        <v/>
      </c>
    </row>
    <row r="2185" spans="10:11" x14ac:dyDescent="0.25">
      <c r="J2185" s="6" t="str">
        <f>IFERROR(MID(Tabela3[[#This Row],[Ordenado]], 1, SEARCH("_", Tabela3[[#This Row],[Ordenado]]) - 1),"")</f>
        <v/>
      </c>
      <c r="K2185" s="6" t="str">
        <f>IFERROR(MID(Tabela3[[#This Row],[Ordenado]], SEARCH("_",Tabela3[[#This Row],[Ordenado]]) + 1, LEN(Tabela3[[#This Row],[Ordenado]])),"")</f>
        <v/>
      </c>
    </row>
    <row r="2186" spans="10:11" x14ac:dyDescent="0.25">
      <c r="J2186" s="6" t="str">
        <f>IFERROR(MID(Tabela3[[#This Row],[Ordenado]], 1, SEARCH("_", Tabela3[[#This Row],[Ordenado]]) - 1),"")</f>
        <v/>
      </c>
      <c r="K2186" s="6" t="str">
        <f>IFERROR(MID(Tabela3[[#This Row],[Ordenado]], SEARCH("_",Tabela3[[#This Row],[Ordenado]]) + 1, LEN(Tabela3[[#This Row],[Ordenado]])),"")</f>
        <v/>
      </c>
    </row>
    <row r="2187" spans="10:11" x14ac:dyDescent="0.25">
      <c r="J2187" s="6" t="str">
        <f>IFERROR(MID(Tabela3[[#This Row],[Ordenado]], 1, SEARCH("_", Tabela3[[#This Row],[Ordenado]]) - 1),"")</f>
        <v/>
      </c>
      <c r="K2187" s="6" t="str">
        <f>IFERROR(MID(Tabela3[[#This Row],[Ordenado]], SEARCH("_",Tabela3[[#This Row],[Ordenado]]) + 1, LEN(Tabela3[[#This Row],[Ordenado]])),"")</f>
        <v/>
      </c>
    </row>
    <row r="2188" spans="10:11" x14ac:dyDescent="0.25">
      <c r="J2188" s="6" t="str">
        <f>IFERROR(MID(Tabela3[[#This Row],[Ordenado]], 1, SEARCH("_", Tabela3[[#This Row],[Ordenado]]) - 1),"")</f>
        <v/>
      </c>
      <c r="K2188" s="6" t="str">
        <f>IFERROR(MID(Tabela3[[#This Row],[Ordenado]], SEARCH("_",Tabela3[[#This Row],[Ordenado]]) + 1, LEN(Tabela3[[#This Row],[Ordenado]])),"")</f>
        <v/>
      </c>
    </row>
    <row r="2189" spans="10:11" x14ac:dyDescent="0.25">
      <c r="J2189" s="6" t="str">
        <f>IFERROR(MID(Tabela3[[#This Row],[Ordenado]], 1, SEARCH("_", Tabela3[[#This Row],[Ordenado]]) - 1),"")</f>
        <v/>
      </c>
      <c r="K2189" s="6" t="str">
        <f>IFERROR(MID(Tabela3[[#This Row],[Ordenado]], SEARCH("_",Tabela3[[#This Row],[Ordenado]]) + 1, LEN(Tabela3[[#This Row],[Ordenado]])),"")</f>
        <v/>
      </c>
    </row>
    <row r="2190" spans="10:11" x14ac:dyDescent="0.25">
      <c r="J2190" s="6" t="str">
        <f>IFERROR(MID(Tabela3[[#This Row],[Ordenado]], 1, SEARCH("_", Tabela3[[#This Row],[Ordenado]]) - 1),"")</f>
        <v/>
      </c>
      <c r="K2190" s="6" t="str">
        <f>IFERROR(MID(Tabela3[[#This Row],[Ordenado]], SEARCH("_",Tabela3[[#This Row],[Ordenado]]) + 1, LEN(Tabela3[[#This Row],[Ordenado]])),"")</f>
        <v/>
      </c>
    </row>
    <row r="2191" spans="10:11" x14ac:dyDescent="0.25">
      <c r="J2191" s="6" t="str">
        <f>IFERROR(MID(Tabela3[[#This Row],[Ordenado]], 1, SEARCH("_", Tabela3[[#This Row],[Ordenado]]) - 1),"")</f>
        <v/>
      </c>
      <c r="K2191" s="6" t="str">
        <f>IFERROR(MID(Tabela3[[#This Row],[Ordenado]], SEARCH("_",Tabela3[[#This Row],[Ordenado]]) + 1, LEN(Tabela3[[#This Row],[Ordenado]])),"")</f>
        <v/>
      </c>
    </row>
    <row r="2192" spans="10:11" x14ac:dyDescent="0.25">
      <c r="J2192" s="6" t="str">
        <f>IFERROR(MID(Tabela3[[#This Row],[Ordenado]], 1, SEARCH("_", Tabela3[[#This Row],[Ordenado]]) - 1),"")</f>
        <v/>
      </c>
      <c r="K2192" s="6" t="str">
        <f>IFERROR(MID(Tabela3[[#This Row],[Ordenado]], SEARCH("_",Tabela3[[#This Row],[Ordenado]]) + 1, LEN(Tabela3[[#This Row],[Ordenado]])),"")</f>
        <v/>
      </c>
    </row>
    <row r="2193" spans="10:11" x14ac:dyDescent="0.25">
      <c r="J2193" s="6" t="str">
        <f>IFERROR(MID(Tabela3[[#This Row],[Ordenado]], 1, SEARCH("_", Tabela3[[#This Row],[Ordenado]]) - 1),"")</f>
        <v/>
      </c>
      <c r="K2193" s="6" t="str">
        <f>IFERROR(MID(Tabela3[[#This Row],[Ordenado]], SEARCH("_",Tabela3[[#This Row],[Ordenado]]) + 1, LEN(Tabela3[[#This Row],[Ordenado]])),"")</f>
        <v/>
      </c>
    </row>
    <row r="2194" spans="10:11" x14ac:dyDescent="0.25">
      <c r="J2194" s="6" t="str">
        <f>IFERROR(MID(Tabela3[[#This Row],[Ordenado]], 1, SEARCH("_", Tabela3[[#This Row],[Ordenado]]) - 1),"")</f>
        <v/>
      </c>
      <c r="K2194" s="6" t="str">
        <f>IFERROR(MID(Tabela3[[#This Row],[Ordenado]], SEARCH("_",Tabela3[[#This Row],[Ordenado]]) + 1, LEN(Tabela3[[#This Row],[Ordenado]])),"")</f>
        <v/>
      </c>
    </row>
    <row r="2195" spans="10:11" x14ac:dyDescent="0.25">
      <c r="J2195" s="6" t="str">
        <f>IFERROR(MID(Tabela3[[#This Row],[Ordenado]], 1, SEARCH("_", Tabela3[[#This Row],[Ordenado]]) - 1),"")</f>
        <v/>
      </c>
      <c r="K2195" s="6" t="str">
        <f>IFERROR(MID(Tabela3[[#This Row],[Ordenado]], SEARCH("_",Tabela3[[#This Row],[Ordenado]]) + 1, LEN(Tabela3[[#This Row],[Ordenado]])),"")</f>
        <v/>
      </c>
    </row>
    <row r="2196" spans="10:11" x14ac:dyDescent="0.25">
      <c r="J2196" s="6" t="str">
        <f>IFERROR(MID(Tabela3[[#This Row],[Ordenado]], 1, SEARCH("_", Tabela3[[#This Row],[Ordenado]]) - 1),"")</f>
        <v/>
      </c>
      <c r="K2196" s="6" t="str">
        <f>IFERROR(MID(Tabela3[[#This Row],[Ordenado]], SEARCH("_",Tabela3[[#This Row],[Ordenado]]) + 1, LEN(Tabela3[[#This Row],[Ordenado]])),"")</f>
        <v/>
      </c>
    </row>
    <row r="2197" spans="10:11" x14ac:dyDescent="0.25">
      <c r="J2197" s="6" t="str">
        <f>IFERROR(MID(Tabela3[[#This Row],[Ordenado]], 1, SEARCH("_", Tabela3[[#This Row],[Ordenado]]) - 1),"")</f>
        <v/>
      </c>
      <c r="K2197" s="6" t="str">
        <f>IFERROR(MID(Tabela3[[#This Row],[Ordenado]], SEARCH("_",Tabela3[[#This Row],[Ordenado]]) + 1, LEN(Tabela3[[#This Row],[Ordenado]])),"")</f>
        <v/>
      </c>
    </row>
    <row r="2198" spans="10:11" x14ac:dyDescent="0.25">
      <c r="J2198" s="6" t="str">
        <f>IFERROR(MID(Tabela3[[#This Row],[Ordenado]], 1, SEARCH("_", Tabela3[[#This Row],[Ordenado]]) - 1),"")</f>
        <v/>
      </c>
      <c r="K2198" s="6" t="str">
        <f>IFERROR(MID(Tabela3[[#This Row],[Ordenado]], SEARCH("_",Tabela3[[#This Row],[Ordenado]]) + 1, LEN(Tabela3[[#This Row],[Ordenado]])),"")</f>
        <v/>
      </c>
    </row>
    <row r="2199" spans="10:11" x14ac:dyDescent="0.25">
      <c r="J2199" s="6" t="str">
        <f>IFERROR(MID(Tabela3[[#This Row],[Ordenado]], 1, SEARCH("_", Tabela3[[#This Row],[Ordenado]]) - 1),"")</f>
        <v/>
      </c>
      <c r="K2199" s="6" t="str">
        <f>IFERROR(MID(Tabela3[[#This Row],[Ordenado]], SEARCH("_",Tabela3[[#This Row],[Ordenado]]) + 1, LEN(Tabela3[[#This Row],[Ordenado]])),"")</f>
        <v/>
      </c>
    </row>
    <row r="2200" spans="10:11" x14ac:dyDescent="0.25">
      <c r="J2200" s="6" t="str">
        <f>IFERROR(MID(Tabela3[[#This Row],[Ordenado]], 1, SEARCH("_", Tabela3[[#This Row],[Ordenado]]) - 1),"")</f>
        <v/>
      </c>
      <c r="K2200" s="6" t="str">
        <f>IFERROR(MID(Tabela3[[#This Row],[Ordenado]], SEARCH("_",Tabela3[[#This Row],[Ordenado]]) + 1, LEN(Tabela3[[#This Row],[Ordenado]])),"")</f>
        <v/>
      </c>
    </row>
    <row r="2201" spans="10:11" x14ac:dyDescent="0.25">
      <c r="J2201" s="6" t="str">
        <f>IFERROR(MID(Tabela3[[#This Row],[Ordenado]], 1, SEARCH("_", Tabela3[[#This Row],[Ordenado]]) - 1),"")</f>
        <v/>
      </c>
      <c r="K2201" s="6" t="str">
        <f>IFERROR(MID(Tabela3[[#This Row],[Ordenado]], SEARCH("_",Tabela3[[#This Row],[Ordenado]]) + 1, LEN(Tabela3[[#This Row],[Ordenado]])),"")</f>
        <v/>
      </c>
    </row>
    <row r="2202" spans="10:11" x14ac:dyDescent="0.25">
      <c r="J2202" s="6" t="str">
        <f>IFERROR(MID(Tabela3[[#This Row],[Ordenado]], 1, SEARCH("_", Tabela3[[#This Row],[Ordenado]]) - 1),"")</f>
        <v/>
      </c>
      <c r="K2202" s="6" t="str">
        <f>IFERROR(MID(Tabela3[[#This Row],[Ordenado]], SEARCH("_",Tabela3[[#This Row],[Ordenado]]) + 1, LEN(Tabela3[[#This Row],[Ordenado]])),"")</f>
        <v/>
      </c>
    </row>
    <row r="2203" spans="10:11" x14ac:dyDescent="0.25">
      <c r="J2203" s="6" t="str">
        <f>IFERROR(MID(Tabela3[[#This Row],[Ordenado]], 1, SEARCH("_", Tabela3[[#This Row],[Ordenado]]) - 1),"")</f>
        <v/>
      </c>
      <c r="K2203" s="6" t="str">
        <f>IFERROR(MID(Tabela3[[#This Row],[Ordenado]], SEARCH("_",Tabela3[[#This Row],[Ordenado]]) + 1, LEN(Tabela3[[#This Row],[Ordenado]])),"")</f>
        <v/>
      </c>
    </row>
    <row r="2204" spans="10:11" x14ac:dyDescent="0.25">
      <c r="J2204" s="6" t="str">
        <f>IFERROR(MID(Tabela3[[#This Row],[Ordenado]], 1, SEARCH("_", Tabela3[[#This Row],[Ordenado]]) - 1),"")</f>
        <v/>
      </c>
      <c r="K2204" s="6" t="str">
        <f>IFERROR(MID(Tabela3[[#This Row],[Ordenado]], SEARCH("_",Tabela3[[#This Row],[Ordenado]]) + 1, LEN(Tabela3[[#This Row],[Ordenado]])),"")</f>
        <v/>
      </c>
    </row>
    <row r="2205" spans="10:11" x14ac:dyDescent="0.25">
      <c r="J2205" s="6" t="str">
        <f>IFERROR(MID(Tabela3[[#This Row],[Ordenado]], 1, SEARCH("_", Tabela3[[#This Row],[Ordenado]]) - 1),"")</f>
        <v/>
      </c>
      <c r="K2205" s="6" t="str">
        <f>IFERROR(MID(Tabela3[[#This Row],[Ordenado]], SEARCH("_",Tabela3[[#This Row],[Ordenado]]) + 1, LEN(Tabela3[[#This Row],[Ordenado]])),"")</f>
        <v/>
      </c>
    </row>
    <row r="2206" spans="10:11" x14ac:dyDescent="0.25">
      <c r="J2206" s="6" t="str">
        <f>IFERROR(MID(Tabela3[[#This Row],[Ordenado]], 1, SEARCH("_", Tabela3[[#This Row],[Ordenado]]) - 1),"")</f>
        <v/>
      </c>
      <c r="K2206" s="6" t="str">
        <f>IFERROR(MID(Tabela3[[#This Row],[Ordenado]], SEARCH("_",Tabela3[[#This Row],[Ordenado]]) + 1, LEN(Tabela3[[#This Row],[Ordenado]])),"")</f>
        <v/>
      </c>
    </row>
    <row r="2207" spans="10:11" x14ac:dyDescent="0.25">
      <c r="J2207" s="6" t="str">
        <f>IFERROR(MID(Tabela3[[#This Row],[Ordenado]], 1, SEARCH("_", Tabela3[[#This Row],[Ordenado]]) - 1),"")</f>
        <v/>
      </c>
      <c r="K2207" s="6" t="str">
        <f>IFERROR(MID(Tabela3[[#This Row],[Ordenado]], SEARCH("_",Tabela3[[#This Row],[Ordenado]]) + 1, LEN(Tabela3[[#This Row],[Ordenado]])),"")</f>
        <v/>
      </c>
    </row>
    <row r="2208" spans="10:11" x14ac:dyDescent="0.25">
      <c r="J2208" s="6" t="str">
        <f>IFERROR(MID(Tabela3[[#This Row],[Ordenado]], 1, SEARCH("_", Tabela3[[#This Row],[Ordenado]]) - 1),"")</f>
        <v/>
      </c>
      <c r="K2208" s="6" t="str">
        <f>IFERROR(MID(Tabela3[[#This Row],[Ordenado]], SEARCH("_",Tabela3[[#This Row],[Ordenado]]) + 1, LEN(Tabela3[[#This Row],[Ordenado]])),"")</f>
        <v/>
      </c>
    </row>
    <row r="2209" spans="10:11" x14ac:dyDescent="0.25">
      <c r="J2209" s="6" t="str">
        <f>IFERROR(MID(Tabela3[[#This Row],[Ordenado]], 1, SEARCH("_", Tabela3[[#This Row],[Ordenado]]) - 1),"")</f>
        <v/>
      </c>
      <c r="K2209" s="6" t="str">
        <f>IFERROR(MID(Tabela3[[#This Row],[Ordenado]], SEARCH("_",Tabela3[[#This Row],[Ordenado]]) + 1, LEN(Tabela3[[#This Row],[Ordenado]])),"")</f>
        <v/>
      </c>
    </row>
    <row r="2210" spans="10:11" x14ac:dyDescent="0.25">
      <c r="J2210" s="6" t="str">
        <f>IFERROR(MID(Tabela3[[#This Row],[Ordenado]], 1, SEARCH("_", Tabela3[[#This Row],[Ordenado]]) - 1),"")</f>
        <v/>
      </c>
      <c r="K2210" s="6" t="str">
        <f>IFERROR(MID(Tabela3[[#This Row],[Ordenado]], SEARCH("_",Tabela3[[#This Row],[Ordenado]]) + 1, LEN(Tabela3[[#This Row],[Ordenado]])),"")</f>
        <v/>
      </c>
    </row>
    <row r="2211" spans="10:11" x14ac:dyDescent="0.25">
      <c r="J2211" s="6" t="str">
        <f>IFERROR(MID(Tabela3[[#This Row],[Ordenado]], 1, SEARCH("_", Tabela3[[#This Row],[Ordenado]]) - 1),"")</f>
        <v/>
      </c>
      <c r="K2211" s="6" t="str">
        <f>IFERROR(MID(Tabela3[[#This Row],[Ordenado]], SEARCH("_",Tabela3[[#This Row],[Ordenado]]) + 1, LEN(Tabela3[[#This Row],[Ordenado]])),"")</f>
        <v/>
      </c>
    </row>
    <row r="2212" spans="10:11" x14ac:dyDescent="0.25">
      <c r="J2212" s="6" t="str">
        <f>IFERROR(MID(Tabela3[[#This Row],[Ordenado]], 1, SEARCH("_", Tabela3[[#This Row],[Ordenado]]) - 1),"")</f>
        <v/>
      </c>
      <c r="K2212" s="6" t="str">
        <f>IFERROR(MID(Tabela3[[#This Row],[Ordenado]], SEARCH("_",Tabela3[[#This Row],[Ordenado]]) + 1, LEN(Tabela3[[#This Row],[Ordenado]])),"")</f>
        <v/>
      </c>
    </row>
    <row r="2213" spans="10:11" x14ac:dyDescent="0.25">
      <c r="J2213" s="6" t="str">
        <f>IFERROR(MID(Tabela3[[#This Row],[Ordenado]], 1, SEARCH("_", Tabela3[[#This Row],[Ordenado]]) - 1),"")</f>
        <v/>
      </c>
      <c r="K2213" s="6" t="str">
        <f>IFERROR(MID(Tabela3[[#This Row],[Ordenado]], SEARCH("_",Tabela3[[#This Row],[Ordenado]]) + 1, LEN(Tabela3[[#This Row],[Ordenado]])),"")</f>
        <v/>
      </c>
    </row>
    <row r="2214" spans="10:11" x14ac:dyDescent="0.25">
      <c r="J2214" s="6" t="str">
        <f>IFERROR(MID(Tabela3[[#This Row],[Ordenado]], 1, SEARCH("_", Tabela3[[#This Row],[Ordenado]]) - 1),"")</f>
        <v/>
      </c>
      <c r="K2214" s="6" t="str">
        <f>IFERROR(MID(Tabela3[[#This Row],[Ordenado]], SEARCH("_",Tabela3[[#This Row],[Ordenado]]) + 1, LEN(Tabela3[[#This Row],[Ordenado]])),"")</f>
        <v/>
      </c>
    </row>
    <row r="2215" spans="10:11" x14ac:dyDescent="0.25">
      <c r="J2215" s="6" t="str">
        <f>IFERROR(MID(Tabela3[[#This Row],[Ordenado]], 1, SEARCH("_", Tabela3[[#This Row],[Ordenado]]) - 1),"")</f>
        <v/>
      </c>
      <c r="K2215" s="6" t="str">
        <f>IFERROR(MID(Tabela3[[#This Row],[Ordenado]], SEARCH("_",Tabela3[[#This Row],[Ordenado]]) + 1, LEN(Tabela3[[#This Row],[Ordenado]])),"")</f>
        <v/>
      </c>
    </row>
    <row r="2216" spans="10:11" x14ac:dyDescent="0.25">
      <c r="J2216" s="6" t="str">
        <f>IFERROR(MID(Tabela3[[#This Row],[Ordenado]], 1, SEARCH("_", Tabela3[[#This Row],[Ordenado]]) - 1),"")</f>
        <v/>
      </c>
      <c r="K2216" s="6" t="str">
        <f>IFERROR(MID(Tabela3[[#This Row],[Ordenado]], SEARCH("_",Tabela3[[#This Row],[Ordenado]]) + 1, LEN(Tabela3[[#This Row],[Ordenado]])),"")</f>
        <v/>
      </c>
    </row>
    <row r="2217" spans="10:11" x14ac:dyDescent="0.25">
      <c r="J2217" s="6" t="str">
        <f>IFERROR(MID(Tabela3[[#This Row],[Ordenado]], 1, SEARCH("_", Tabela3[[#This Row],[Ordenado]]) - 1),"")</f>
        <v/>
      </c>
      <c r="K2217" s="6" t="str">
        <f>IFERROR(MID(Tabela3[[#This Row],[Ordenado]], SEARCH("_",Tabela3[[#This Row],[Ordenado]]) + 1, LEN(Tabela3[[#This Row],[Ordenado]])),"")</f>
        <v/>
      </c>
    </row>
    <row r="2218" spans="10:11" x14ac:dyDescent="0.25">
      <c r="J2218" s="6" t="str">
        <f>IFERROR(MID(Tabela3[[#This Row],[Ordenado]], 1, SEARCH("_", Tabela3[[#This Row],[Ordenado]]) - 1),"")</f>
        <v/>
      </c>
      <c r="K2218" s="6" t="str">
        <f>IFERROR(MID(Tabela3[[#This Row],[Ordenado]], SEARCH("_",Tabela3[[#This Row],[Ordenado]]) + 1, LEN(Tabela3[[#This Row],[Ordenado]])),"")</f>
        <v/>
      </c>
    </row>
    <row r="2219" spans="10:11" x14ac:dyDescent="0.25">
      <c r="J2219" s="6" t="str">
        <f>IFERROR(MID(Tabela3[[#This Row],[Ordenado]], 1, SEARCH("_", Tabela3[[#This Row],[Ordenado]]) - 1),"")</f>
        <v/>
      </c>
      <c r="K2219" s="6" t="str">
        <f>IFERROR(MID(Tabela3[[#This Row],[Ordenado]], SEARCH("_",Tabela3[[#This Row],[Ordenado]]) + 1, LEN(Tabela3[[#This Row],[Ordenado]])),"")</f>
        <v/>
      </c>
    </row>
    <row r="2220" spans="10:11" x14ac:dyDescent="0.25">
      <c r="J2220" s="6" t="str">
        <f>IFERROR(MID(Tabela3[[#This Row],[Ordenado]], 1, SEARCH("_", Tabela3[[#This Row],[Ordenado]]) - 1),"")</f>
        <v/>
      </c>
      <c r="K2220" s="6" t="str">
        <f>IFERROR(MID(Tabela3[[#This Row],[Ordenado]], SEARCH("_",Tabela3[[#This Row],[Ordenado]]) + 1, LEN(Tabela3[[#This Row],[Ordenado]])),"")</f>
        <v/>
      </c>
    </row>
    <row r="2221" spans="10:11" x14ac:dyDescent="0.25">
      <c r="J2221" s="6" t="str">
        <f>IFERROR(MID(Tabela3[[#This Row],[Ordenado]], 1, SEARCH("_", Tabela3[[#This Row],[Ordenado]]) - 1),"")</f>
        <v/>
      </c>
      <c r="K2221" s="6" t="str">
        <f>IFERROR(MID(Tabela3[[#This Row],[Ordenado]], SEARCH("_",Tabela3[[#This Row],[Ordenado]]) + 1, LEN(Tabela3[[#This Row],[Ordenado]])),"")</f>
        <v/>
      </c>
    </row>
    <row r="2222" spans="10:11" x14ac:dyDescent="0.25">
      <c r="J2222" s="6" t="str">
        <f>IFERROR(MID(Tabela3[[#This Row],[Ordenado]], 1, SEARCH("_", Tabela3[[#This Row],[Ordenado]]) - 1),"")</f>
        <v/>
      </c>
      <c r="K2222" s="6" t="str">
        <f>IFERROR(MID(Tabela3[[#This Row],[Ordenado]], SEARCH("_",Tabela3[[#This Row],[Ordenado]]) + 1, LEN(Tabela3[[#This Row],[Ordenado]])),"")</f>
        <v/>
      </c>
    </row>
    <row r="2223" spans="10:11" x14ac:dyDescent="0.25">
      <c r="J2223" s="6" t="str">
        <f>IFERROR(MID(Tabela3[[#This Row],[Ordenado]], 1, SEARCH("_", Tabela3[[#This Row],[Ordenado]]) - 1),"")</f>
        <v/>
      </c>
      <c r="K2223" s="6" t="str">
        <f>IFERROR(MID(Tabela3[[#This Row],[Ordenado]], SEARCH("_",Tabela3[[#This Row],[Ordenado]]) + 1, LEN(Tabela3[[#This Row],[Ordenado]])),"")</f>
        <v/>
      </c>
    </row>
    <row r="2224" spans="10:11" x14ac:dyDescent="0.25">
      <c r="J2224" s="6" t="str">
        <f>IFERROR(MID(Tabela3[[#This Row],[Ordenado]], 1, SEARCH("_", Tabela3[[#This Row],[Ordenado]]) - 1),"")</f>
        <v/>
      </c>
      <c r="K2224" s="6" t="str">
        <f>IFERROR(MID(Tabela3[[#This Row],[Ordenado]], SEARCH("_",Tabela3[[#This Row],[Ordenado]]) + 1, LEN(Tabela3[[#This Row],[Ordenado]])),"")</f>
        <v/>
      </c>
    </row>
    <row r="2225" spans="10:11" x14ac:dyDescent="0.25">
      <c r="J2225" s="6" t="str">
        <f>IFERROR(MID(Tabela3[[#This Row],[Ordenado]], 1, SEARCH("_", Tabela3[[#This Row],[Ordenado]]) - 1),"")</f>
        <v/>
      </c>
      <c r="K2225" s="6" t="str">
        <f>IFERROR(MID(Tabela3[[#This Row],[Ordenado]], SEARCH("_",Tabela3[[#This Row],[Ordenado]]) + 1, LEN(Tabela3[[#This Row],[Ordenado]])),"")</f>
        <v/>
      </c>
    </row>
    <row r="2226" spans="10:11" x14ac:dyDescent="0.25">
      <c r="J2226" s="6" t="str">
        <f>IFERROR(MID(Tabela3[[#This Row],[Ordenado]], 1, SEARCH("_", Tabela3[[#This Row],[Ordenado]]) - 1),"")</f>
        <v/>
      </c>
      <c r="K2226" s="6" t="str">
        <f>IFERROR(MID(Tabela3[[#This Row],[Ordenado]], SEARCH("_",Tabela3[[#This Row],[Ordenado]]) + 1, LEN(Tabela3[[#This Row],[Ordenado]])),"")</f>
        <v/>
      </c>
    </row>
    <row r="2227" spans="10:11" x14ac:dyDescent="0.25">
      <c r="J2227" s="6" t="str">
        <f>IFERROR(MID(Tabela3[[#This Row],[Ordenado]], 1, SEARCH("_", Tabela3[[#This Row],[Ordenado]]) - 1),"")</f>
        <v/>
      </c>
      <c r="K2227" s="6" t="str">
        <f>IFERROR(MID(Tabela3[[#This Row],[Ordenado]], SEARCH("_",Tabela3[[#This Row],[Ordenado]]) + 1, LEN(Tabela3[[#This Row],[Ordenado]])),"")</f>
        <v/>
      </c>
    </row>
    <row r="2228" spans="10:11" x14ac:dyDescent="0.25">
      <c r="J2228" s="6" t="str">
        <f>IFERROR(MID(Tabela3[[#This Row],[Ordenado]], 1, SEARCH("_", Tabela3[[#This Row],[Ordenado]]) - 1),"")</f>
        <v/>
      </c>
      <c r="K2228" s="6" t="str">
        <f>IFERROR(MID(Tabela3[[#This Row],[Ordenado]], SEARCH("_",Tabela3[[#This Row],[Ordenado]]) + 1, LEN(Tabela3[[#This Row],[Ordenado]])),"")</f>
        <v/>
      </c>
    </row>
    <row r="2229" spans="10:11" x14ac:dyDescent="0.25">
      <c r="J2229" s="6" t="str">
        <f>IFERROR(MID(Tabela3[[#This Row],[Ordenado]], 1, SEARCH("_", Tabela3[[#This Row],[Ordenado]]) - 1),"")</f>
        <v/>
      </c>
      <c r="K2229" s="6" t="str">
        <f>IFERROR(MID(Tabela3[[#This Row],[Ordenado]], SEARCH("_",Tabela3[[#This Row],[Ordenado]]) + 1, LEN(Tabela3[[#This Row],[Ordenado]])),"")</f>
        <v/>
      </c>
    </row>
    <row r="2230" spans="10:11" x14ac:dyDescent="0.25">
      <c r="J2230" s="6" t="str">
        <f>IFERROR(MID(Tabela3[[#This Row],[Ordenado]], 1, SEARCH("_", Tabela3[[#This Row],[Ordenado]]) - 1),"")</f>
        <v/>
      </c>
      <c r="K2230" s="6" t="str">
        <f>IFERROR(MID(Tabela3[[#This Row],[Ordenado]], SEARCH("_",Tabela3[[#This Row],[Ordenado]]) + 1, LEN(Tabela3[[#This Row],[Ordenado]])),"")</f>
        <v/>
      </c>
    </row>
    <row r="2231" spans="10:11" x14ac:dyDescent="0.25">
      <c r="J2231" s="6" t="str">
        <f>IFERROR(MID(Tabela3[[#This Row],[Ordenado]], 1, SEARCH("_", Tabela3[[#This Row],[Ordenado]]) - 1),"")</f>
        <v/>
      </c>
      <c r="K2231" s="6" t="str">
        <f>IFERROR(MID(Tabela3[[#This Row],[Ordenado]], SEARCH("_",Tabela3[[#This Row],[Ordenado]]) + 1, LEN(Tabela3[[#This Row],[Ordenado]])),"")</f>
        <v/>
      </c>
    </row>
    <row r="2232" spans="10:11" x14ac:dyDescent="0.25">
      <c r="J2232" s="6" t="str">
        <f>IFERROR(MID(Tabela3[[#This Row],[Ordenado]], 1, SEARCH("_", Tabela3[[#This Row],[Ordenado]]) - 1),"")</f>
        <v/>
      </c>
      <c r="K2232" s="6" t="str">
        <f>IFERROR(MID(Tabela3[[#This Row],[Ordenado]], SEARCH("_",Tabela3[[#This Row],[Ordenado]]) + 1, LEN(Tabela3[[#This Row],[Ordenado]])),"")</f>
        <v/>
      </c>
    </row>
    <row r="2233" spans="10:11" x14ac:dyDescent="0.25">
      <c r="J2233" s="6" t="str">
        <f>IFERROR(MID(Tabela3[[#This Row],[Ordenado]], 1, SEARCH("_", Tabela3[[#This Row],[Ordenado]]) - 1),"")</f>
        <v/>
      </c>
      <c r="K2233" s="6" t="str">
        <f>IFERROR(MID(Tabela3[[#This Row],[Ordenado]], SEARCH("_",Tabela3[[#This Row],[Ordenado]]) + 1, LEN(Tabela3[[#This Row],[Ordenado]])),"")</f>
        <v/>
      </c>
    </row>
    <row r="2234" spans="10:11" x14ac:dyDescent="0.25">
      <c r="J2234" s="6" t="str">
        <f>IFERROR(MID(Tabela3[[#This Row],[Ordenado]], 1, SEARCH("_", Tabela3[[#This Row],[Ordenado]]) - 1),"")</f>
        <v/>
      </c>
      <c r="K2234" s="6" t="str">
        <f>IFERROR(MID(Tabela3[[#This Row],[Ordenado]], SEARCH("_",Tabela3[[#This Row],[Ordenado]]) + 1, LEN(Tabela3[[#This Row],[Ordenado]])),"")</f>
        <v/>
      </c>
    </row>
    <row r="2235" spans="10:11" x14ac:dyDescent="0.25">
      <c r="J2235" s="6" t="str">
        <f>IFERROR(MID(Tabela3[[#This Row],[Ordenado]], 1, SEARCH("_", Tabela3[[#This Row],[Ordenado]]) - 1),"")</f>
        <v/>
      </c>
      <c r="K2235" s="6" t="str">
        <f>IFERROR(MID(Tabela3[[#This Row],[Ordenado]], SEARCH("_",Tabela3[[#This Row],[Ordenado]]) + 1, LEN(Tabela3[[#This Row],[Ordenado]])),"")</f>
        <v/>
      </c>
    </row>
    <row r="2236" spans="10:11" x14ac:dyDescent="0.25">
      <c r="J2236" s="6" t="str">
        <f>IFERROR(MID(Tabela3[[#This Row],[Ordenado]], 1, SEARCH("_", Tabela3[[#This Row],[Ordenado]]) - 1),"")</f>
        <v/>
      </c>
      <c r="K2236" s="6" t="str">
        <f>IFERROR(MID(Tabela3[[#This Row],[Ordenado]], SEARCH("_",Tabela3[[#This Row],[Ordenado]]) + 1, LEN(Tabela3[[#This Row],[Ordenado]])),"")</f>
        <v/>
      </c>
    </row>
    <row r="2237" spans="10:11" x14ac:dyDescent="0.25">
      <c r="J2237" s="6" t="str">
        <f>IFERROR(MID(Tabela3[[#This Row],[Ordenado]], 1, SEARCH("_", Tabela3[[#This Row],[Ordenado]]) - 1),"")</f>
        <v/>
      </c>
      <c r="K2237" s="6" t="str">
        <f>IFERROR(MID(Tabela3[[#This Row],[Ordenado]], SEARCH("_",Tabela3[[#This Row],[Ordenado]]) + 1, LEN(Tabela3[[#This Row],[Ordenado]])),"")</f>
        <v/>
      </c>
    </row>
    <row r="2238" spans="10:11" x14ac:dyDescent="0.25">
      <c r="J2238" s="6" t="str">
        <f>IFERROR(MID(Tabela3[[#This Row],[Ordenado]], 1, SEARCH("_", Tabela3[[#This Row],[Ordenado]]) - 1),"")</f>
        <v/>
      </c>
      <c r="K2238" s="6" t="str">
        <f>IFERROR(MID(Tabela3[[#This Row],[Ordenado]], SEARCH("_",Tabela3[[#This Row],[Ordenado]]) + 1, LEN(Tabela3[[#This Row],[Ordenado]])),"")</f>
        <v/>
      </c>
    </row>
    <row r="2239" spans="10:11" x14ac:dyDescent="0.25">
      <c r="J2239" s="6" t="str">
        <f>IFERROR(MID(Tabela3[[#This Row],[Ordenado]], 1, SEARCH("_", Tabela3[[#This Row],[Ordenado]]) - 1),"")</f>
        <v/>
      </c>
      <c r="K2239" s="6" t="str">
        <f>IFERROR(MID(Tabela3[[#This Row],[Ordenado]], SEARCH("_",Tabela3[[#This Row],[Ordenado]]) + 1, LEN(Tabela3[[#This Row],[Ordenado]])),"")</f>
        <v/>
      </c>
    </row>
    <row r="2240" spans="10:11" x14ac:dyDescent="0.25">
      <c r="J2240" s="6" t="str">
        <f>IFERROR(MID(Tabela3[[#This Row],[Ordenado]], 1, SEARCH("_", Tabela3[[#This Row],[Ordenado]]) - 1),"")</f>
        <v/>
      </c>
      <c r="K2240" s="6" t="str">
        <f>IFERROR(MID(Tabela3[[#This Row],[Ordenado]], SEARCH("_",Tabela3[[#This Row],[Ordenado]]) + 1, LEN(Tabela3[[#This Row],[Ordenado]])),"")</f>
        <v/>
      </c>
    </row>
    <row r="2241" spans="10:11" x14ac:dyDescent="0.25">
      <c r="J2241" s="6" t="str">
        <f>IFERROR(MID(Tabela3[[#This Row],[Ordenado]], 1, SEARCH("_", Tabela3[[#This Row],[Ordenado]]) - 1),"")</f>
        <v/>
      </c>
      <c r="K2241" s="6" t="str">
        <f>IFERROR(MID(Tabela3[[#This Row],[Ordenado]], SEARCH("_",Tabela3[[#This Row],[Ordenado]]) + 1, LEN(Tabela3[[#This Row],[Ordenado]])),"")</f>
        <v/>
      </c>
    </row>
    <row r="2242" spans="10:11" x14ac:dyDescent="0.25">
      <c r="J2242" s="6" t="str">
        <f>IFERROR(MID(Tabela3[[#This Row],[Ordenado]], 1, SEARCH("_", Tabela3[[#This Row],[Ordenado]]) - 1),"")</f>
        <v/>
      </c>
      <c r="K2242" s="6" t="str">
        <f>IFERROR(MID(Tabela3[[#This Row],[Ordenado]], SEARCH("_",Tabela3[[#This Row],[Ordenado]]) + 1, LEN(Tabela3[[#This Row],[Ordenado]])),"")</f>
        <v/>
      </c>
    </row>
    <row r="2243" spans="10:11" x14ac:dyDescent="0.25">
      <c r="J2243" s="6" t="str">
        <f>IFERROR(MID(Tabela3[[#This Row],[Ordenado]], 1, SEARCH("_", Tabela3[[#This Row],[Ordenado]]) - 1),"")</f>
        <v/>
      </c>
      <c r="K2243" s="6" t="str">
        <f>IFERROR(MID(Tabela3[[#This Row],[Ordenado]], SEARCH("_",Tabela3[[#This Row],[Ordenado]]) + 1, LEN(Tabela3[[#This Row],[Ordenado]])),"")</f>
        <v/>
      </c>
    </row>
    <row r="2244" spans="10:11" x14ac:dyDescent="0.25">
      <c r="J2244" s="6" t="str">
        <f>IFERROR(MID(Tabela3[[#This Row],[Ordenado]], 1, SEARCH("_", Tabela3[[#This Row],[Ordenado]]) - 1),"")</f>
        <v/>
      </c>
      <c r="K2244" s="6" t="str">
        <f>IFERROR(MID(Tabela3[[#This Row],[Ordenado]], SEARCH("_",Tabela3[[#This Row],[Ordenado]]) + 1, LEN(Tabela3[[#This Row],[Ordenado]])),"")</f>
        <v/>
      </c>
    </row>
    <row r="2245" spans="10:11" x14ac:dyDescent="0.25">
      <c r="J2245" s="6" t="str">
        <f>IFERROR(MID(Tabela3[[#This Row],[Ordenado]], 1, SEARCH("_", Tabela3[[#This Row],[Ordenado]]) - 1),"")</f>
        <v/>
      </c>
      <c r="K2245" s="6" t="str">
        <f>IFERROR(MID(Tabela3[[#This Row],[Ordenado]], SEARCH("_",Tabela3[[#This Row],[Ordenado]]) + 1, LEN(Tabela3[[#This Row],[Ordenado]])),"")</f>
        <v/>
      </c>
    </row>
    <row r="2246" spans="10:11" x14ac:dyDescent="0.25">
      <c r="J2246" s="6" t="str">
        <f>IFERROR(MID(Tabela3[[#This Row],[Ordenado]], 1, SEARCH("_", Tabela3[[#This Row],[Ordenado]]) - 1),"")</f>
        <v/>
      </c>
      <c r="K2246" s="6" t="str">
        <f>IFERROR(MID(Tabela3[[#This Row],[Ordenado]], SEARCH("_",Tabela3[[#This Row],[Ordenado]]) + 1, LEN(Tabela3[[#This Row],[Ordenado]])),"")</f>
        <v/>
      </c>
    </row>
    <row r="2247" spans="10:11" x14ac:dyDescent="0.25">
      <c r="J2247" s="6" t="str">
        <f>IFERROR(MID(Tabela3[[#This Row],[Ordenado]], 1, SEARCH("_", Tabela3[[#This Row],[Ordenado]]) - 1),"")</f>
        <v/>
      </c>
      <c r="K2247" s="6" t="str">
        <f>IFERROR(MID(Tabela3[[#This Row],[Ordenado]], SEARCH("_",Tabela3[[#This Row],[Ordenado]]) + 1, LEN(Tabela3[[#This Row],[Ordenado]])),"")</f>
        <v/>
      </c>
    </row>
    <row r="2248" spans="10:11" x14ac:dyDescent="0.25">
      <c r="J2248" s="6" t="str">
        <f>IFERROR(MID(Tabela3[[#This Row],[Ordenado]], 1, SEARCH("_", Tabela3[[#This Row],[Ordenado]]) - 1),"")</f>
        <v/>
      </c>
      <c r="K2248" s="6" t="str">
        <f>IFERROR(MID(Tabela3[[#This Row],[Ordenado]], SEARCH("_",Tabela3[[#This Row],[Ordenado]]) + 1, LEN(Tabela3[[#This Row],[Ordenado]])),"")</f>
        <v/>
      </c>
    </row>
    <row r="2249" spans="10:11" x14ac:dyDescent="0.25">
      <c r="J2249" s="6" t="str">
        <f>IFERROR(MID(Tabela3[[#This Row],[Ordenado]], 1, SEARCH("_", Tabela3[[#This Row],[Ordenado]]) - 1),"")</f>
        <v/>
      </c>
      <c r="K2249" s="6" t="str">
        <f>IFERROR(MID(Tabela3[[#This Row],[Ordenado]], SEARCH("_",Tabela3[[#This Row],[Ordenado]]) + 1, LEN(Tabela3[[#This Row],[Ordenado]])),"")</f>
        <v/>
      </c>
    </row>
    <row r="2250" spans="10:11" x14ac:dyDescent="0.25">
      <c r="J2250" s="6" t="str">
        <f>IFERROR(MID(Tabela3[[#This Row],[Ordenado]], 1, SEARCH("_", Tabela3[[#This Row],[Ordenado]]) - 1),"")</f>
        <v/>
      </c>
      <c r="K2250" s="6" t="str">
        <f>IFERROR(MID(Tabela3[[#This Row],[Ordenado]], SEARCH("_",Tabela3[[#This Row],[Ordenado]]) + 1, LEN(Tabela3[[#This Row],[Ordenado]])),"")</f>
        <v/>
      </c>
    </row>
    <row r="2251" spans="10:11" x14ac:dyDescent="0.25">
      <c r="J2251" s="6" t="str">
        <f>IFERROR(MID(Tabela3[[#This Row],[Ordenado]], 1, SEARCH("_", Tabela3[[#This Row],[Ordenado]]) - 1),"")</f>
        <v/>
      </c>
      <c r="K2251" s="6" t="str">
        <f>IFERROR(MID(Tabela3[[#This Row],[Ordenado]], SEARCH("_",Tabela3[[#This Row],[Ordenado]]) + 1, LEN(Tabela3[[#This Row],[Ordenado]])),"")</f>
        <v/>
      </c>
    </row>
    <row r="2252" spans="10:11" x14ac:dyDescent="0.25">
      <c r="J2252" s="6" t="str">
        <f>IFERROR(MID(Tabela3[[#This Row],[Ordenado]], 1, SEARCH("_", Tabela3[[#This Row],[Ordenado]]) - 1),"")</f>
        <v/>
      </c>
      <c r="K2252" s="6" t="str">
        <f>IFERROR(MID(Tabela3[[#This Row],[Ordenado]], SEARCH("_",Tabela3[[#This Row],[Ordenado]]) + 1, LEN(Tabela3[[#This Row],[Ordenado]])),"")</f>
        <v/>
      </c>
    </row>
    <row r="2253" spans="10:11" x14ac:dyDescent="0.25">
      <c r="J2253" s="6" t="str">
        <f>IFERROR(MID(Tabela3[[#This Row],[Ordenado]], 1, SEARCH("_", Tabela3[[#This Row],[Ordenado]]) - 1),"")</f>
        <v/>
      </c>
      <c r="K2253" s="6" t="str">
        <f>IFERROR(MID(Tabela3[[#This Row],[Ordenado]], SEARCH("_",Tabela3[[#This Row],[Ordenado]]) + 1, LEN(Tabela3[[#This Row],[Ordenado]])),"")</f>
        <v/>
      </c>
    </row>
    <row r="2254" spans="10:11" x14ac:dyDescent="0.25">
      <c r="J2254" s="6" t="str">
        <f>IFERROR(MID(Tabela3[[#This Row],[Ordenado]], 1, SEARCH("_", Tabela3[[#This Row],[Ordenado]]) - 1),"")</f>
        <v/>
      </c>
      <c r="K2254" s="6" t="str">
        <f>IFERROR(MID(Tabela3[[#This Row],[Ordenado]], SEARCH("_",Tabela3[[#This Row],[Ordenado]]) + 1, LEN(Tabela3[[#This Row],[Ordenado]])),"")</f>
        <v/>
      </c>
    </row>
    <row r="2255" spans="10:11" x14ac:dyDescent="0.25">
      <c r="J2255" s="6" t="str">
        <f>IFERROR(MID(Tabela3[[#This Row],[Ordenado]], 1, SEARCH("_", Tabela3[[#This Row],[Ordenado]]) - 1),"")</f>
        <v/>
      </c>
      <c r="K2255" s="6" t="str">
        <f>IFERROR(MID(Tabela3[[#This Row],[Ordenado]], SEARCH("_",Tabela3[[#This Row],[Ordenado]]) + 1, LEN(Tabela3[[#This Row],[Ordenado]])),"")</f>
        <v/>
      </c>
    </row>
    <row r="2256" spans="10:11" x14ac:dyDescent="0.25">
      <c r="J2256" s="6" t="str">
        <f>IFERROR(MID(Tabela3[[#This Row],[Ordenado]], 1, SEARCH("_", Tabela3[[#This Row],[Ordenado]]) - 1),"")</f>
        <v/>
      </c>
      <c r="K2256" s="6" t="str">
        <f>IFERROR(MID(Tabela3[[#This Row],[Ordenado]], SEARCH("_",Tabela3[[#This Row],[Ordenado]]) + 1, LEN(Tabela3[[#This Row],[Ordenado]])),"")</f>
        <v/>
      </c>
    </row>
    <row r="2257" spans="10:11" x14ac:dyDescent="0.25">
      <c r="J2257" s="6" t="str">
        <f>IFERROR(MID(Tabela3[[#This Row],[Ordenado]], 1, SEARCH("_", Tabela3[[#This Row],[Ordenado]]) - 1),"")</f>
        <v/>
      </c>
      <c r="K2257" s="6" t="str">
        <f>IFERROR(MID(Tabela3[[#This Row],[Ordenado]], SEARCH("_",Tabela3[[#This Row],[Ordenado]]) + 1, LEN(Tabela3[[#This Row],[Ordenado]])),"")</f>
        <v/>
      </c>
    </row>
    <row r="2258" spans="10:11" x14ac:dyDescent="0.25">
      <c r="J2258" s="6" t="str">
        <f>IFERROR(MID(Tabela3[[#This Row],[Ordenado]], 1, SEARCH("_", Tabela3[[#This Row],[Ordenado]]) - 1),"")</f>
        <v/>
      </c>
      <c r="K2258" s="6" t="str">
        <f>IFERROR(MID(Tabela3[[#This Row],[Ordenado]], SEARCH("_",Tabela3[[#This Row],[Ordenado]]) + 1, LEN(Tabela3[[#This Row],[Ordenado]])),"")</f>
        <v/>
      </c>
    </row>
    <row r="2259" spans="10:11" x14ac:dyDescent="0.25">
      <c r="J2259" s="6" t="str">
        <f>IFERROR(MID(Tabela3[[#This Row],[Ordenado]], 1, SEARCH("_", Tabela3[[#This Row],[Ordenado]]) - 1),"")</f>
        <v/>
      </c>
      <c r="K2259" s="6" t="str">
        <f>IFERROR(MID(Tabela3[[#This Row],[Ordenado]], SEARCH("_",Tabela3[[#This Row],[Ordenado]]) + 1, LEN(Tabela3[[#This Row],[Ordenado]])),"")</f>
        <v/>
      </c>
    </row>
    <row r="2260" spans="10:11" x14ac:dyDescent="0.25">
      <c r="J2260" s="6" t="str">
        <f>IFERROR(MID(Tabela3[[#This Row],[Ordenado]], 1, SEARCH("_", Tabela3[[#This Row],[Ordenado]]) - 1),"")</f>
        <v/>
      </c>
      <c r="K2260" s="6" t="str">
        <f>IFERROR(MID(Tabela3[[#This Row],[Ordenado]], SEARCH("_",Tabela3[[#This Row],[Ordenado]]) + 1, LEN(Tabela3[[#This Row],[Ordenado]])),"")</f>
        <v/>
      </c>
    </row>
    <row r="2261" spans="10:11" x14ac:dyDescent="0.25">
      <c r="J2261" s="6" t="str">
        <f>IFERROR(MID(Tabela3[[#This Row],[Ordenado]], 1, SEARCH("_", Tabela3[[#This Row],[Ordenado]]) - 1),"")</f>
        <v/>
      </c>
      <c r="K2261" s="6" t="str">
        <f>IFERROR(MID(Tabela3[[#This Row],[Ordenado]], SEARCH("_",Tabela3[[#This Row],[Ordenado]]) + 1, LEN(Tabela3[[#This Row],[Ordenado]])),"")</f>
        <v/>
      </c>
    </row>
    <row r="2262" spans="10:11" x14ac:dyDescent="0.25">
      <c r="J2262" s="6" t="str">
        <f>IFERROR(MID(Tabela3[[#This Row],[Ordenado]], 1, SEARCH("_", Tabela3[[#This Row],[Ordenado]]) - 1),"")</f>
        <v/>
      </c>
      <c r="K2262" s="6" t="str">
        <f>IFERROR(MID(Tabela3[[#This Row],[Ordenado]], SEARCH("_",Tabela3[[#This Row],[Ordenado]]) + 1, LEN(Tabela3[[#This Row],[Ordenado]])),"")</f>
        <v/>
      </c>
    </row>
    <row r="2263" spans="10:11" x14ac:dyDescent="0.25">
      <c r="J2263" s="6" t="str">
        <f>IFERROR(MID(Tabela3[[#This Row],[Ordenado]], 1, SEARCH("_", Tabela3[[#This Row],[Ordenado]]) - 1),"")</f>
        <v/>
      </c>
      <c r="K2263" s="6" t="str">
        <f>IFERROR(MID(Tabela3[[#This Row],[Ordenado]], SEARCH("_",Tabela3[[#This Row],[Ordenado]]) + 1, LEN(Tabela3[[#This Row],[Ordenado]])),"")</f>
        <v/>
      </c>
    </row>
    <row r="2264" spans="10:11" x14ac:dyDescent="0.25">
      <c r="J2264" s="6" t="str">
        <f>IFERROR(MID(Tabela3[[#This Row],[Ordenado]], 1, SEARCH("_", Tabela3[[#This Row],[Ordenado]]) - 1),"")</f>
        <v/>
      </c>
      <c r="K2264" s="6" t="str">
        <f>IFERROR(MID(Tabela3[[#This Row],[Ordenado]], SEARCH("_",Tabela3[[#This Row],[Ordenado]]) + 1, LEN(Tabela3[[#This Row],[Ordenado]])),"")</f>
        <v/>
      </c>
    </row>
    <row r="2265" spans="10:11" x14ac:dyDescent="0.25">
      <c r="J2265" s="6" t="str">
        <f>IFERROR(MID(Tabela3[[#This Row],[Ordenado]], 1, SEARCH("_", Tabela3[[#This Row],[Ordenado]]) - 1),"")</f>
        <v/>
      </c>
      <c r="K2265" s="6" t="str">
        <f>IFERROR(MID(Tabela3[[#This Row],[Ordenado]], SEARCH("_",Tabela3[[#This Row],[Ordenado]]) + 1, LEN(Tabela3[[#This Row],[Ordenado]])),"")</f>
        <v/>
      </c>
    </row>
    <row r="2266" spans="10:11" x14ac:dyDescent="0.25">
      <c r="J2266" s="6" t="str">
        <f>IFERROR(MID(Tabela3[[#This Row],[Ordenado]], 1, SEARCH("_", Tabela3[[#This Row],[Ordenado]]) - 1),"")</f>
        <v/>
      </c>
      <c r="K2266" s="6" t="str">
        <f>IFERROR(MID(Tabela3[[#This Row],[Ordenado]], SEARCH("_",Tabela3[[#This Row],[Ordenado]]) + 1, LEN(Tabela3[[#This Row],[Ordenado]])),"")</f>
        <v/>
      </c>
    </row>
    <row r="2267" spans="10:11" x14ac:dyDescent="0.25">
      <c r="J2267" s="6" t="str">
        <f>IFERROR(MID(Tabela3[[#This Row],[Ordenado]], 1, SEARCH("_", Tabela3[[#This Row],[Ordenado]]) - 1),"")</f>
        <v/>
      </c>
      <c r="K2267" s="6" t="str">
        <f>IFERROR(MID(Tabela3[[#This Row],[Ordenado]], SEARCH("_",Tabela3[[#This Row],[Ordenado]]) + 1, LEN(Tabela3[[#This Row],[Ordenado]])),"")</f>
        <v/>
      </c>
    </row>
    <row r="2268" spans="10:11" x14ac:dyDescent="0.25">
      <c r="J2268" s="6" t="str">
        <f>IFERROR(MID(Tabela3[[#This Row],[Ordenado]], 1, SEARCH("_", Tabela3[[#This Row],[Ordenado]]) - 1),"")</f>
        <v/>
      </c>
      <c r="K2268" s="6" t="str">
        <f>IFERROR(MID(Tabela3[[#This Row],[Ordenado]], SEARCH("_",Tabela3[[#This Row],[Ordenado]]) + 1, LEN(Tabela3[[#This Row],[Ordenado]])),"")</f>
        <v/>
      </c>
    </row>
    <row r="2269" spans="10:11" x14ac:dyDescent="0.25">
      <c r="J2269" s="6" t="str">
        <f>IFERROR(MID(Tabela3[[#This Row],[Ordenado]], 1, SEARCH("_", Tabela3[[#This Row],[Ordenado]]) - 1),"")</f>
        <v/>
      </c>
      <c r="K2269" s="6" t="str">
        <f>IFERROR(MID(Tabela3[[#This Row],[Ordenado]], SEARCH("_",Tabela3[[#This Row],[Ordenado]]) + 1, LEN(Tabela3[[#This Row],[Ordenado]])),"")</f>
        <v/>
      </c>
    </row>
    <row r="2270" spans="10:11" x14ac:dyDescent="0.25">
      <c r="J2270" s="6" t="str">
        <f>IFERROR(MID(Tabela3[[#This Row],[Ordenado]], 1, SEARCH("_", Tabela3[[#This Row],[Ordenado]]) - 1),"")</f>
        <v/>
      </c>
      <c r="K2270" s="6" t="str">
        <f>IFERROR(MID(Tabela3[[#This Row],[Ordenado]], SEARCH("_",Tabela3[[#This Row],[Ordenado]]) + 1, LEN(Tabela3[[#This Row],[Ordenado]])),"")</f>
        <v/>
      </c>
    </row>
    <row r="2271" spans="10:11" x14ac:dyDescent="0.25">
      <c r="J2271" s="6" t="str">
        <f>IFERROR(MID(Tabela3[[#This Row],[Ordenado]], 1, SEARCH("_", Tabela3[[#This Row],[Ordenado]]) - 1),"")</f>
        <v/>
      </c>
      <c r="K2271" s="6" t="str">
        <f>IFERROR(MID(Tabela3[[#This Row],[Ordenado]], SEARCH("_",Tabela3[[#This Row],[Ordenado]]) + 1, LEN(Tabela3[[#This Row],[Ordenado]])),"")</f>
        <v/>
      </c>
    </row>
    <row r="2272" spans="10:11" x14ac:dyDescent="0.25">
      <c r="J2272" s="6" t="str">
        <f>IFERROR(MID(Tabela3[[#This Row],[Ordenado]], 1, SEARCH("_", Tabela3[[#This Row],[Ordenado]]) - 1),"")</f>
        <v/>
      </c>
      <c r="K2272" s="6" t="str">
        <f>IFERROR(MID(Tabela3[[#This Row],[Ordenado]], SEARCH("_",Tabela3[[#This Row],[Ordenado]]) + 1, LEN(Tabela3[[#This Row],[Ordenado]])),"")</f>
        <v/>
      </c>
    </row>
    <row r="2273" spans="10:11" x14ac:dyDescent="0.25">
      <c r="J2273" s="6" t="str">
        <f>IFERROR(MID(Tabela3[[#This Row],[Ordenado]], 1, SEARCH("_", Tabela3[[#This Row],[Ordenado]]) - 1),"")</f>
        <v/>
      </c>
      <c r="K2273" s="6" t="str">
        <f>IFERROR(MID(Tabela3[[#This Row],[Ordenado]], SEARCH("_",Tabela3[[#This Row],[Ordenado]]) + 1, LEN(Tabela3[[#This Row],[Ordenado]])),"")</f>
        <v/>
      </c>
    </row>
    <row r="2274" spans="10:11" x14ac:dyDescent="0.25">
      <c r="J2274" s="6" t="str">
        <f>IFERROR(MID(Tabela3[[#This Row],[Ordenado]], 1, SEARCH("_", Tabela3[[#This Row],[Ordenado]]) - 1),"")</f>
        <v/>
      </c>
      <c r="K2274" s="6" t="str">
        <f>IFERROR(MID(Tabela3[[#This Row],[Ordenado]], SEARCH("_",Tabela3[[#This Row],[Ordenado]]) + 1, LEN(Tabela3[[#This Row],[Ordenado]])),"")</f>
        <v/>
      </c>
    </row>
    <row r="2275" spans="10:11" x14ac:dyDescent="0.25">
      <c r="J2275" s="6" t="str">
        <f>IFERROR(MID(Tabela3[[#This Row],[Ordenado]], 1, SEARCH("_", Tabela3[[#This Row],[Ordenado]]) - 1),"")</f>
        <v/>
      </c>
      <c r="K2275" s="6" t="str">
        <f>IFERROR(MID(Tabela3[[#This Row],[Ordenado]], SEARCH("_",Tabela3[[#This Row],[Ordenado]]) + 1, LEN(Tabela3[[#This Row],[Ordenado]])),"")</f>
        <v/>
      </c>
    </row>
    <row r="2276" spans="10:11" x14ac:dyDescent="0.25">
      <c r="J2276" s="6" t="str">
        <f>IFERROR(MID(Tabela3[[#This Row],[Ordenado]], 1, SEARCH("_", Tabela3[[#This Row],[Ordenado]]) - 1),"")</f>
        <v/>
      </c>
      <c r="K2276" s="6" t="str">
        <f>IFERROR(MID(Tabela3[[#This Row],[Ordenado]], SEARCH("_",Tabela3[[#This Row],[Ordenado]]) + 1, LEN(Tabela3[[#This Row],[Ordenado]])),"")</f>
        <v/>
      </c>
    </row>
    <row r="2277" spans="10:11" x14ac:dyDescent="0.25">
      <c r="J2277" s="6" t="str">
        <f>IFERROR(MID(Tabela3[[#This Row],[Ordenado]], 1, SEARCH("_", Tabela3[[#This Row],[Ordenado]]) - 1),"")</f>
        <v/>
      </c>
      <c r="K2277" s="6" t="str">
        <f>IFERROR(MID(Tabela3[[#This Row],[Ordenado]], SEARCH("_",Tabela3[[#This Row],[Ordenado]]) + 1, LEN(Tabela3[[#This Row],[Ordenado]])),"")</f>
        <v/>
      </c>
    </row>
    <row r="2278" spans="10:11" x14ac:dyDescent="0.25">
      <c r="J2278" s="6" t="str">
        <f>IFERROR(MID(Tabela3[[#This Row],[Ordenado]], 1, SEARCH("_", Tabela3[[#This Row],[Ordenado]]) - 1),"")</f>
        <v/>
      </c>
      <c r="K2278" s="6" t="str">
        <f>IFERROR(MID(Tabela3[[#This Row],[Ordenado]], SEARCH("_",Tabela3[[#This Row],[Ordenado]]) + 1, LEN(Tabela3[[#This Row],[Ordenado]])),"")</f>
        <v/>
      </c>
    </row>
    <row r="2279" spans="10:11" x14ac:dyDescent="0.25">
      <c r="J2279" s="6" t="str">
        <f>IFERROR(MID(Tabela3[[#This Row],[Ordenado]], 1, SEARCH("_", Tabela3[[#This Row],[Ordenado]]) - 1),"")</f>
        <v/>
      </c>
      <c r="K2279" s="6" t="str">
        <f>IFERROR(MID(Tabela3[[#This Row],[Ordenado]], SEARCH("_",Tabela3[[#This Row],[Ordenado]]) + 1, LEN(Tabela3[[#This Row],[Ordenado]])),"")</f>
        <v/>
      </c>
    </row>
    <row r="2280" spans="10:11" x14ac:dyDescent="0.25">
      <c r="J2280" s="6" t="str">
        <f>IFERROR(MID(Tabela3[[#This Row],[Ordenado]], 1, SEARCH("_", Tabela3[[#This Row],[Ordenado]]) - 1),"")</f>
        <v/>
      </c>
      <c r="K2280" s="6" t="str">
        <f>IFERROR(MID(Tabela3[[#This Row],[Ordenado]], SEARCH("_",Tabela3[[#This Row],[Ordenado]]) + 1, LEN(Tabela3[[#This Row],[Ordenado]])),"")</f>
        <v/>
      </c>
    </row>
    <row r="2281" spans="10:11" x14ac:dyDescent="0.25">
      <c r="J2281" s="6" t="str">
        <f>IFERROR(MID(Tabela3[[#This Row],[Ordenado]], 1, SEARCH("_", Tabela3[[#This Row],[Ordenado]]) - 1),"")</f>
        <v/>
      </c>
      <c r="K2281" s="6" t="str">
        <f>IFERROR(MID(Tabela3[[#This Row],[Ordenado]], SEARCH("_",Tabela3[[#This Row],[Ordenado]]) + 1, LEN(Tabela3[[#This Row],[Ordenado]])),"")</f>
        <v/>
      </c>
    </row>
    <row r="2282" spans="10:11" x14ac:dyDescent="0.25">
      <c r="J2282" s="6" t="str">
        <f>IFERROR(MID(Tabela3[[#This Row],[Ordenado]], 1, SEARCH("_", Tabela3[[#This Row],[Ordenado]]) - 1),"")</f>
        <v/>
      </c>
      <c r="K2282" s="6" t="str">
        <f>IFERROR(MID(Tabela3[[#This Row],[Ordenado]], SEARCH("_",Tabela3[[#This Row],[Ordenado]]) + 1, LEN(Tabela3[[#This Row],[Ordenado]])),"")</f>
        <v/>
      </c>
    </row>
    <row r="2283" spans="10:11" x14ac:dyDescent="0.25">
      <c r="J2283" s="6" t="str">
        <f>IFERROR(MID(Tabela3[[#This Row],[Ordenado]], 1, SEARCH("_", Tabela3[[#This Row],[Ordenado]]) - 1),"")</f>
        <v/>
      </c>
      <c r="K2283" s="6" t="str">
        <f>IFERROR(MID(Tabela3[[#This Row],[Ordenado]], SEARCH("_",Tabela3[[#This Row],[Ordenado]]) + 1, LEN(Tabela3[[#This Row],[Ordenado]])),"")</f>
        <v/>
      </c>
    </row>
    <row r="2284" spans="10:11" x14ac:dyDescent="0.25">
      <c r="J2284" s="6" t="str">
        <f>IFERROR(MID(Tabela3[[#This Row],[Ordenado]], 1, SEARCH("_", Tabela3[[#This Row],[Ordenado]]) - 1),"")</f>
        <v/>
      </c>
      <c r="K2284" s="6" t="str">
        <f>IFERROR(MID(Tabela3[[#This Row],[Ordenado]], SEARCH("_",Tabela3[[#This Row],[Ordenado]]) + 1, LEN(Tabela3[[#This Row],[Ordenado]])),"")</f>
        <v/>
      </c>
    </row>
    <row r="2285" spans="10:11" x14ac:dyDescent="0.25">
      <c r="J2285" s="6" t="str">
        <f>IFERROR(MID(Tabela3[[#This Row],[Ordenado]], 1, SEARCH("_", Tabela3[[#This Row],[Ordenado]]) - 1),"")</f>
        <v/>
      </c>
      <c r="K2285" s="6" t="str">
        <f>IFERROR(MID(Tabela3[[#This Row],[Ordenado]], SEARCH("_",Tabela3[[#This Row],[Ordenado]]) + 1, LEN(Tabela3[[#This Row],[Ordenado]])),"")</f>
        <v/>
      </c>
    </row>
    <row r="2286" spans="10:11" x14ac:dyDescent="0.25">
      <c r="J2286" s="6" t="str">
        <f>IFERROR(MID(Tabela3[[#This Row],[Ordenado]], 1, SEARCH("_", Tabela3[[#This Row],[Ordenado]]) - 1),"")</f>
        <v/>
      </c>
      <c r="K2286" s="6" t="str">
        <f>IFERROR(MID(Tabela3[[#This Row],[Ordenado]], SEARCH("_",Tabela3[[#This Row],[Ordenado]]) + 1, LEN(Tabela3[[#This Row],[Ordenado]])),"")</f>
        <v/>
      </c>
    </row>
    <row r="2287" spans="10:11" x14ac:dyDescent="0.25">
      <c r="J2287" s="6" t="str">
        <f>IFERROR(MID(Tabela3[[#This Row],[Ordenado]], 1, SEARCH("_", Tabela3[[#This Row],[Ordenado]]) - 1),"")</f>
        <v/>
      </c>
      <c r="K2287" s="6" t="str">
        <f>IFERROR(MID(Tabela3[[#This Row],[Ordenado]], SEARCH("_",Tabela3[[#This Row],[Ordenado]]) + 1, LEN(Tabela3[[#This Row],[Ordenado]])),"")</f>
        <v/>
      </c>
    </row>
    <row r="2288" spans="10:11" x14ac:dyDescent="0.25">
      <c r="J2288" s="6" t="str">
        <f>IFERROR(MID(Tabela3[[#This Row],[Ordenado]], 1, SEARCH("_", Tabela3[[#This Row],[Ordenado]]) - 1),"")</f>
        <v/>
      </c>
      <c r="K2288" s="6" t="str">
        <f>IFERROR(MID(Tabela3[[#This Row],[Ordenado]], SEARCH("_",Tabela3[[#This Row],[Ordenado]]) + 1, LEN(Tabela3[[#This Row],[Ordenado]])),"")</f>
        <v/>
      </c>
    </row>
    <row r="2289" spans="10:11" x14ac:dyDescent="0.25">
      <c r="J2289" s="6" t="str">
        <f>IFERROR(MID(Tabela3[[#This Row],[Ordenado]], 1, SEARCH("_", Tabela3[[#This Row],[Ordenado]]) - 1),"")</f>
        <v/>
      </c>
      <c r="K2289" s="6" t="str">
        <f>IFERROR(MID(Tabela3[[#This Row],[Ordenado]], SEARCH("_",Tabela3[[#This Row],[Ordenado]]) + 1, LEN(Tabela3[[#This Row],[Ordenado]])),"")</f>
        <v/>
      </c>
    </row>
    <row r="2290" spans="10:11" x14ac:dyDescent="0.25">
      <c r="J2290" s="6" t="str">
        <f>IFERROR(MID(Tabela3[[#This Row],[Ordenado]], 1, SEARCH("_", Tabela3[[#This Row],[Ordenado]]) - 1),"")</f>
        <v/>
      </c>
      <c r="K2290" s="6" t="str">
        <f>IFERROR(MID(Tabela3[[#This Row],[Ordenado]], SEARCH("_",Tabela3[[#This Row],[Ordenado]]) + 1, LEN(Tabela3[[#This Row],[Ordenado]])),"")</f>
        <v/>
      </c>
    </row>
    <row r="2291" spans="10:11" x14ac:dyDescent="0.25">
      <c r="J2291" s="6" t="str">
        <f>IFERROR(MID(Tabela3[[#This Row],[Ordenado]], 1, SEARCH("_", Tabela3[[#This Row],[Ordenado]]) - 1),"")</f>
        <v/>
      </c>
      <c r="K2291" s="6" t="str">
        <f>IFERROR(MID(Tabela3[[#This Row],[Ordenado]], SEARCH("_",Tabela3[[#This Row],[Ordenado]]) + 1, LEN(Tabela3[[#This Row],[Ordenado]])),"")</f>
        <v/>
      </c>
    </row>
    <row r="2292" spans="10:11" x14ac:dyDescent="0.25">
      <c r="J2292" s="6" t="str">
        <f>IFERROR(MID(Tabela3[[#This Row],[Ordenado]], 1, SEARCH("_", Tabela3[[#This Row],[Ordenado]]) - 1),"")</f>
        <v/>
      </c>
      <c r="K2292" s="6" t="str">
        <f>IFERROR(MID(Tabela3[[#This Row],[Ordenado]], SEARCH("_",Tabela3[[#This Row],[Ordenado]]) + 1, LEN(Tabela3[[#This Row],[Ordenado]])),"")</f>
        <v/>
      </c>
    </row>
    <row r="2293" spans="10:11" x14ac:dyDescent="0.25">
      <c r="J2293" s="6" t="str">
        <f>IFERROR(MID(Tabela3[[#This Row],[Ordenado]], 1, SEARCH("_", Tabela3[[#This Row],[Ordenado]]) - 1),"")</f>
        <v/>
      </c>
      <c r="K2293" s="6" t="str">
        <f>IFERROR(MID(Tabela3[[#This Row],[Ordenado]], SEARCH("_",Tabela3[[#This Row],[Ordenado]]) + 1, LEN(Tabela3[[#This Row],[Ordenado]])),"")</f>
        <v/>
      </c>
    </row>
    <row r="2294" spans="10:11" x14ac:dyDescent="0.25">
      <c r="J2294" s="6" t="str">
        <f>IFERROR(MID(Tabela3[[#This Row],[Ordenado]], 1, SEARCH("_", Tabela3[[#This Row],[Ordenado]]) - 1),"")</f>
        <v/>
      </c>
      <c r="K2294" s="6" t="str">
        <f>IFERROR(MID(Tabela3[[#This Row],[Ordenado]], SEARCH("_",Tabela3[[#This Row],[Ordenado]]) + 1, LEN(Tabela3[[#This Row],[Ordenado]])),"")</f>
        <v/>
      </c>
    </row>
    <row r="2295" spans="10:11" x14ac:dyDescent="0.25">
      <c r="J2295" s="6" t="str">
        <f>IFERROR(MID(Tabela3[[#This Row],[Ordenado]], 1, SEARCH("_", Tabela3[[#This Row],[Ordenado]]) - 1),"")</f>
        <v/>
      </c>
      <c r="K2295" s="6" t="str">
        <f>IFERROR(MID(Tabela3[[#This Row],[Ordenado]], SEARCH("_",Tabela3[[#This Row],[Ordenado]]) + 1, LEN(Tabela3[[#This Row],[Ordenado]])),"")</f>
        <v/>
      </c>
    </row>
    <row r="2296" spans="10:11" x14ac:dyDescent="0.25">
      <c r="J2296" s="6" t="str">
        <f>IFERROR(MID(Tabela3[[#This Row],[Ordenado]], 1, SEARCH("_", Tabela3[[#This Row],[Ordenado]]) - 1),"")</f>
        <v/>
      </c>
      <c r="K2296" s="6" t="str">
        <f>IFERROR(MID(Tabela3[[#This Row],[Ordenado]], SEARCH("_",Tabela3[[#This Row],[Ordenado]]) + 1, LEN(Tabela3[[#This Row],[Ordenado]])),"")</f>
        <v/>
      </c>
    </row>
    <row r="2297" spans="10:11" x14ac:dyDescent="0.25">
      <c r="J2297" s="6" t="str">
        <f>IFERROR(MID(Tabela3[[#This Row],[Ordenado]], 1, SEARCH("_", Tabela3[[#This Row],[Ordenado]]) - 1),"")</f>
        <v/>
      </c>
      <c r="K2297" s="6" t="str">
        <f>IFERROR(MID(Tabela3[[#This Row],[Ordenado]], SEARCH("_",Tabela3[[#This Row],[Ordenado]]) + 1, LEN(Tabela3[[#This Row],[Ordenado]])),"")</f>
        <v/>
      </c>
    </row>
    <row r="2298" spans="10:11" x14ac:dyDescent="0.25">
      <c r="J2298" s="6" t="str">
        <f>IFERROR(MID(Tabela3[[#This Row],[Ordenado]], 1, SEARCH("_", Tabela3[[#This Row],[Ordenado]]) - 1),"")</f>
        <v/>
      </c>
      <c r="K2298" s="6" t="str">
        <f>IFERROR(MID(Tabela3[[#This Row],[Ordenado]], SEARCH("_",Tabela3[[#This Row],[Ordenado]]) + 1, LEN(Tabela3[[#This Row],[Ordenado]])),"")</f>
        <v/>
      </c>
    </row>
    <row r="2299" spans="10:11" x14ac:dyDescent="0.25">
      <c r="J2299" s="6" t="str">
        <f>IFERROR(MID(Tabela3[[#This Row],[Ordenado]], 1, SEARCH("_", Tabela3[[#This Row],[Ordenado]]) - 1),"")</f>
        <v/>
      </c>
      <c r="K2299" s="6" t="str">
        <f>IFERROR(MID(Tabela3[[#This Row],[Ordenado]], SEARCH("_",Tabela3[[#This Row],[Ordenado]]) + 1, LEN(Tabela3[[#This Row],[Ordenado]])),"")</f>
        <v/>
      </c>
    </row>
    <row r="2300" spans="10:11" x14ac:dyDescent="0.25">
      <c r="J2300" s="6" t="str">
        <f>IFERROR(MID(Tabela3[[#This Row],[Ordenado]], 1, SEARCH("_", Tabela3[[#This Row],[Ordenado]]) - 1),"")</f>
        <v/>
      </c>
      <c r="K2300" s="6" t="str">
        <f>IFERROR(MID(Tabela3[[#This Row],[Ordenado]], SEARCH("_",Tabela3[[#This Row],[Ordenado]]) + 1, LEN(Tabela3[[#This Row],[Ordenado]])),"")</f>
        <v/>
      </c>
    </row>
    <row r="2301" spans="10:11" x14ac:dyDescent="0.25">
      <c r="J2301" s="6" t="str">
        <f>IFERROR(MID(Tabela3[[#This Row],[Ordenado]], 1, SEARCH("_", Tabela3[[#This Row],[Ordenado]]) - 1),"")</f>
        <v/>
      </c>
      <c r="K2301" s="6" t="str">
        <f>IFERROR(MID(Tabela3[[#This Row],[Ordenado]], SEARCH("_",Tabela3[[#This Row],[Ordenado]]) + 1, LEN(Tabela3[[#This Row],[Ordenado]])),"")</f>
        <v/>
      </c>
    </row>
    <row r="2302" spans="10:11" x14ac:dyDescent="0.25">
      <c r="J2302" s="6" t="str">
        <f>IFERROR(MID(Tabela3[[#This Row],[Ordenado]], 1, SEARCH("_", Tabela3[[#This Row],[Ordenado]]) - 1),"")</f>
        <v/>
      </c>
      <c r="K2302" s="6" t="str">
        <f>IFERROR(MID(Tabela3[[#This Row],[Ordenado]], SEARCH("_",Tabela3[[#This Row],[Ordenado]]) + 1, LEN(Tabela3[[#This Row],[Ordenado]])),"")</f>
        <v/>
      </c>
    </row>
    <row r="2303" spans="10:11" x14ac:dyDescent="0.25">
      <c r="J2303" s="6" t="str">
        <f>IFERROR(MID(Tabela3[[#This Row],[Ordenado]], 1, SEARCH("_", Tabela3[[#This Row],[Ordenado]]) - 1),"")</f>
        <v/>
      </c>
      <c r="K2303" s="6" t="str">
        <f>IFERROR(MID(Tabela3[[#This Row],[Ordenado]], SEARCH("_",Tabela3[[#This Row],[Ordenado]]) + 1, LEN(Tabela3[[#This Row],[Ordenado]])),"")</f>
        <v/>
      </c>
    </row>
    <row r="2304" spans="10:11" x14ac:dyDescent="0.25">
      <c r="J2304" s="6" t="str">
        <f>IFERROR(MID(Tabela3[[#This Row],[Ordenado]], 1, SEARCH("_", Tabela3[[#This Row],[Ordenado]]) - 1),"")</f>
        <v/>
      </c>
      <c r="K2304" s="6" t="str">
        <f>IFERROR(MID(Tabela3[[#This Row],[Ordenado]], SEARCH("_",Tabela3[[#This Row],[Ordenado]]) + 1, LEN(Tabela3[[#This Row],[Ordenado]])),"")</f>
        <v/>
      </c>
    </row>
    <row r="2305" spans="10:11" x14ac:dyDescent="0.25">
      <c r="J2305" s="6" t="str">
        <f>IFERROR(MID(Tabela3[[#This Row],[Ordenado]], 1, SEARCH("_", Tabela3[[#This Row],[Ordenado]]) - 1),"")</f>
        <v/>
      </c>
      <c r="K2305" s="6" t="str">
        <f>IFERROR(MID(Tabela3[[#This Row],[Ordenado]], SEARCH("_",Tabela3[[#This Row],[Ordenado]]) + 1, LEN(Tabela3[[#This Row],[Ordenado]])),"")</f>
        <v/>
      </c>
    </row>
    <row r="2306" spans="10:11" x14ac:dyDescent="0.25">
      <c r="J2306" s="6" t="str">
        <f>IFERROR(MID(Tabela3[[#This Row],[Ordenado]], 1, SEARCH("_", Tabela3[[#This Row],[Ordenado]]) - 1),"")</f>
        <v/>
      </c>
      <c r="K2306" s="6" t="str">
        <f>IFERROR(MID(Tabela3[[#This Row],[Ordenado]], SEARCH("_",Tabela3[[#This Row],[Ordenado]]) + 1, LEN(Tabela3[[#This Row],[Ordenado]])),"")</f>
        <v/>
      </c>
    </row>
    <row r="2307" spans="10:11" x14ac:dyDescent="0.25">
      <c r="J2307" s="6" t="str">
        <f>IFERROR(MID(Tabela3[[#This Row],[Ordenado]], 1, SEARCH("_", Tabela3[[#This Row],[Ordenado]]) - 1),"")</f>
        <v/>
      </c>
      <c r="K2307" s="6" t="str">
        <f>IFERROR(MID(Tabela3[[#This Row],[Ordenado]], SEARCH("_",Tabela3[[#This Row],[Ordenado]]) + 1, LEN(Tabela3[[#This Row],[Ordenado]])),"")</f>
        <v/>
      </c>
    </row>
    <row r="2308" spans="10:11" x14ac:dyDescent="0.25">
      <c r="J2308" s="6" t="str">
        <f>IFERROR(MID(Tabela3[[#This Row],[Ordenado]], 1, SEARCH("_", Tabela3[[#This Row],[Ordenado]]) - 1),"")</f>
        <v/>
      </c>
      <c r="K2308" s="6" t="str">
        <f>IFERROR(MID(Tabela3[[#This Row],[Ordenado]], SEARCH("_",Tabela3[[#This Row],[Ordenado]]) + 1, LEN(Tabela3[[#This Row],[Ordenado]])),"")</f>
        <v/>
      </c>
    </row>
    <row r="2309" spans="10:11" x14ac:dyDescent="0.25">
      <c r="J2309" s="6" t="str">
        <f>IFERROR(MID(Tabela3[[#This Row],[Ordenado]], 1, SEARCH("_", Tabela3[[#This Row],[Ordenado]]) - 1),"")</f>
        <v/>
      </c>
      <c r="K2309" s="6" t="str">
        <f>IFERROR(MID(Tabela3[[#This Row],[Ordenado]], SEARCH("_",Tabela3[[#This Row],[Ordenado]]) + 1, LEN(Tabela3[[#This Row],[Ordenado]])),"")</f>
        <v/>
      </c>
    </row>
    <row r="2310" spans="10:11" x14ac:dyDescent="0.25">
      <c r="J2310" s="6" t="str">
        <f>IFERROR(MID(Tabela3[[#This Row],[Ordenado]], 1, SEARCH("_", Tabela3[[#This Row],[Ordenado]]) - 1),"")</f>
        <v/>
      </c>
      <c r="K2310" s="6" t="str">
        <f>IFERROR(MID(Tabela3[[#This Row],[Ordenado]], SEARCH("_",Tabela3[[#This Row],[Ordenado]]) + 1, LEN(Tabela3[[#This Row],[Ordenado]])),"")</f>
        <v/>
      </c>
    </row>
    <row r="2311" spans="10:11" x14ac:dyDescent="0.25">
      <c r="J2311" s="6" t="str">
        <f>IFERROR(MID(Tabela3[[#This Row],[Ordenado]], 1, SEARCH("_", Tabela3[[#This Row],[Ordenado]]) - 1),"")</f>
        <v/>
      </c>
      <c r="K2311" s="6" t="str">
        <f>IFERROR(MID(Tabela3[[#This Row],[Ordenado]], SEARCH("_",Tabela3[[#This Row],[Ordenado]]) + 1, LEN(Tabela3[[#This Row],[Ordenado]])),"")</f>
        <v/>
      </c>
    </row>
    <row r="2312" spans="10:11" x14ac:dyDescent="0.25">
      <c r="J2312" s="6" t="str">
        <f>IFERROR(MID(Tabela3[[#This Row],[Ordenado]], 1, SEARCH("_", Tabela3[[#This Row],[Ordenado]]) - 1),"")</f>
        <v/>
      </c>
      <c r="K2312" s="6" t="str">
        <f>IFERROR(MID(Tabela3[[#This Row],[Ordenado]], SEARCH("_",Tabela3[[#This Row],[Ordenado]]) + 1, LEN(Tabela3[[#This Row],[Ordenado]])),"")</f>
        <v/>
      </c>
    </row>
    <row r="2313" spans="10:11" x14ac:dyDescent="0.25">
      <c r="J2313" s="6" t="str">
        <f>IFERROR(MID(Tabela3[[#This Row],[Ordenado]], 1, SEARCH("_", Tabela3[[#This Row],[Ordenado]]) - 1),"")</f>
        <v/>
      </c>
      <c r="K2313" s="6" t="str">
        <f>IFERROR(MID(Tabela3[[#This Row],[Ordenado]], SEARCH("_",Tabela3[[#This Row],[Ordenado]]) + 1, LEN(Tabela3[[#This Row],[Ordenado]])),"")</f>
        <v/>
      </c>
    </row>
    <row r="2314" spans="10:11" x14ac:dyDescent="0.25">
      <c r="J2314" s="6" t="str">
        <f>IFERROR(MID(Tabela3[[#This Row],[Ordenado]], 1, SEARCH("_", Tabela3[[#This Row],[Ordenado]]) - 1),"")</f>
        <v/>
      </c>
      <c r="K2314" s="6" t="str">
        <f>IFERROR(MID(Tabela3[[#This Row],[Ordenado]], SEARCH("_",Tabela3[[#This Row],[Ordenado]]) + 1, LEN(Tabela3[[#This Row],[Ordenado]])),"")</f>
        <v/>
      </c>
    </row>
    <row r="2315" spans="10:11" x14ac:dyDescent="0.25">
      <c r="J2315" s="6" t="str">
        <f>IFERROR(MID(Tabela3[[#This Row],[Ordenado]], 1, SEARCH("_", Tabela3[[#This Row],[Ordenado]]) - 1),"")</f>
        <v/>
      </c>
      <c r="K2315" s="6" t="str">
        <f>IFERROR(MID(Tabela3[[#This Row],[Ordenado]], SEARCH("_",Tabela3[[#This Row],[Ordenado]]) + 1, LEN(Tabela3[[#This Row],[Ordenado]])),"")</f>
        <v/>
      </c>
    </row>
    <row r="2316" spans="10:11" x14ac:dyDescent="0.25">
      <c r="J2316" s="6" t="str">
        <f>IFERROR(MID(Tabela3[[#This Row],[Ordenado]], 1, SEARCH("_", Tabela3[[#This Row],[Ordenado]]) - 1),"")</f>
        <v/>
      </c>
      <c r="K2316" s="6" t="str">
        <f>IFERROR(MID(Tabela3[[#This Row],[Ordenado]], SEARCH("_",Tabela3[[#This Row],[Ordenado]]) + 1, LEN(Tabela3[[#This Row],[Ordenado]])),"")</f>
        <v/>
      </c>
    </row>
    <row r="2317" spans="10:11" x14ac:dyDescent="0.25">
      <c r="J2317" s="6" t="str">
        <f>IFERROR(MID(Tabela3[[#This Row],[Ordenado]], 1, SEARCH("_", Tabela3[[#This Row],[Ordenado]]) - 1),"")</f>
        <v/>
      </c>
      <c r="K2317" s="6" t="str">
        <f>IFERROR(MID(Tabela3[[#This Row],[Ordenado]], SEARCH("_",Tabela3[[#This Row],[Ordenado]]) + 1, LEN(Tabela3[[#This Row],[Ordenado]])),"")</f>
        <v/>
      </c>
    </row>
    <row r="2318" spans="10:11" x14ac:dyDescent="0.25">
      <c r="J2318" s="6" t="str">
        <f>IFERROR(MID(Tabela3[[#This Row],[Ordenado]], 1, SEARCH("_", Tabela3[[#This Row],[Ordenado]]) - 1),"")</f>
        <v/>
      </c>
      <c r="K2318" s="6" t="str">
        <f>IFERROR(MID(Tabela3[[#This Row],[Ordenado]], SEARCH("_",Tabela3[[#This Row],[Ordenado]]) + 1, LEN(Tabela3[[#This Row],[Ordenado]])),"")</f>
        <v/>
      </c>
    </row>
    <row r="2319" spans="10:11" x14ac:dyDescent="0.25">
      <c r="J2319" s="6" t="str">
        <f>IFERROR(MID(Tabela3[[#This Row],[Ordenado]], 1, SEARCH("_", Tabela3[[#This Row],[Ordenado]]) - 1),"")</f>
        <v/>
      </c>
      <c r="K2319" s="6" t="str">
        <f>IFERROR(MID(Tabela3[[#This Row],[Ordenado]], SEARCH("_",Tabela3[[#This Row],[Ordenado]]) + 1, LEN(Tabela3[[#This Row],[Ordenado]])),"")</f>
        <v/>
      </c>
    </row>
    <row r="2320" spans="10:11" x14ac:dyDescent="0.25">
      <c r="J2320" s="6" t="str">
        <f>IFERROR(MID(Tabela3[[#This Row],[Ordenado]], 1, SEARCH("_", Tabela3[[#This Row],[Ordenado]]) - 1),"")</f>
        <v/>
      </c>
      <c r="K2320" s="6" t="str">
        <f>IFERROR(MID(Tabela3[[#This Row],[Ordenado]], SEARCH("_",Tabela3[[#This Row],[Ordenado]]) + 1, LEN(Tabela3[[#This Row],[Ordenado]])),"")</f>
        <v/>
      </c>
    </row>
    <row r="2321" spans="10:11" x14ac:dyDescent="0.25">
      <c r="J2321" s="6" t="str">
        <f>IFERROR(MID(Tabela3[[#This Row],[Ordenado]], 1, SEARCH("_", Tabela3[[#This Row],[Ordenado]]) - 1),"")</f>
        <v/>
      </c>
      <c r="K2321" s="6" t="str">
        <f>IFERROR(MID(Tabela3[[#This Row],[Ordenado]], SEARCH("_",Tabela3[[#This Row],[Ordenado]]) + 1, LEN(Tabela3[[#This Row],[Ordenado]])),"")</f>
        <v/>
      </c>
    </row>
    <row r="2322" spans="10:11" x14ac:dyDescent="0.25">
      <c r="J2322" s="6" t="str">
        <f>IFERROR(MID(Tabela3[[#This Row],[Ordenado]], 1, SEARCH("_", Tabela3[[#This Row],[Ordenado]]) - 1),"")</f>
        <v/>
      </c>
      <c r="K2322" s="6" t="str">
        <f>IFERROR(MID(Tabela3[[#This Row],[Ordenado]], SEARCH("_",Tabela3[[#This Row],[Ordenado]]) + 1, LEN(Tabela3[[#This Row],[Ordenado]])),"")</f>
        <v/>
      </c>
    </row>
    <row r="2323" spans="10:11" x14ac:dyDescent="0.25">
      <c r="J2323" s="6" t="str">
        <f>IFERROR(MID(Tabela3[[#This Row],[Ordenado]], 1, SEARCH("_", Tabela3[[#This Row],[Ordenado]]) - 1),"")</f>
        <v/>
      </c>
      <c r="K2323" s="6" t="str">
        <f>IFERROR(MID(Tabela3[[#This Row],[Ordenado]], SEARCH("_",Tabela3[[#This Row],[Ordenado]]) + 1, LEN(Tabela3[[#This Row],[Ordenado]])),"")</f>
        <v/>
      </c>
    </row>
    <row r="2324" spans="10:11" x14ac:dyDescent="0.25">
      <c r="J2324" s="6" t="str">
        <f>IFERROR(MID(Tabela3[[#This Row],[Ordenado]], 1, SEARCH("_", Tabela3[[#This Row],[Ordenado]]) - 1),"")</f>
        <v/>
      </c>
      <c r="K2324" s="6" t="str">
        <f>IFERROR(MID(Tabela3[[#This Row],[Ordenado]], SEARCH("_",Tabela3[[#This Row],[Ordenado]]) + 1, LEN(Tabela3[[#This Row],[Ordenado]])),"")</f>
        <v/>
      </c>
    </row>
    <row r="2325" spans="10:11" x14ac:dyDescent="0.25">
      <c r="J2325" s="6" t="str">
        <f>IFERROR(MID(Tabela3[[#This Row],[Ordenado]], 1, SEARCH("_", Tabela3[[#This Row],[Ordenado]]) - 1),"")</f>
        <v/>
      </c>
      <c r="K2325" s="6" t="str">
        <f>IFERROR(MID(Tabela3[[#This Row],[Ordenado]], SEARCH("_",Tabela3[[#This Row],[Ordenado]]) + 1, LEN(Tabela3[[#This Row],[Ordenado]])),"")</f>
        <v/>
      </c>
    </row>
    <row r="2326" spans="10:11" x14ac:dyDescent="0.25">
      <c r="J2326" s="6" t="str">
        <f>IFERROR(MID(Tabela3[[#This Row],[Ordenado]], 1, SEARCH("_", Tabela3[[#This Row],[Ordenado]]) - 1),"")</f>
        <v/>
      </c>
      <c r="K2326" s="6" t="str">
        <f>IFERROR(MID(Tabela3[[#This Row],[Ordenado]], SEARCH("_",Tabela3[[#This Row],[Ordenado]]) + 1, LEN(Tabela3[[#This Row],[Ordenado]])),"")</f>
        <v/>
      </c>
    </row>
    <row r="2327" spans="10:11" x14ac:dyDescent="0.25">
      <c r="J2327" s="6" t="str">
        <f>IFERROR(MID(Tabela3[[#This Row],[Ordenado]], 1, SEARCH("_", Tabela3[[#This Row],[Ordenado]]) - 1),"")</f>
        <v/>
      </c>
      <c r="K2327" s="6" t="str">
        <f>IFERROR(MID(Tabela3[[#This Row],[Ordenado]], SEARCH("_",Tabela3[[#This Row],[Ordenado]]) + 1, LEN(Tabela3[[#This Row],[Ordenado]])),"")</f>
        <v/>
      </c>
    </row>
    <row r="2328" spans="10:11" x14ac:dyDescent="0.25">
      <c r="J2328" s="6" t="str">
        <f>IFERROR(MID(Tabela3[[#This Row],[Ordenado]], 1, SEARCH("_", Tabela3[[#This Row],[Ordenado]]) - 1),"")</f>
        <v/>
      </c>
      <c r="K2328" s="6" t="str">
        <f>IFERROR(MID(Tabela3[[#This Row],[Ordenado]], SEARCH("_",Tabela3[[#This Row],[Ordenado]]) + 1, LEN(Tabela3[[#This Row],[Ordenado]])),"")</f>
        <v/>
      </c>
    </row>
    <row r="2329" spans="10:11" x14ac:dyDescent="0.25">
      <c r="J2329" s="6" t="str">
        <f>IFERROR(MID(Tabela3[[#This Row],[Ordenado]], 1, SEARCH("_", Tabela3[[#This Row],[Ordenado]]) - 1),"")</f>
        <v/>
      </c>
      <c r="K2329" s="6" t="str">
        <f>IFERROR(MID(Tabela3[[#This Row],[Ordenado]], SEARCH("_",Tabela3[[#This Row],[Ordenado]]) + 1, LEN(Tabela3[[#This Row],[Ordenado]])),"")</f>
        <v/>
      </c>
    </row>
    <row r="2330" spans="10:11" x14ac:dyDescent="0.25">
      <c r="J2330" s="6" t="str">
        <f>IFERROR(MID(Tabela3[[#This Row],[Ordenado]], 1, SEARCH("_", Tabela3[[#This Row],[Ordenado]]) - 1),"")</f>
        <v/>
      </c>
      <c r="K2330" s="6" t="str">
        <f>IFERROR(MID(Tabela3[[#This Row],[Ordenado]], SEARCH("_",Tabela3[[#This Row],[Ordenado]]) + 1, LEN(Tabela3[[#This Row],[Ordenado]])),"")</f>
        <v/>
      </c>
    </row>
    <row r="2331" spans="10:11" x14ac:dyDescent="0.25">
      <c r="J2331" s="6" t="str">
        <f>IFERROR(MID(Tabela3[[#This Row],[Ordenado]], 1, SEARCH("_", Tabela3[[#This Row],[Ordenado]]) - 1),"")</f>
        <v/>
      </c>
      <c r="K2331" s="6" t="str">
        <f>IFERROR(MID(Tabela3[[#This Row],[Ordenado]], SEARCH("_",Tabela3[[#This Row],[Ordenado]]) + 1, LEN(Tabela3[[#This Row],[Ordenado]])),"")</f>
        <v/>
      </c>
    </row>
    <row r="2332" spans="10:11" x14ac:dyDescent="0.25">
      <c r="J2332" s="6" t="str">
        <f>IFERROR(MID(Tabela3[[#This Row],[Ordenado]], 1, SEARCH("_", Tabela3[[#This Row],[Ordenado]]) - 1),"")</f>
        <v/>
      </c>
      <c r="K2332" s="6" t="str">
        <f>IFERROR(MID(Tabela3[[#This Row],[Ordenado]], SEARCH("_",Tabela3[[#This Row],[Ordenado]]) + 1, LEN(Tabela3[[#This Row],[Ordenado]])),"")</f>
        <v/>
      </c>
    </row>
    <row r="2333" spans="10:11" x14ac:dyDescent="0.25">
      <c r="J2333" s="6" t="str">
        <f>IFERROR(MID(Tabela3[[#This Row],[Ordenado]], 1, SEARCH("_", Tabela3[[#This Row],[Ordenado]]) - 1),"")</f>
        <v/>
      </c>
      <c r="K2333" s="6" t="str">
        <f>IFERROR(MID(Tabela3[[#This Row],[Ordenado]], SEARCH("_",Tabela3[[#This Row],[Ordenado]]) + 1, LEN(Tabela3[[#This Row],[Ordenado]])),"")</f>
        <v/>
      </c>
    </row>
    <row r="2334" spans="10:11" x14ac:dyDescent="0.25">
      <c r="J2334" s="6" t="str">
        <f>IFERROR(MID(Tabela3[[#This Row],[Ordenado]], 1, SEARCH("_", Tabela3[[#This Row],[Ordenado]]) - 1),"")</f>
        <v/>
      </c>
      <c r="K2334" s="6" t="str">
        <f>IFERROR(MID(Tabela3[[#This Row],[Ordenado]], SEARCH("_",Tabela3[[#This Row],[Ordenado]]) + 1, LEN(Tabela3[[#This Row],[Ordenado]])),"")</f>
        <v/>
      </c>
    </row>
    <row r="2335" spans="10:11" x14ac:dyDescent="0.25">
      <c r="J2335" s="6" t="str">
        <f>IFERROR(MID(Tabela3[[#This Row],[Ordenado]], 1, SEARCH("_", Tabela3[[#This Row],[Ordenado]]) - 1),"")</f>
        <v/>
      </c>
      <c r="K2335" s="6" t="str">
        <f>IFERROR(MID(Tabela3[[#This Row],[Ordenado]], SEARCH("_",Tabela3[[#This Row],[Ordenado]]) + 1, LEN(Tabela3[[#This Row],[Ordenado]])),"")</f>
        <v/>
      </c>
    </row>
    <row r="2336" spans="10:11" x14ac:dyDescent="0.25">
      <c r="J2336" s="6" t="str">
        <f>IFERROR(MID(Tabela3[[#This Row],[Ordenado]], 1, SEARCH("_", Tabela3[[#This Row],[Ordenado]]) - 1),"")</f>
        <v/>
      </c>
      <c r="K2336" s="6" t="str">
        <f>IFERROR(MID(Tabela3[[#This Row],[Ordenado]], SEARCH("_",Tabela3[[#This Row],[Ordenado]]) + 1, LEN(Tabela3[[#This Row],[Ordenado]])),"")</f>
        <v/>
      </c>
    </row>
    <row r="2337" spans="10:11" x14ac:dyDescent="0.25">
      <c r="J2337" s="6" t="str">
        <f>IFERROR(MID(Tabela3[[#This Row],[Ordenado]], 1, SEARCH("_", Tabela3[[#This Row],[Ordenado]]) - 1),"")</f>
        <v/>
      </c>
      <c r="K2337" s="6" t="str">
        <f>IFERROR(MID(Tabela3[[#This Row],[Ordenado]], SEARCH("_",Tabela3[[#This Row],[Ordenado]]) + 1, LEN(Tabela3[[#This Row],[Ordenado]])),"")</f>
        <v/>
      </c>
    </row>
    <row r="2338" spans="10:11" x14ac:dyDescent="0.25">
      <c r="J2338" s="6" t="str">
        <f>IFERROR(MID(Tabela3[[#This Row],[Ordenado]], 1, SEARCH("_", Tabela3[[#This Row],[Ordenado]]) - 1),"")</f>
        <v/>
      </c>
      <c r="K2338" s="6" t="str">
        <f>IFERROR(MID(Tabela3[[#This Row],[Ordenado]], SEARCH("_",Tabela3[[#This Row],[Ordenado]]) + 1, LEN(Tabela3[[#This Row],[Ordenado]])),"")</f>
        <v/>
      </c>
    </row>
    <row r="2339" spans="10:11" x14ac:dyDescent="0.25">
      <c r="J2339" s="6" t="str">
        <f>IFERROR(MID(Tabela3[[#This Row],[Ordenado]], 1, SEARCH("_", Tabela3[[#This Row],[Ordenado]]) - 1),"")</f>
        <v/>
      </c>
      <c r="K2339" s="6" t="str">
        <f>IFERROR(MID(Tabela3[[#This Row],[Ordenado]], SEARCH("_",Tabela3[[#This Row],[Ordenado]]) + 1, LEN(Tabela3[[#This Row],[Ordenado]])),"")</f>
        <v/>
      </c>
    </row>
    <row r="2340" spans="10:11" x14ac:dyDescent="0.25">
      <c r="J2340" s="6" t="str">
        <f>IFERROR(MID(Tabela3[[#This Row],[Ordenado]], 1, SEARCH("_", Tabela3[[#This Row],[Ordenado]]) - 1),"")</f>
        <v/>
      </c>
      <c r="K2340" s="6" t="str">
        <f>IFERROR(MID(Tabela3[[#This Row],[Ordenado]], SEARCH("_",Tabela3[[#This Row],[Ordenado]]) + 1, LEN(Tabela3[[#This Row],[Ordenado]])),"")</f>
        <v/>
      </c>
    </row>
    <row r="2341" spans="10:11" x14ac:dyDescent="0.25">
      <c r="J2341" s="6" t="str">
        <f>IFERROR(MID(Tabela3[[#This Row],[Ordenado]], 1, SEARCH("_", Tabela3[[#This Row],[Ordenado]]) - 1),"")</f>
        <v/>
      </c>
      <c r="K2341" s="6" t="str">
        <f>IFERROR(MID(Tabela3[[#This Row],[Ordenado]], SEARCH("_",Tabela3[[#This Row],[Ordenado]]) + 1, LEN(Tabela3[[#This Row],[Ordenado]])),"")</f>
        <v/>
      </c>
    </row>
    <row r="2342" spans="10:11" x14ac:dyDescent="0.25">
      <c r="J2342" s="6" t="str">
        <f>IFERROR(MID(Tabela3[[#This Row],[Ordenado]], 1, SEARCH("_", Tabela3[[#This Row],[Ordenado]]) - 1),"")</f>
        <v/>
      </c>
      <c r="K2342" s="6" t="str">
        <f>IFERROR(MID(Tabela3[[#This Row],[Ordenado]], SEARCH("_",Tabela3[[#This Row],[Ordenado]]) + 1, LEN(Tabela3[[#This Row],[Ordenado]])),"")</f>
        <v/>
      </c>
    </row>
    <row r="2343" spans="10:11" x14ac:dyDescent="0.25">
      <c r="J2343" s="6" t="str">
        <f>IFERROR(MID(Tabela3[[#This Row],[Ordenado]], 1, SEARCH("_", Tabela3[[#This Row],[Ordenado]]) - 1),"")</f>
        <v/>
      </c>
      <c r="K2343" s="6" t="str">
        <f>IFERROR(MID(Tabela3[[#This Row],[Ordenado]], SEARCH("_",Tabela3[[#This Row],[Ordenado]]) + 1, LEN(Tabela3[[#This Row],[Ordenado]])),"")</f>
        <v/>
      </c>
    </row>
    <row r="2344" spans="10:11" x14ac:dyDescent="0.25">
      <c r="J2344" s="6" t="str">
        <f>IFERROR(MID(Tabela3[[#This Row],[Ordenado]], 1, SEARCH("_", Tabela3[[#This Row],[Ordenado]]) - 1),"")</f>
        <v/>
      </c>
      <c r="K2344" s="6" t="str">
        <f>IFERROR(MID(Tabela3[[#This Row],[Ordenado]], SEARCH("_",Tabela3[[#This Row],[Ordenado]]) + 1, LEN(Tabela3[[#This Row],[Ordenado]])),"")</f>
        <v/>
      </c>
    </row>
    <row r="2345" spans="10:11" x14ac:dyDescent="0.25">
      <c r="J2345" s="6" t="str">
        <f>IFERROR(MID(Tabela3[[#This Row],[Ordenado]], 1, SEARCH("_", Tabela3[[#This Row],[Ordenado]]) - 1),"")</f>
        <v/>
      </c>
      <c r="K2345" s="6" t="str">
        <f>IFERROR(MID(Tabela3[[#This Row],[Ordenado]], SEARCH("_",Tabela3[[#This Row],[Ordenado]]) + 1, LEN(Tabela3[[#This Row],[Ordenado]])),"")</f>
        <v/>
      </c>
    </row>
    <row r="2346" spans="10:11" x14ac:dyDescent="0.25">
      <c r="J2346" s="6" t="str">
        <f>IFERROR(MID(Tabela3[[#This Row],[Ordenado]], 1, SEARCH("_", Tabela3[[#This Row],[Ordenado]]) - 1),"")</f>
        <v/>
      </c>
      <c r="K2346" s="6" t="str">
        <f>IFERROR(MID(Tabela3[[#This Row],[Ordenado]], SEARCH("_",Tabela3[[#This Row],[Ordenado]]) + 1, LEN(Tabela3[[#This Row],[Ordenado]])),"")</f>
        <v/>
      </c>
    </row>
    <row r="2347" spans="10:11" x14ac:dyDescent="0.25">
      <c r="J2347" s="6" t="str">
        <f>IFERROR(MID(Tabela3[[#This Row],[Ordenado]], 1, SEARCH("_", Tabela3[[#This Row],[Ordenado]]) - 1),"")</f>
        <v/>
      </c>
      <c r="K2347" s="6" t="str">
        <f>IFERROR(MID(Tabela3[[#This Row],[Ordenado]], SEARCH("_",Tabela3[[#This Row],[Ordenado]]) + 1, LEN(Tabela3[[#This Row],[Ordenado]])),"")</f>
        <v/>
      </c>
    </row>
    <row r="2348" spans="10:11" x14ac:dyDescent="0.25">
      <c r="J2348" s="6" t="str">
        <f>IFERROR(MID(Tabela3[[#This Row],[Ordenado]], 1, SEARCH("_", Tabela3[[#This Row],[Ordenado]]) - 1),"")</f>
        <v/>
      </c>
      <c r="K2348" s="6" t="str">
        <f>IFERROR(MID(Tabela3[[#This Row],[Ordenado]], SEARCH("_",Tabela3[[#This Row],[Ordenado]]) + 1, LEN(Tabela3[[#This Row],[Ordenado]])),"")</f>
        <v/>
      </c>
    </row>
    <row r="2349" spans="10:11" x14ac:dyDescent="0.25">
      <c r="J2349" s="6" t="str">
        <f>IFERROR(MID(Tabela3[[#This Row],[Ordenado]], 1, SEARCH("_", Tabela3[[#This Row],[Ordenado]]) - 1),"")</f>
        <v/>
      </c>
      <c r="K2349" s="6" t="str">
        <f>IFERROR(MID(Tabela3[[#This Row],[Ordenado]], SEARCH("_",Tabela3[[#This Row],[Ordenado]]) + 1, LEN(Tabela3[[#This Row],[Ordenado]])),"")</f>
        <v/>
      </c>
    </row>
    <row r="2350" spans="10:11" x14ac:dyDescent="0.25">
      <c r="J2350" s="6" t="str">
        <f>IFERROR(MID(Tabela3[[#This Row],[Ordenado]], 1, SEARCH("_", Tabela3[[#This Row],[Ordenado]]) - 1),"")</f>
        <v/>
      </c>
      <c r="K2350" s="6" t="str">
        <f>IFERROR(MID(Tabela3[[#This Row],[Ordenado]], SEARCH("_",Tabela3[[#This Row],[Ordenado]]) + 1, LEN(Tabela3[[#This Row],[Ordenado]])),"")</f>
        <v/>
      </c>
    </row>
    <row r="2351" spans="10:11" x14ac:dyDescent="0.25">
      <c r="J2351" s="6" t="str">
        <f>IFERROR(MID(Tabela3[[#This Row],[Ordenado]], 1, SEARCH("_", Tabela3[[#This Row],[Ordenado]]) - 1),"")</f>
        <v/>
      </c>
      <c r="K2351" s="6" t="str">
        <f>IFERROR(MID(Tabela3[[#This Row],[Ordenado]], SEARCH("_",Tabela3[[#This Row],[Ordenado]]) + 1, LEN(Tabela3[[#This Row],[Ordenado]])),"")</f>
        <v/>
      </c>
    </row>
    <row r="2352" spans="10:11" x14ac:dyDescent="0.25">
      <c r="J2352" s="6" t="str">
        <f>IFERROR(MID(Tabela3[[#This Row],[Ordenado]], 1, SEARCH("_", Tabela3[[#This Row],[Ordenado]]) - 1),"")</f>
        <v/>
      </c>
      <c r="K2352" s="6" t="str">
        <f>IFERROR(MID(Tabela3[[#This Row],[Ordenado]], SEARCH("_",Tabela3[[#This Row],[Ordenado]]) + 1, LEN(Tabela3[[#This Row],[Ordenado]])),"")</f>
        <v/>
      </c>
    </row>
    <row r="2353" spans="10:11" x14ac:dyDescent="0.25">
      <c r="J2353" s="6" t="str">
        <f>IFERROR(MID(Tabela3[[#This Row],[Ordenado]], 1, SEARCH("_", Tabela3[[#This Row],[Ordenado]]) - 1),"")</f>
        <v/>
      </c>
      <c r="K2353" s="6" t="str">
        <f>IFERROR(MID(Tabela3[[#This Row],[Ordenado]], SEARCH("_",Tabela3[[#This Row],[Ordenado]]) + 1, LEN(Tabela3[[#This Row],[Ordenado]])),"")</f>
        <v/>
      </c>
    </row>
    <row r="2354" spans="10:11" x14ac:dyDescent="0.25">
      <c r="J2354" s="6" t="str">
        <f>IFERROR(MID(Tabela3[[#This Row],[Ordenado]], 1, SEARCH("_", Tabela3[[#This Row],[Ordenado]]) - 1),"")</f>
        <v/>
      </c>
      <c r="K2354" s="6" t="str">
        <f>IFERROR(MID(Tabela3[[#This Row],[Ordenado]], SEARCH("_",Tabela3[[#This Row],[Ordenado]]) + 1, LEN(Tabela3[[#This Row],[Ordenado]])),"")</f>
        <v/>
      </c>
    </row>
    <row r="2355" spans="10:11" x14ac:dyDescent="0.25">
      <c r="J2355" s="6" t="str">
        <f>IFERROR(MID(Tabela3[[#This Row],[Ordenado]], 1, SEARCH("_", Tabela3[[#This Row],[Ordenado]]) - 1),"")</f>
        <v/>
      </c>
      <c r="K2355" s="6" t="str">
        <f>IFERROR(MID(Tabela3[[#This Row],[Ordenado]], SEARCH("_",Tabela3[[#This Row],[Ordenado]]) + 1, LEN(Tabela3[[#This Row],[Ordenado]])),"")</f>
        <v/>
      </c>
    </row>
    <row r="2356" spans="10:11" x14ac:dyDescent="0.25">
      <c r="J2356" s="6" t="str">
        <f>IFERROR(MID(Tabela3[[#This Row],[Ordenado]], 1, SEARCH("_", Tabela3[[#This Row],[Ordenado]]) - 1),"")</f>
        <v/>
      </c>
      <c r="K2356" s="6" t="str">
        <f>IFERROR(MID(Tabela3[[#This Row],[Ordenado]], SEARCH("_",Tabela3[[#This Row],[Ordenado]]) + 1, LEN(Tabela3[[#This Row],[Ordenado]])),"")</f>
        <v/>
      </c>
    </row>
    <row r="2357" spans="10:11" x14ac:dyDescent="0.25">
      <c r="J2357" s="6" t="str">
        <f>IFERROR(MID(Tabela3[[#This Row],[Ordenado]], 1, SEARCH("_", Tabela3[[#This Row],[Ordenado]]) - 1),"")</f>
        <v/>
      </c>
      <c r="K2357" s="6" t="str">
        <f>IFERROR(MID(Tabela3[[#This Row],[Ordenado]], SEARCH("_",Tabela3[[#This Row],[Ordenado]]) + 1, LEN(Tabela3[[#This Row],[Ordenado]])),"")</f>
        <v/>
      </c>
    </row>
    <row r="2358" spans="10:11" x14ac:dyDescent="0.25">
      <c r="J2358" s="6" t="str">
        <f>IFERROR(MID(Tabela3[[#This Row],[Ordenado]], 1, SEARCH("_", Tabela3[[#This Row],[Ordenado]]) - 1),"")</f>
        <v/>
      </c>
      <c r="K2358" s="6" t="str">
        <f>IFERROR(MID(Tabela3[[#This Row],[Ordenado]], SEARCH("_",Tabela3[[#This Row],[Ordenado]]) + 1, LEN(Tabela3[[#This Row],[Ordenado]])),"")</f>
        <v/>
      </c>
    </row>
    <row r="2359" spans="10:11" x14ac:dyDescent="0.25">
      <c r="J2359" s="6" t="str">
        <f>IFERROR(MID(Tabela3[[#This Row],[Ordenado]], 1, SEARCH("_", Tabela3[[#This Row],[Ordenado]]) - 1),"")</f>
        <v/>
      </c>
      <c r="K2359" s="6" t="str">
        <f>IFERROR(MID(Tabela3[[#This Row],[Ordenado]], SEARCH("_",Tabela3[[#This Row],[Ordenado]]) + 1, LEN(Tabela3[[#This Row],[Ordenado]])),"")</f>
        <v/>
      </c>
    </row>
    <row r="2360" spans="10:11" x14ac:dyDescent="0.25">
      <c r="J2360" s="6" t="str">
        <f>IFERROR(MID(Tabela3[[#This Row],[Ordenado]], 1, SEARCH("_", Tabela3[[#This Row],[Ordenado]]) - 1),"")</f>
        <v/>
      </c>
      <c r="K2360" s="6" t="str">
        <f>IFERROR(MID(Tabela3[[#This Row],[Ordenado]], SEARCH("_",Tabela3[[#This Row],[Ordenado]]) + 1, LEN(Tabela3[[#This Row],[Ordenado]])),"")</f>
        <v/>
      </c>
    </row>
    <row r="2361" spans="10:11" x14ac:dyDescent="0.25">
      <c r="J2361" s="6" t="str">
        <f>IFERROR(MID(Tabela3[[#This Row],[Ordenado]], 1, SEARCH("_", Tabela3[[#This Row],[Ordenado]]) - 1),"")</f>
        <v/>
      </c>
      <c r="K2361" s="6" t="str">
        <f>IFERROR(MID(Tabela3[[#This Row],[Ordenado]], SEARCH("_",Tabela3[[#This Row],[Ordenado]]) + 1, LEN(Tabela3[[#This Row],[Ordenado]])),"")</f>
        <v/>
      </c>
    </row>
    <row r="2362" spans="10:11" x14ac:dyDescent="0.25">
      <c r="J2362" s="6" t="str">
        <f>IFERROR(MID(Tabela3[[#This Row],[Ordenado]], 1, SEARCH("_", Tabela3[[#This Row],[Ordenado]]) - 1),"")</f>
        <v/>
      </c>
      <c r="K2362" s="6" t="str">
        <f>IFERROR(MID(Tabela3[[#This Row],[Ordenado]], SEARCH("_",Tabela3[[#This Row],[Ordenado]]) + 1, LEN(Tabela3[[#This Row],[Ordenado]])),"")</f>
        <v/>
      </c>
    </row>
    <row r="2363" spans="10:11" x14ac:dyDescent="0.25">
      <c r="J2363" s="6" t="str">
        <f>IFERROR(MID(Tabela3[[#This Row],[Ordenado]], 1, SEARCH("_", Tabela3[[#This Row],[Ordenado]]) - 1),"")</f>
        <v/>
      </c>
      <c r="K2363" s="6" t="str">
        <f>IFERROR(MID(Tabela3[[#This Row],[Ordenado]], SEARCH("_",Tabela3[[#This Row],[Ordenado]]) + 1, LEN(Tabela3[[#This Row],[Ordenado]])),"")</f>
        <v/>
      </c>
    </row>
    <row r="2364" spans="10:11" x14ac:dyDescent="0.25">
      <c r="J2364" s="6" t="str">
        <f>IFERROR(MID(Tabela3[[#This Row],[Ordenado]], 1, SEARCH("_", Tabela3[[#This Row],[Ordenado]]) - 1),"")</f>
        <v/>
      </c>
      <c r="K2364" s="6" t="str">
        <f>IFERROR(MID(Tabela3[[#This Row],[Ordenado]], SEARCH("_",Tabela3[[#This Row],[Ordenado]]) + 1, LEN(Tabela3[[#This Row],[Ordenado]])),"")</f>
        <v/>
      </c>
    </row>
    <row r="2365" spans="10:11" x14ac:dyDescent="0.25">
      <c r="J2365" s="6" t="str">
        <f>IFERROR(MID(Tabela3[[#This Row],[Ordenado]], 1, SEARCH("_", Tabela3[[#This Row],[Ordenado]]) - 1),"")</f>
        <v/>
      </c>
      <c r="K2365" s="6" t="str">
        <f>IFERROR(MID(Tabela3[[#This Row],[Ordenado]], SEARCH("_",Tabela3[[#This Row],[Ordenado]]) + 1, LEN(Tabela3[[#This Row],[Ordenado]])),"")</f>
        <v/>
      </c>
    </row>
    <row r="2366" spans="10:11" x14ac:dyDescent="0.25">
      <c r="J2366" s="6" t="str">
        <f>IFERROR(MID(Tabela3[[#This Row],[Ordenado]], 1, SEARCH("_", Tabela3[[#This Row],[Ordenado]]) - 1),"")</f>
        <v/>
      </c>
      <c r="K2366" s="6" t="str">
        <f>IFERROR(MID(Tabela3[[#This Row],[Ordenado]], SEARCH("_",Tabela3[[#This Row],[Ordenado]]) + 1, LEN(Tabela3[[#This Row],[Ordenado]])),"")</f>
        <v/>
      </c>
    </row>
    <row r="2367" spans="10:11" x14ac:dyDescent="0.25">
      <c r="J2367" s="6" t="str">
        <f>IFERROR(MID(Tabela3[[#This Row],[Ordenado]], 1, SEARCH("_", Tabela3[[#This Row],[Ordenado]]) - 1),"")</f>
        <v/>
      </c>
      <c r="K2367" s="6" t="str">
        <f>IFERROR(MID(Tabela3[[#This Row],[Ordenado]], SEARCH("_",Tabela3[[#This Row],[Ordenado]]) + 1, LEN(Tabela3[[#This Row],[Ordenado]])),"")</f>
        <v/>
      </c>
    </row>
    <row r="2368" spans="10:11" x14ac:dyDescent="0.25">
      <c r="J2368" s="6" t="str">
        <f>IFERROR(MID(Tabela3[[#This Row],[Ordenado]], 1, SEARCH("_", Tabela3[[#This Row],[Ordenado]]) - 1),"")</f>
        <v/>
      </c>
      <c r="K2368" s="6" t="str">
        <f>IFERROR(MID(Tabela3[[#This Row],[Ordenado]], SEARCH("_",Tabela3[[#This Row],[Ordenado]]) + 1, LEN(Tabela3[[#This Row],[Ordenado]])),"")</f>
        <v/>
      </c>
    </row>
    <row r="2369" spans="10:11" x14ac:dyDescent="0.25">
      <c r="J2369" s="6" t="str">
        <f>IFERROR(MID(Tabela3[[#This Row],[Ordenado]], 1, SEARCH("_", Tabela3[[#This Row],[Ordenado]]) - 1),"")</f>
        <v/>
      </c>
      <c r="K2369" s="6" t="str">
        <f>IFERROR(MID(Tabela3[[#This Row],[Ordenado]], SEARCH("_",Tabela3[[#This Row],[Ordenado]]) + 1, LEN(Tabela3[[#This Row],[Ordenado]])),"")</f>
        <v/>
      </c>
    </row>
    <row r="2370" spans="10:11" x14ac:dyDescent="0.25">
      <c r="J2370" s="6" t="str">
        <f>IFERROR(MID(Tabela3[[#This Row],[Ordenado]], 1, SEARCH("_", Tabela3[[#This Row],[Ordenado]]) - 1),"")</f>
        <v/>
      </c>
      <c r="K2370" s="6" t="str">
        <f>IFERROR(MID(Tabela3[[#This Row],[Ordenado]], SEARCH("_",Tabela3[[#This Row],[Ordenado]]) + 1, LEN(Tabela3[[#This Row],[Ordenado]])),"")</f>
        <v/>
      </c>
    </row>
    <row r="2371" spans="10:11" x14ac:dyDescent="0.25">
      <c r="J2371" s="6" t="str">
        <f>IFERROR(MID(Tabela3[[#This Row],[Ordenado]], 1, SEARCH("_", Tabela3[[#This Row],[Ordenado]]) - 1),"")</f>
        <v/>
      </c>
      <c r="K2371" s="6" t="str">
        <f>IFERROR(MID(Tabela3[[#This Row],[Ordenado]], SEARCH("_",Tabela3[[#This Row],[Ordenado]]) + 1, LEN(Tabela3[[#This Row],[Ordenado]])),"")</f>
        <v/>
      </c>
    </row>
    <row r="2372" spans="10:11" x14ac:dyDescent="0.25">
      <c r="J2372" s="6" t="str">
        <f>IFERROR(MID(Tabela3[[#This Row],[Ordenado]], 1, SEARCH("_", Tabela3[[#This Row],[Ordenado]]) - 1),"")</f>
        <v/>
      </c>
      <c r="K2372" s="6" t="str">
        <f>IFERROR(MID(Tabela3[[#This Row],[Ordenado]], SEARCH("_",Tabela3[[#This Row],[Ordenado]]) + 1, LEN(Tabela3[[#This Row],[Ordenado]])),"")</f>
        <v/>
      </c>
    </row>
    <row r="2373" spans="10:11" x14ac:dyDescent="0.25">
      <c r="J2373" s="6" t="str">
        <f>IFERROR(MID(Tabela3[[#This Row],[Ordenado]], 1, SEARCH("_", Tabela3[[#This Row],[Ordenado]]) - 1),"")</f>
        <v/>
      </c>
      <c r="K2373" s="6" t="str">
        <f>IFERROR(MID(Tabela3[[#This Row],[Ordenado]], SEARCH("_",Tabela3[[#This Row],[Ordenado]]) + 1, LEN(Tabela3[[#This Row],[Ordenado]])),"")</f>
        <v/>
      </c>
    </row>
    <row r="2374" spans="10:11" x14ac:dyDescent="0.25">
      <c r="J2374" s="6" t="str">
        <f>IFERROR(MID(Tabela3[[#This Row],[Ordenado]], 1, SEARCH("_", Tabela3[[#This Row],[Ordenado]]) - 1),"")</f>
        <v/>
      </c>
      <c r="K2374" s="6" t="str">
        <f>IFERROR(MID(Tabela3[[#This Row],[Ordenado]], SEARCH("_",Tabela3[[#This Row],[Ordenado]]) + 1, LEN(Tabela3[[#This Row],[Ordenado]])),"")</f>
        <v/>
      </c>
    </row>
    <row r="2375" spans="10:11" x14ac:dyDescent="0.25">
      <c r="J2375" s="6" t="str">
        <f>IFERROR(MID(Tabela3[[#This Row],[Ordenado]], 1, SEARCH("_", Tabela3[[#This Row],[Ordenado]]) - 1),"")</f>
        <v/>
      </c>
      <c r="K2375" s="6" t="str">
        <f>IFERROR(MID(Tabela3[[#This Row],[Ordenado]], SEARCH("_",Tabela3[[#This Row],[Ordenado]]) + 1, LEN(Tabela3[[#This Row],[Ordenado]])),"")</f>
        <v/>
      </c>
    </row>
    <row r="2376" spans="10:11" x14ac:dyDescent="0.25">
      <c r="J2376" s="6" t="str">
        <f>IFERROR(MID(Tabela3[[#This Row],[Ordenado]], 1, SEARCH("_", Tabela3[[#This Row],[Ordenado]]) - 1),"")</f>
        <v/>
      </c>
      <c r="K2376" s="6" t="str">
        <f>IFERROR(MID(Tabela3[[#This Row],[Ordenado]], SEARCH("_",Tabela3[[#This Row],[Ordenado]]) + 1, LEN(Tabela3[[#This Row],[Ordenado]])),"")</f>
        <v/>
      </c>
    </row>
    <row r="2377" spans="10:11" x14ac:dyDescent="0.25">
      <c r="J2377" s="6" t="str">
        <f>IFERROR(MID(Tabela3[[#This Row],[Ordenado]], 1, SEARCH("_", Tabela3[[#This Row],[Ordenado]]) - 1),"")</f>
        <v/>
      </c>
      <c r="K2377" s="6" t="str">
        <f>IFERROR(MID(Tabela3[[#This Row],[Ordenado]], SEARCH("_",Tabela3[[#This Row],[Ordenado]]) + 1, LEN(Tabela3[[#This Row],[Ordenado]])),"")</f>
        <v/>
      </c>
    </row>
    <row r="2378" spans="10:11" x14ac:dyDescent="0.25">
      <c r="J2378" s="6" t="str">
        <f>IFERROR(MID(Tabela3[[#This Row],[Ordenado]], 1, SEARCH("_", Tabela3[[#This Row],[Ordenado]]) - 1),"")</f>
        <v/>
      </c>
      <c r="K2378" s="6" t="str">
        <f>IFERROR(MID(Tabela3[[#This Row],[Ordenado]], SEARCH("_",Tabela3[[#This Row],[Ordenado]]) + 1, LEN(Tabela3[[#This Row],[Ordenado]])),"")</f>
        <v/>
      </c>
    </row>
    <row r="2379" spans="10:11" x14ac:dyDescent="0.25">
      <c r="J2379" s="6" t="str">
        <f>IFERROR(MID(Tabela3[[#This Row],[Ordenado]], 1, SEARCH("_", Tabela3[[#This Row],[Ordenado]]) - 1),"")</f>
        <v/>
      </c>
      <c r="K2379" s="6" t="str">
        <f>IFERROR(MID(Tabela3[[#This Row],[Ordenado]], SEARCH("_",Tabela3[[#This Row],[Ordenado]]) + 1, LEN(Tabela3[[#This Row],[Ordenado]])),"")</f>
        <v/>
      </c>
    </row>
    <row r="2380" spans="10:11" x14ac:dyDescent="0.25">
      <c r="J2380" s="6" t="str">
        <f>IFERROR(MID(Tabela3[[#This Row],[Ordenado]], 1, SEARCH("_", Tabela3[[#This Row],[Ordenado]]) - 1),"")</f>
        <v/>
      </c>
      <c r="K2380" s="6" t="str">
        <f>IFERROR(MID(Tabela3[[#This Row],[Ordenado]], SEARCH("_",Tabela3[[#This Row],[Ordenado]]) + 1, LEN(Tabela3[[#This Row],[Ordenado]])),"")</f>
        <v/>
      </c>
    </row>
    <row r="2381" spans="10:11" x14ac:dyDescent="0.25">
      <c r="J2381" s="6" t="str">
        <f>IFERROR(MID(Tabela3[[#This Row],[Ordenado]], 1, SEARCH("_", Tabela3[[#This Row],[Ordenado]]) - 1),"")</f>
        <v/>
      </c>
      <c r="K2381" s="6" t="str">
        <f>IFERROR(MID(Tabela3[[#This Row],[Ordenado]], SEARCH("_",Tabela3[[#This Row],[Ordenado]]) + 1, LEN(Tabela3[[#This Row],[Ordenado]])),"")</f>
        <v/>
      </c>
    </row>
    <row r="2382" spans="10:11" x14ac:dyDescent="0.25">
      <c r="J2382" s="6" t="str">
        <f>IFERROR(MID(Tabela3[[#This Row],[Ordenado]], 1, SEARCH("_", Tabela3[[#This Row],[Ordenado]]) - 1),"")</f>
        <v/>
      </c>
      <c r="K2382" s="6" t="str">
        <f>IFERROR(MID(Tabela3[[#This Row],[Ordenado]], SEARCH("_",Tabela3[[#This Row],[Ordenado]]) + 1, LEN(Tabela3[[#This Row],[Ordenado]])),"")</f>
        <v/>
      </c>
    </row>
    <row r="2383" spans="10:11" x14ac:dyDescent="0.25">
      <c r="J2383" s="6" t="str">
        <f>IFERROR(MID(Tabela3[[#This Row],[Ordenado]], 1, SEARCH("_", Tabela3[[#This Row],[Ordenado]]) - 1),"")</f>
        <v/>
      </c>
      <c r="K2383" s="6" t="str">
        <f>IFERROR(MID(Tabela3[[#This Row],[Ordenado]], SEARCH("_",Tabela3[[#This Row],[Ordenado]]) + 1, LEN(Tabela3[[#This Row],[Ordenado]])),"")</f>
        <v/>
      </c>
    </row>
    <row r="2384" spans="10:11" x14ac:dyDescent="0.25">
      <c r="J2384" s="6" t="str">
        <f>IFERROR(MID(Tabela3[[#This Row],[Ordenado]], 1, SEARCH("_", Tabela3[[#This Row],[Ordenado]]) - 1),"")</f>
        <v/>
      </c>
      <c r="K2384" s="6" t="str">
        <f>IFERROR(MID(Tabela3[[#This Row],[Ordenado]], SEARCH("_",Tabela3[[#This Row],[Ordenado]]) + 1, LEN(Tabela3[[#This Row],[Ordenado]])),"")</f>
        <v/>
      </c>
    </row>
    <row r="2385" spans="10:11" x14ac:dyDescent="0.25">
      <c r="J2385" s="6" t="str">
        <f>IFERROR(MID(Tabela3[[#This Row],[Ordenado]], 1, SEARCH("_", Tabela3[[#This Row],[Ordenado]]) - 1),"")</f>
        <v/>
      </c>
      <c r="K2385" s="6" t="str">
        <f>IFERROR(MID(Tabela3[[#This Row],[Ordenado]], SEARCH("_",Tabela3[[#This Row],[Ordenado]]) + 1, LEN(Tabela3[[#This Row],[Ordenado]])),"")</f>
        <v/>
      </c>
    </row>
    <row r="2386" spans="10:11" x14ac:dyDescent="0.25">
      <c r="J2386" s="6" t="str">
        <f>IFERROR(MID(Tabela3[[#This Row],[Ordenado]], 1, SEARCH("_", Tabela3[[#This Row],[Ordenado]]) - 1),"")</f>
        <v/>
      </c>
      <c r="K2386" s="6" t="str">
        <f>IFERROR(MID(Tabela3[[#This Row],[Ordenado]], SEARCH("_",Tabela3[[#This Row],[Ordenado]]) + 1, LEN(Tabela3[[#This Row],[Ordenado]])),"")</f>
        <v/>
      </c>
    </row>
    <row r="2387" spans="10:11" x14ac:dyDescent="0.25">
      <c r="J2387" s="6" t="str">
        <f>IFERROR(MID(Tabela3[[#This Row],[Ordenado]], 1, SEARCH("_", Tabela3[[#This Row],[Ordenado]]) - 1),"")</f>
        <v/>
      </c>
      <c r="K2387" s="6" t="str">
        <f>IFERROR(MID(Tabela3[[#This Row],[Ordenado]], SEARCH("_",Tabela3[[#This Row],[Ordenado]]) + 1, LEN(Tabela3[[#This Row],[Ordenado]])),"")</f>
        <v/>
      </c>
    </row>
    <row r="2388" spans="10:11" x14ac:dyDescent="0.25">
      <c r="J2388" s="6" t="str">
        <f>IFERROR(MID(Tabela3[[#This Row],[Ordenado]], 1, SEARCH("_", Tabela3[[#This Row],[Ordenado]]) - 1),"")</f>
        <v/>
      </c>
      <c r="K2388" s="6" t="str">
        <f>IFERROR(MID(Tabela3[[#This Row],[Ordenado]], SEARCH("_",Tabela3[[#This Row],[Ordenado]]) + 1, LEN(Tabela3[[#This Row],[Ordenado]])),"")</f>
        <v/>
      </c>
    </row>
    <row r="2389" spans="10:11" x14ac:dyDescent="0.25">
      <c r="J2389" s="6" t="str">
        <f>IFERROR(MID(Tabela3[[#This Row],[Ordenado]], 1, SEARCH("_", Tabela3[[#This Row],[Ordenado]]) - 1),"")</f>
        <v/>
      </c>
      <c r="K2389" s="6" t="str">
        <f>IFERROR(MID(Tabela3[[#This Row],[Ordenado]], SEARCH("_",Tabela3[[#This Row],[Ordenado]]) + 1, LEN(Tabela3[[#This Row],[Ordenado]])),"")</f>
        <v/>
      </c>
    </row>
    <row r="2390" spans="10:11" x14ac:dyDescent="0.25">
      <c r="J2390" s="6" t="str">
        <f>IFERROR(MID(Tabela3[[#This Row],[Ordenado]], 1, SEARCH("_", Tabela3[[#This Row],[Ordenado]]) - 1),"")</f>
        <v/>
      </c>
      <c r="K2390" s="6" t="str">
        <f>IFERROR(MID(Tabela3[[#This Row],[Ordenado]], SEARCH("_",Tabela3[[#This Row],[Ordenado]]) + 1, LEN(Tabela3[[#This Row],[Ordenado]])),"")</f>
        <v/>
      </c>
    </row>
    <row r="2391" spans="10:11" x14ac:dyDescent="0.25">
      <c r="J2391" s="6" t="str">
        <f>IFERROR(MID(Tabela3[[#This Row],[Ordenado]], 1, SEARCH("_", Tabela3[[#This Row],[Ordenado]]) - 1),"")</f>
        <v/>
      </c>
      <c r="K2391" s="6" t="str">
        <f>IFERROR(MID(Tabela3[[#This Row],[Ordenado]], SEARCH("_",Tabela3[[#This Row],[Ordenado]]) + 1, LEN(Tabela3[[#This Row],[Ordenado]])),"")</f>
        <v/>
      </c>
    </row>
    <row r="2392" spans="10:11" x14ac:dyDescent="0.25">
      <c r="J2392" s="6" t="str">
        <f>IFERROR(MID(Tabela3[[#This Row],[Ordenado]], 1, SEARCH("_", Tabela3[[#This Row],[Ordenado]]) - 1),"")</f>
        <v/>
      </c>
      <c r="K2392" s="6" t="str">
        <f>IFERROR(MID(Tabela3[[#This Row],[Ordenado]], SEARCH("_",Tabela3[[#This Row],[Ordenado]]) + 1, LEN(Tabela3[[#This Row],[Ordenado]])),"")</f>
        <v/>
      </c>
    </row>
    <row r="2393" spans="10:11" x14ac:dyDescent="0.25">
      <c r="J2393" s="6" t="str">
        <f>IFERROR(MID(Tabela3[[#This Row],[Ordenado]], 1, SEARCH("_", Tabela3[[#This Row],[Ordenado]]) - 1),"")</f>
        <v/>
      </c>
      <c r="K2393" s="6" t="str">
        <f>IFERROR(MID(Tabela3[[#This Row],[Ordenado]], SEARCH("_",Tabela3[[#This Row],[Ordenado]]) + 1, LEN(Tabela3[[#This Row],[Ordenado]])),"")</f>
        <v/>
      </c>
    </row>
    <row r="2394" spans="10:11" x14ac:dyDescent="0.25">
      <c r="J2394" s="6" t="str">
        <f>IFERROR(MID(Tabela3[[#This Row],[Ordenado]], 1, SEARCH("_", Tabela3[[#This Row],[Ordenado]]) - 1),"")</f>
        <v/>
      </c>
      <c r="K2394" s="6" t="str">
        <f>IFERROR(MID(Tabela3[[#This Row],[Ordenado]], SEARCH("_",Tabela3[[#This Row],[Ordenado]]) + 1, LEN(Tabela3[[#This Row],[Ordenado]])),"")</f>
        <v/>
      </c>
    </row>
    <row r="2395" spans="10:11" x14ac:dyDescent="0.25">
      <c r="J2395" s="6" t="str">
        <f>IFERROR(MID(Tabela3[[#This Row],[Ordenado]], 1, SEARCH("_", Tabela3[[#This Row],[Ordenado]]) - 1),"")</f>
        <v/>
      </c>
      <c r="K2395" s="6" t="str">
        <f>IFERROR(MID(Tabela3[[#This Row],[Ordenado]], SEARCH("_",Tabela3[[#This Row],[Ordenado]]) + 1, LEN(Tabela3[[#This Row],[Ordenado]])),"")</f>
        <v/>
      </c>
    </row>
    <row r="2396" spans="10:11" x14ac:dyDescent="0.25">
      <c r="J2396" s="6" t="str">
        <f>IFERROR(MID(Tabela3[[#This Row],[Ordenado]], 1, SEARCH("_", Tabela3[[#This Row],[Ordenado]]) - 1),"")</f>
        <v/>
      </c>
      <c r="K2396" s="6" t="str">
        <f>IFERROR(MID(Tabela3[[#This Row],[Ordenado]], SEARCH("_",Tabela3[[#This Row],[Ordenado]]) + 1, LEN(Tabela3[[#This Row],[Ordenado]])),"")</f>
        <v/>
      </c>
    </row>
    <row r="2397" spans="10:11" x14ac:dyDescent="0.25">
      <c r="J2397" s="6" t="str">
        <f>IFERROR(MID(Tabela3[[#This Row],[Ordenado]], 1, SEARCH("_", Tabela3[[#This Row],[Ordenado]]) - 1),"")</f>
        <v/>
      </c>
      <c r="K2397" s="6" t="str">
        <f>IFERROR(MID(Tabela3[[#This Row],[Ordenado]], SEARCH("_",Tabela3[[#This Row],[Ordenado]]) + 1, LEN(Tabela3[[#This Row],[Ordenado]])),"")</f>
        <v/>
      </c>
    </row>
    <row r="2398" spans="10:11" x14ac:dyDescent="0.25">
      <c r="J2398" s="6" t="str">
        <f>IFERROR(MID(Tabela3[[#This Row],[Ordenado]], 1, SEARCH("_", Tabela3[[#This Row],[Ordenado]]) - 1),"")</f>
        <v/>
      </c>
      <c r="K2398" s="6" t="str">
        <f>IFERROR(MID(Tabela3[[#This Row],[Ordenado]], SEARCH("_",Tabela3[[#This Row],[Ordenado]]) + 1, LEN(Tabela3[[#This Row],[Ordenado]])),"")</f>
        <v/>
      </c>
    </row>
    <row r="2399" spans="10:11" x14ac:dyDescent="0.25">
      <c r="J2399" s="6" t="str">
        <f>IFERROR(MID(Tabela3[[#This Row],[Ordenado]], 1, SEARCH("_", Tabela3[[#This Row],[Ordenado]]) - 1),"")</f>
        <v/>
      </c>
      <c r="K2399" s="6" t="str">
        <f>IFERROR(MID(Tabela3[[#This Row],[Ordenado]], SEARCH("_",Tabela3[[#This Row],[Ordenado]]) + 1, LEN(Tabela3[[#This Row],[Ordenado]])),"")</f>
        <v/>
      </c>
    </row>
    <row r="2400" spans="10:11" x14ac:dyDescent="0.25">
      <c r="J2400" s="6" t="str">
        <f>IFERROR(MID(Tabela3[[#This Row],[Ordenado]], 1, SEARCH("_", Tabela3[[#This Row],[Ordenado]]) - 1),"")</f>
        <v/>
      </c>
      <c r="K2400" s="6" t="str">
        <f>IFERROR(MID(Tabela3[[#This Row],[Ordenado]], SEARCH("_",Tabela3[[#This Row],[Ordenado]]) + 1, LEN(Tabela3[[#This Row],[Ordenado]])),"")</f>
        <v/>
      </c>
    </row>
    <row r="2401" spans="10:11" x14ac:dyDescent="0.25">
      <c r="J2401" s="6" t="str">
        <f>IFERROR(MID(Tabela3[[#This Row],[Ordenado]], 1, SEARCH("_", Tabela3[[#This Row],[Ordenado]]) - 1),"")</f>
        <v/>
      </c>
      <c r="K2401" s="6" t="str">
        <f>IFERROR(MID(Tabela3[[#This Row],[Ordenado]], SEARCH("_",Tabela3[[#This Row],[Ordenado]]) + 1, LEN(Tabela3[[#This Row],[Ordenado]])),"")</f>
        <v/>
      </c>
    </row>
    <row r="2402" spans="10:11" x14ac:dyDescent="0.25">
      <c r="J2402" s="6" t="str">
        <f>IFERROR(MID(Tabela3[[#This Row],[Ordenado]], 1, SEARCH("_", Tabela3[[#This Row],[Ordenado]]) - 1),"")</f>
        <v/>
      </c>
      <c r="K2402" s="6" t="str">
        <f>IFERROR(MID(Tabela3[[#This Row],[Ordenado]], SEARCH("_",Tabela3[[#This Row],[Ordenado]]) + 1, LEN(Tabela3[[#This Row],[Ordenado]])),"")</f>
        <v/>
      </c>
    </row>
    <row r="2403" spans="10:11" x14ac:dyDescent="0.25">
      <c r="J2403" s="6" t="str">
        <f>IFERROR(MID(Tabela3[[#This Row],[Ordenado]], 1, SEARCH("_", Tabela3[[#This Row],[Ordenado]]) - 1),"")</f>
        <v/>
      </c>
      <c r="K2403" s="6" t="str">
        <f>IFERROR(MID(Tabela3[[#This Row],[Ordenado]], SEARCH("_",Tabela3[[#This Row],[Ordenado]]) + 1, LEN(Tabela3[[#This Row],[Ordenado]])),"")</f>
        <v/>
      </c>
    </row>
    <row r="2404" spans="10:11" x14ac:dyDescent="0.25">
      <c r="J2404" s="6" t="str">
        <f>IFERROR(MID(Tabela3[[#This Row],[Ordenado]], 1, SEARCH("_", Tabela3[[#This Row],[Ordenado]]) - 1),"")</f>
        <v/>
      </c>
      <c r="K2404" s="6" t="str">
        <f>IFERROR(MID(Tabela3[[#This Row],[Ordenado]], SEARCH("_",Tabela3[[#This Row],[Ordenado]]) + 1, LEN(Tabela3[[#This Row],[Ordenado]])),"")</f>
        <v/>
      </c>
    </row>
    <row r="2405" spans="10:11" x14ac:dyDescent="0.25">
      <c r="J2405" s="6" t="str">
        <f>IFERROR(MID(Tabela3[[#This Row],[Ordenado]], 1, SEARCH("_", Tabela3[[#This Row],[Ordenado]]) - 1),"")</f>
        <v/>
      </c>
      <c r="K2405" s="6" t="str">
        <f>IFERROR(MID(Tabela3[[#This Row],[Ordenado]], SEARCH("_",Tabela3[[#This Row],[Ordenado]]) + 1, LEN(Tabela3[[#This Row],[Ordenado]])),"")</f>
        <v/>
      </c>
    </row>
    <row r="2406" spans="10:11" x14ac:dyDescent="0.25">
      <c r="J2406" s="6" t="str">
        <f>IFERROR(MID(Tabela3[[#This Row],[Ordenado]], 1, SEARCH("_", Tabela3[[#This Row],[Ordenado]]) - 1),"")</f>
        <v/>
      </c>
      <c r="K2406" s="6" t="str">
        <f>IFERROR(MID(Tabela3[[#This Row],[Ordenado]], SEARCH("_",Tabela3[[#This Row],[Ordenado]]) + 1, LEN(Tabela3[[#This Row],[Ordenado]])),"")</f>
        <v/>
      </c>
    </row>
    <row r="2407" spans="10:11" x14ac:dyDescent="0.25">
      <c r="J2407" s="6" t="str">
        <f>IFERROR(MID(Tabela3[[#This Row],[Ordenado]], 1, SEARCH("_", Tabela3[[#This Row],[Ordenado]]) - 1),"")</f>
        <v/>
      </c>
      <c r="K2407" s="6" t="str">
        <f>IFERROR(MID(Tabela3[[#This Row],[Ordenado]], SEARCH("_",Tabela3[[#This Row],[Ordenado]]) + 1, LEN(Tabela3[[#This Row],[Ordenado]])),"")</f>
        <v/>
      </c>
    </row>
    <row r="2408" spans="10:11" x14ac:dyDescent="0.25">
      <c r="J2408" s="6" t="str">
        <f>IFERROR(MID(Tabela3[[#This Row],[Ordenado]], 1, SEARCH("_", Tabela3[[#This Row],[Ordenado]]) - 1),"")</f>
        <v/>
      </c>
      <c r="K2408" s="6" t="str">
        <f>IFERROR(MID(Tabela3[[#This Row],[Ordenado]], SEARCH("_",Tabela3[[#This Row],[Ordenado]]) + 1, LEN(Tabela3[[#This Row],[Ordenado]])),"")</f>
        <v/>
      </c>
    </row>
    <row r="2409" spans="10:11" x14ac:dyDescent="0.25">
      <c r="J2409" s="6" t="str">
        <f>IFERROR(MID(Tabela3[[#This Row],[Ordenado]], 1, SEARCH("_", Tabela3[[#This Row],[Ordenado]]) - 1),"")</f>
        <v/>
      </c>
      <c r="K2409" s="6" t="str">
        <f>IFERROR(MID(Tabela3[[#This Row],[Ordenado]], SEARCH("_",Tabela3[[#This Row],[Ordenado]]) + 1, LEN(Tabela3[[#This Row],[Ordenado]])),"")</f>
        <v/>
      </c>
    </row>
    <row r="2410" spans="10:11" x14ac:dyDescent="0.25">
      <c r="J2410" s="6" t="str">
        <f>IFERROR(MID(Tabela3[[#This Row],[Ordenado]], 1, SEARCH("_", Tabela3[[#This Row],[Ordenado]]) - 1),"")</f>
        <v/>
      </c>
      <c r="K2410" s="6" t="str">
        <f>IFERROR(MID(Tabela3[[#This Row],[Ordenado]], SEARCH("_",Tabela3[[#This Row],[Ordenado]]) + 1, LEN(Tabela3[[#This Row],[Ordenado]])),"")</f>
        <v/>
      </c>
    </row>
    <row r="2411" spans="10:11" x14ac:dyDescent="0.25">
      <c r="J2411" s="6" t="str">
        <f>IFERROR(MID(Tabela3[[#This Row],[Ordenado]], 1, SEARCH("_", Tabela3[[#This Row],[Ordenado]]) - 1),"")</f>
        <v/>
      </c>
      <c r="K2411" s="6" t="str">
        <f>IFERROR(MID(Tabela3[[#This Row],[Ordenado]], SEARCH("_",Tabela3[[#This Row],[Ordenado]]) + 1, LEN(Tabela3[[#This Row],[Ordenado]])),"")</f>
        <v/>
      </c>
    </row>
    <row r="2412" spans="10:11" x14ac:dyDescent="0.25">
      <c r="J2412" s="6" t="str">
        <f>IFERROR(MID(Tabela3[[#This Row],[Ordenado]], 1, SEARCH("_", Tabela3[[#This Row],[Ordenado]]) - 1),"")</f>
        <v/>
      </c>
      <c r="K2412" s="6" t="str">
        <f>IFERROR(MID(Tabela3[[#This Row],[Ordenado]], SEARCH("_",Tabela3[[#This Row],[Ordenado]]) + 1, LEN(Tabela3[[#This Row],[Ordenado]])),"")</f>
        <v/>
      </c>
    </row>
    <row r="2413" spans="10:11" x14ac:dyDescent="0.25">
      <c r="J2413" s="6" t="str">
        <f>IFERROR(MID(Tabela3[[#This Row],[Ordenado]], 1, SEARCH("_", Tabela3[[#This Row],[Ordenado]]) - 1),"")</f>
        <v/>
      </c>
      <c r="K2413" s="6" t="str">
        <f>IFERROR(MID(Tabela3[[#This Row],[Ordenado]], SEARCH("_",Tabela3[[#This Row],[Ordenado]]) + 1, LEN(Tabela3[[#This Row],[Ordenado]])),"")</f>
        <v/>
      </c>
    </row>
    <row r="2414" spans="10:11" x14ac:dyDescent="0.25">
      <c r="J2414" s="6" t="str">
        <f>IFERROR(MID(Tabela3[[#This Row],[Ordenado]], 1, SEARCH("_", Tabela3[[#This Row],[Ordenado]]) - 1),"")</f>
        <v/>
      </c>
      <c r="K2414" s="6" t="str">
        <f>IFERROR(MID(Tabela3[[#This Row],[Ordenado]], SEARCH("_",Tabela3[[#This Row],[Ordenado]]) + 1, LEN(Tabela3[[#This Row],[Ordenado]])),"")</f>
        <v/>
      </c>
    </row>
    <row r="2415" spans="10:11" x14ac:dyDescent="0.25">
      <c r="J2415" s="6" t="str">
        <f>IFERROR(MID(Tabela3[[#This Row],[Ordenado]], 1, SEARCH("_", Tabela3[[#This Row],[Ordenado]]) - 1),"")</f>
        <v/>
      </c>
      <c r="K2415" s="6" t="str">
        <f>IFERROR(MID(Tabela3[[#This Row],[Ordenado]], SEARCH("_",Tabela3[[#This Row],[Ordenado]]) + 1, LEN(Tabela3[[#This Row],[Ordenado]])),"")</f>
        <v/>
      </c>
    </row>
    <row r="2416" spans="10:11" x14ac:dyDescent="0.25">
      <c r="J2416" s="6" t="str">
        <f>IFERROR(MID(Tabela3[[#This Row],[Ordenado]], 1, SEARCH("_", Tabela3[[#This Row],[Ordenado]]) - 1),"")</f>
        <v/>
      </c>
      <c r="K2416" s="6" t="str">
        <f>IFERROR(MID(Tabela3[[#This Row],[Ordenado]], SEARCH("_",Tabela3[[#This Row],[Ordenado]]) + 1, LEN(Tabela3[[#This Row],[Ordenado]])),"")</f>
        <v/>
      </c>
    </row>
    <row r="2417" spans="10:11" x14ac:dyDescent="0.25">
      <c r="J2417" s="6" t="str">
        <f>IFERROR(MID(Tabela3[[#This Row],[Ordenado]], 1, SEARCH("_", Tabela3[[#This Row],[Ordenado]]) - 1),"")</f>
        <v/>
      </c>
      <c r="K2417" s="6" t="str">
        <f>IFERROR(MID(Tabela3[[#This Row],[Ordenado]], SEARCH("_",Tabela3[[#This Row],[Ordenado]]) + 1, LEN(Tabela3[[#This Row],[Ordenado]])),"")</f>
        <v/>
      </c>
    </row>
    <row r="2418" spans="10:11" x14ac:dyDescent="0.25">
      <c r="J2418" s="6" t="str">
        <f>IFERROR(MID(Tabela3[[#This Row],[Ordenado]], 1, SEARCH("_", Tabela3[[#This Row],[Ordenado]]) - 1),"")</f>
        <v/>
      </c>
      <c r="K2418" s="6" t="str">
        <f>IFERROR(MID(Tabela3[[#This Row],[Ordenado]], SEARCH("_",Tabela3[[#This Row],[Ordenado]]) + 1, LEN(Tabela3[[#This Row],[Ordenado]])),"")</f>
        <v/>
      </c>
    </row>
    <row r="2419" spans="10:11" x14ac:dyDescent="0.25">
      <c r="J2419" s="6" t="str">
        <f>IFERROR(MID(Tabela3[[#This Row],[Ordenado]], 1, SEARCH("_", Tabela3[[#This Row],[Ordenado]]) - 1),"")</f>
        <v/>
      </c>
      <c r="K2419" s="6" t="str">
        <f>IFERROR(MID(Tabela3[[#This Row],[Ordenado]], SEARCH("_",Tabela3[[#This Row],[Ordenado]]) + 1, LEN(Tabela3[[#This Row],[Ordenado]])),"")</f>
        <v/>
      </c>
    </row>
    <row r="2420" spans="10:11" x14ac:dyDescent="0.25">
      <c r="J2420" s="6" t="str">
        <f>IFERROR(MID(Tabela3[[#This Row],[Ordenado]], 1, SEARCH("_", Tabela3[[#This Row],[Ordenado]]) - 1),"")</f>
        <v/>
      </c>
      <c r="K2420" s="6" t="str">
        <f>IFERROR(MID(Tabela3[[#This Row],[Ordenado]], SEARCH("_",Tabela3[[#This Row],[Ordenado]]) + 1, LEN(Tabela3[[#This Row],[Ordenado]])),"")</f>
        <v/>
      </c>
    </row>
    <row r="2421" spans="10:11" x14ac:dyDescent="0.25">
      <c r="J2421" s="6" t="str">
        <f>IFERROR(MID(Tabela3[[#This Row],[Ordenado]], 1, SEARCH("_", Tabela3[[#This Row],[Ordenado]]) - 1),"")</f>
        <v/>
      </c>
      <c r="K2421" s="6" t="str">
        <f>IFERROR(MID(Tabela3[[#This Row],[Ordenado]], SEARCH("_",Tabela3[[#This Row],[Ordenado]]) + 1, LEN(Tabela3[[#This Row],[Ordenado]])),"")</f>
        <v/>
      </c>
    </row>
    <row r="2422" spans="10:11" x14ac:dyDescent="0.25">
      <c r="J2422" s="6" t="str">
        <f>IFERROR(MID(Tabela3[[#This Row],[Ordenado]], 1, SEARCH("_", Tabela3[[#This Row],[Ordenado]]) - 1),"")</f>
        <v/>
      </c>
      <c r="K2422" s="6" t="str">
        <f>IFERROR(MID(Tabela3[[#This Row],[Ordenado]], SEARCH("_",Tabela3[[#This Row],[Ordenado]]) + 1, LEN(Tabela3[[#This Row],[Ordenado]])),"")</f>
        <v/>
      </c>
    </row>
    <row r="2423" spans="10:11" x14ac:dyDescent="0.25">
      <c r="J2423" s="6" t="str">
        <f>IFERROR(MID(Tabela3[[#This Row],[Ordenado]], 1, SEARCH("_", Tabela3[[#This Row],[Ordenado]]) - 1),"")</f>
        <v/>
      </c>
      <c r="K2423" s="6" t="str">
        <f>IFERROR(MID(Tabela3[[#This Row],[Ordenado]], SEARCH("_",Tabela3[[#This Row],[Ordenado]]) + 1, LEN(Tabela3[[#This Row],[Ordenado]])),"")</f>
        <v/>
      </c>
    </row>
    <row r="2424" spans="10:11" x14ac:dyDescent="0.25">
      <c r="J2424" s="6" t="str">
        <f>IFERROR(MID(Tabela3[[#This Row],[Ordenado]], 1, SEARCH("_", Tabela3[[#This Row],[Ordenado]]) - 1),"")</f>
        <v/>
      </c>
      <c r="K2424" s="6" t="str">
        <f>IFERROR(MID(Tabela3[[#This Row],[Ordenado]], SEARCH("_",Tabela3[[#This Row],[Ordenado]]) + 1, LEN(Tabela3[[#This Row],[Ordenado]])),"")</f>
        <v/>
      </c>
    </row>
    <row r="2425" spans="10:11" x14ac:dyDescent="0.25">
      <c r="J2425" s="6" t="str">
        <f>IFERROR(MID(Tabela3[[#This Row],[Ordenado]], 1, SEARCH("_", Tabela3[[#This Row],[Ordenado]]) - 1),"")</f>
        <v/>
      </c>
      <c r="K2425" s="6" t="str">
        <f>IFERROR(MID(Tabela3[[#This Row],[Ordenado]], SEARCH("_",Tabela3[[#This Row],[Ordenado]]) + 1, LEN(Tabela3[[#This Row],[Ordenado]])),"")</f>
        <v/>
      </c>
    </row>
    <row r="2426" spans="10:11" x14ac:dyDescent="0.25">
      <c r="J2426" s="6" t="str">
        <f>IFERROR(MID(Tabela3[[#This Row],[Ordenado]], 1, SEARCH("_", Tabela3[[#This Row],[Ordenado]]) - 1),"")</f>
        <v/>
      </c>
      <c r="K2426" s="6" t="str">
        <f>IFERROR(MID(Tabela3[[#This Row],[Ordenado]], SEARCH("_",Tabela3[[#This Row],[Ordenado]]) + 1, LEN(Tabela3[[#This Row],[Ordenado]])),"")</f>
        <v/>
      </c>
    </row>
    <row r="2427" spans="10:11" x14ac:dyDescent="0.25">
      <c r="J2427" s="6" t="str">
        <f>IFERROR(MID(Tabela3[[#This Row],[Ordenado]], 1, SEARCH("_", Tabela3[[#This Row],[Ordenado]]) - 1),"")</f>
        <v/>
      </c>
      <c r="K2427" s="6" t="str">
        <f>IFERROR(MID(Tabela3[[#This Row],[Ordenado]], SEARCH("_",Tabela3[[#This Row],[Ordenado]]) + 1, LEN(Tabela3[[#This Row],[Ordenado]])),"")</f>
        <v/>
      </c>
    </row>
    <row r="2428" spans="10:11" x14ac:dyDescent="0.25">
      <c r="J2428" s="6" t="str">
        <f>IFERROR(MID(Tabela3[[#This Row],[Ordenado]], 1, SEARCH("_", Tabela3[[#This Row],[Ordenado]]) - 1),"")</f>
        <v/>
      </c>
      <c r="K2428" s="6" t="str">
        <f>IFERROR(MID(Tabela3[[#This Row],[Ordenado]], SEARCH("_",Tabela3[[#This Row],[Ordenado]]) + 1, LEN(Tabela3[[#This Row],[Ordenado]])),"")</f>
        <v/>
      </c>
    </row>
    <row r="2429" spans="10:11" x14ac:dyDescent="0.25">
      <c r="J2429" s="6" t="str">
        <f>IFERROR(MID(Tabela3[[#This Row],[Ordenado]], 1, SEARCH("_", Tabela3[[#This Row],[Ordenado]]) - 1),"")</f>
        <v/>
      </c>
      <c r="K2429" s="6" t="str">
        <f>IFERROR(MID(Tabela3[[#This Row],[Ordenado]], SEARCH("_",Tabela3[[#This Row],[Ordenado]]) + 1, LEN(Tabela3[[#This Row],[Ordenado]])),"")</f>
        <v/>
      </c>
    </row>
    <row r="2430" spans="10:11" x14ac:dyDescent="0.25">
      <c r="J2430" s="6" t="str">
        <f>IFERROR(MID(Tabela3[[#This Row],[Ordenado]], 1, SEARCH("_", Tabela3[[#This Row],[Ordenado]]) - 1),"")</f>
        <v/>
      </c>
      <c r="K2430" s="6" t="str">
        <f>IFERROR(MID(Tabela3[[#This Row],[Ordenado]], SEARCH("_",Tabela3[[#This Row],[Ordenado]]) + 1, LEN(Tabela3[[#This Row],[Ordenado]])),"")</f>
        <v/>
      </c>
    </row>
    <row r="2431" spans="10:11" x14ac:dyDescent="0.25">
      <c r="J2431" s="6" t="str">
        <f>IFERROR(MID(Tabela3[[#This Row],[Ordenado]], 1, SEARCH("_", Tabela3[[#This Row],[Ordenado]]) - 1),"")</f>
        <v/>
      </c>
      <c r="K2431" s="6" t="str">
        <f>IFERROR(MID(Tabela3[[#This Row],[Ordenado]], SEARCH("_",Tabela3[[#This Row],[Ordenado]]) + 1, LEN(Tabela3[[#This Row],[Ordenado]])),"")</f>
        <v/>
      </c>
    </row>
    <row r="2432" spans="10:11" x14ac:dyDescent="0.25">
      <c r="J2432" s="6" t="str">
        <f>IFERROR(MID(Tabela3[[#This Row],[Ordenado]], 1, SEARCH("_", Tabela3[[#This Row],[Ordenado]]) - 1),"")</f>
        <v/>
      </c>
      <c r="K2432" s="6" t="str">
        <f>IFERROR(MID(Tabela3[[#This Row],[Ordenado]], SEARCH("_",Tabela3[[#This Row],[Ordenado]]) + 1, LEN(Tabela3[[#This Row],[Ordenado]])),"")</f>
        <v/>
      </c>
    </row>
    <row r="2433" spans="10:11" x14ac:dyDescent="0.25">
      <c r="J2433" s="6" t="str">
        <f>IFERROR(MID(Tabela3[[#This Row],[Ordenado]], 1, SEARCH("_", Tabela3[[#This Row],[Ordenado]]) - 1),"")</f>
        <v/>
      </c>
      <c r="K2433" s="6" t="str">
        <f>IFERROR(MID(Tabela3[[#This Row],[Ordenado]], SEARCH("_",Tabela3[[#This Row],[Ordenado]]) + 1, LEN(Tabela3[[#This Row],[Ordenado]])),"")</f>
        <v/>
      </c>
    </row>
    <row r="2434" spans="10:11" x14ac:dyDescent="0.25">
      <c r="J2434" s="6" t="str">
        <f>IFERROR(MID(Tabela3[[#This Row],[Ordenado]], 1, SEARCH("_", Tabela3[[#This Row],[Ordenado]]) - 1),"")</f>
        <v/>
      </c>
      <c r="K2434" s="6" t="str">
        <f>IFERROR(MID(Tabela3[[#This Row],[Ordenado]], SEARCH("_",Tabela3[[#This Row],[Ordenado]]) + 1, LEN(Tabela3[[#This Row],[Ordenado]])),"")</f>
        <v/>
      </c>
    </row>
    <row r="2435" spans="10:11" x14ac:dyDescent="0.25">
      <c r="J2435" s="6" t="str">
        <f>IFERROR(MID(Tabela3[[#This Row],[Ordenado]], 1, SEARCH("_", Tabela3[[#This Row],[Ordenado]]) - 1),"")</f>
        <v/>
      </c>
      <c r="K2435" s="6" t="str">
        <f>IFERROR(MID(Tabela3[[#This Row],[Ordenado]], SEARCH("_",Tabela3[[#This Row],[Ordenado]]) + 1, LEN(Tabela3[[#This Row],[Ordenado]])),"")</f>
        <v/>
      </c>
    </row>
    <row r="2436" spans="10:11" x14ac:dyDescent="0.25">
      <c r="J2436" s="6" t="str">
        <f>IFERROR(MID(Tabela3[[#This Row],[Ordenado]], 1, SEARCH("_", Tabela3[[#This Row],[Ordenado]]) - 1),"")</f>
        <v/>
      </c>
      <c r="K2436" s="6" t="str">
        <f>IFERROR(MID(Tabela3[[#This Row],[Ordenado]], SEARCH("_",Tabela3[[#This Row],[Ordenado]]) + 1, LEN(Tabela3[[#This Row],[Ordenado]])),"")</f>
        <v/>
      </c>
    </row>
    <row r="2437" spans="10:11" x14ac:dyDescent="0.25">
      <c r="J2437" s="6" t="str">
        <f>IFERROR(MID(Tabela3[[#This Row],[Ordenado]], 1, SEARCH("_", Tabela3[[#This Row],[Ordenado]]) - 1),"")</f>
        <v/>
      </c>
      <c r="K2437" s="6" t="str">
        <f>IFERROR(MID(Tabela3[[#This Row],[Ordenado]], SEARCH("_",Tabela3[[#This Row],[Ordenado]]) + 1, LEN(Tabela3[[#This Row],[Ordenado]])),"")</f>
        <v/>
      </c>
    </row>
    <row r="2438" spans="10:11" x14ac:dyDescent="0.25">
      <c r="J2438" s="6" t="str">
        <f>IFERROR(MID(Tabela3[[#This Row],[Ordenado]], 1, SEARCH("_", Tabela3[[#This Row],[Ordenado]]) - 1),"")</f>
        <v/>
      </c>
      <c r="K2438" s="6" t="str">
        <f>IFERROR(MID(Tabela3[[#This Row],[Ordenado]], SEARCH("_",Tabela3[[#This Row],[Ordenado]]) + 1, LEN(Tabela3[[#This Row],[Ordenado]])),"")</f>
        <v/>
      </c>
    </row>
    <row r="2439" spans="10:11" x14ac:dyDescent="0.25">
      <c r="J2439" s="6" t="str">
        <f>IFERROR(MID(Tabela3[[#This Row],[Ordenado]], 1, SEARCH("_", Tabela3[[#This Row],[Ordenado]]) - 1),"")</f>
        <v/>
      </c>
      <c r="K2439" s="6" t="str">
        <f>IFERROR(MID(Tabela3[[#This Row],[Ordenado]], SEARCH("_",Tabela3[[#This Row],[Ordenado]]) + 1, LEN(Tabela3[[#This Row],[Ordenado]])),"")</f>
        <v/>
      </c>
    </row>
    <row r="2440" spans="10:11" x14ac:dyDescent="0.25">
      <c r="J2440" s="6" t="str">
        <f>IFERROR(MID(Tabela3[[#This Row],[Ordenado]], 1, SEARCH("_", Tabela3[[#This Row],[Ordenado]]) - 1),"")</f>
        <v/>
      </c>
      <c r="K2440" s="6" t="str">
        <f>IFERROR(MID(Tabela3[[#This Row],[Ordenado]], SEARCH("_",Tabela3[[#This Row],[Ordenado]]) + 1, LEN(Tabela3[[#This Row],[Ordenado]])),"")</f>
        <v/>
      </c>
    </row>
    <row r="2441" spans="10:11" x14ac:dyDescent="0.25">
      <c r="J2441" s="6" t="str">
        <f>IFERROR(MID(Tabela3[[#This Row],[Ordenado]], 1, SEARCH("_", Tabela3[[#This Row],[Ordenado]]) - 1),"")</f>
        <v/>
      </c>
      <c r="K2441" s="6" t="str">
        <f>IFERROR(MID(Tabela3[[#This Row],[Ordenado]], SEARCH("_",Tabela3[[#This Row],[Ordenado]]) + 1, LEN(Tabela3[[#This Row],[Ordenado]])),"")</f>
        <v/>
      </c>
    </row>
    <row r="2442" spans="10:11" x14ac:dyDescent="0.25">
      <c r="J2442" s="6" t="str">
        <f>IFERROR(MID(Tabela3[[#This Row],[Ordenado]], 1, SEARCH("_", Tabela3[[#This Row],[Ordenado]]) - 1),"")</f>
        <v/>
      </c>
      <c r="K2442" s="6" t="str">
        <f>IFERROR(MID(Tabela3[[#This Row],[Ordenado]], SEARCH("_",Tabela3[[#This Row],[Ordenado]]) + 1, LEN(Tabela3[[#This Row],[Ordenado]])),"")</f>
        <v/>
      </c>
    </row>
    <row r="2443" spans="10:11" x14ac:dyDescent="0.25">
      <c r="J2443" s="6" t="str">
        <f>IFERROR(MID(Tabela3[[#This Row],[Ordenado]], 1, SEARCH("_", Tabela3[[#This Row],[Ordenado]]) - 1),"")</f>
        <v/>
      </c>
      <c r="K2443" s="6" t="str">
        <f>IFERROR(MID(Tabela3[[#This Row],[Ordenado]], SEARCH("_",Tabela3[[#This Row],[Ordenado]]) + 1, LEN(Tabela3[[#This Row],[Ordenado]])),"")</f>
        <v/>
      </c>
    </row>
    <row r="2444" spans="10:11" x14ac:dyDescent="0.25">
      <c r="J2444" s="6" t="str">
        <f>IFERROR(MID(Tabela3[[#This Row],[Ordenado]], 1, SEARCH("_", Tabela3[[#This Row],[Ordenado]]) - 1),"")</f>
        <v/>
      </c>
      <c r="K2444" s="6" t="str">
        <f>IFERROR(MID(Tabela3[[#This Row],[Ordenado]], SEARCH("_",Tabela3[[#This Row],[Ordenado]]) + 1, LEN(Tabela3[[#This Row],[Ordenado]])),"")</f>
        <v/>
      </c>
    </row>
    <row r="2445" spans="10:11" x14ac:dyDescent="0.25">
      <c r="J2445" s="6" t="str">
        <f>IFERROR(MID(Tabela3[[#This Row],[Ordenado]], 1, SEARCH("_", Tabela3[[#This Row],[Ordenado]]) - 1),"")</f>
        <v/>
      </c>
      <c r="K2445" s="6" t="str">
        <f>IFERROR(MID(Tabela3[[#This Row],[Ordenado]], SEARCH("_",Tabela3[[#This Row],[Ordenado]]) + 1, LEN(Tabela3[[#This Row],[Ordenado]])),"")</f>
        <v/>
      </c>
    </row>
    <row r="2446" spans="10:11" x14ac:dyDescent="0.25">
      <c r="J2446" s="6" t="str">
        <f>IFERROR(MID(Tabela3[[#This Row],[Ordenado]], 1, SEARCH("_", Tabela3[[#This Row],[Ordenado]]) - 1),"")</f>
        <v/>
      </c>
      <c r="K2446" s="6" t="str">
        <f>IFERROR(MID(Tabela3[[#This Row],[Ordenado]], SEARCH("_",Tabela3[[#This Row],[Ordenado]]) + 1, LEN(Tabela3[[#This Row],[Ordenado]])),"")</f>
        <v/>
      </c>
    </row>
    <row r="2447" spans="10:11" x14ac:dyDescent="0.25">
      <c r="J2447" s="6" t="str">
        <f>IFERROR(MID(Tabela3[[#This Row],[Ordenado]], 1, SEARCH("_", Tabela3[[#This Row],[Ordenado]]) - 1),"")</f>
        <v/>
      </c>
      <c r="K2447" s="6" t="str">
        <f>IFERROR(MID(Tabela3[[#This Row],[Ordenado]], SEARCH("_",Tabela3[[#This Row],[Ordenado]]) + 1, LEN(Tabela3[[#This Row],[Ordenado]])),"")</f>
        <v/>
      </c>
    </row>
    <row r="2448" spans="10:11" x14ac:dyDescent="0.25">
      <c r="J2448" s="6" t="str">
        <f>IFERROR(MID(Tabela3[[#This Row],[Ordenado]], 1, SEARCH("_", Tabela3[[#This Row],[Ordenado]]) - 1),"")</f>
        <v/>
      </c>
      <c r="K2448" s="6" t="str">
        <f>IFERROR(MID(Tabela3[[#This Row],[Ordenado]], SEARCH("_",Tabela3[[#This Row],[Ordenado]]) + 1, LEN(Tabela3[[#This Row],[Ordenado]])),"")</f>
        <v/>
      </c>
    </row>
    <row r="2449" spans="10:11" x14ac:dyDescent="0.25">
      <c r="J2449" s="6" t="str">
        <f>IFERROR(MID(Tabela3[[#This Row],[Ordenado]], 1, SEARCH("_", Tabela3[[#This Row],[Ordenado]]) - 1),"")</f>
        <v/>
      </c>
      <c r="K2449" s="6" t="str">
        <f>IFERROR(MID(Tabela3[[#This Row],[Ordenado]], SEARCH("_",Tabela3[[#This Row],[Ordenado]]) + 1, LEN(Tabela3[[#This Row],[Ordenado]])),"")</f>
        <v/>
      </c>
    </row>
    <row r="2450" spans="10:11" x14ac:dyDescent="0.25">
      <c r="J2450" s="6" t="str">
        <f>IFERROR(MID(Tabela3[[#This Row],[Ordenado]], 1, SEARCH("_", Tabela3[[#This Row],[Ordenado]]) - 1),"")</f>
        <v/>
      </c>
      <c r="K2450" s="6" t="str">
        <f>IFERROR(MID(Tabela3[[#This Row],[Ordenado]], SEARCH("_",Tabela3[[#This Row],[Ordenado]]) + 1, LEN(Tabela3[[#This Row],[Ordenado]])),"")</f>
        <v/>
      </c>
    </row>
    <row r="2451" spans="10:11" x14ac:dyDescent="0.25">
      <c r="J2451" s="6" t="str">
        <f>IFERROR(MID(Tabela3[[#This Row],[Ordenado]], 1, SEARCH("_", Tabela3[[#This Row],[Ordenado]]) - 1),"")</f>
        <v/>
      </c>
      <c r="K2451" s="6" t="str">
        <f>IFERROR(MID(Tabela3[[#This Row],[Ordenado]], SEARCH("_",Tabela3[[#This Row],[Ordenado]]) + 1, LEN(Tabela3[[#This Row],[Ordenado]])),"")</f>
        <v/>
      </c>
    </row>
    <row r="2452" spans="10:11" x14ac:dyDescent="0.25">
      <c r="J2452" s="6" t="str">
        <f>IFERROR(MID(Tabela3[[#This Row],[Ordenado]], 1, SEARCH("_", Tabela3[[#This Row],[Ordenado]]) - 1),"")</f>
        <v/>
      </c>
      <c r="K2452" s="6" t="str">
        <f>IFERROR(MID(Tabela3[[#This Row],[Ordenado]], SEARCH("_",Tabela3[[#This Row],[Ordenado]]) + 1, LEN(Tabela3[[#This Row],[Ordenado]])),"")</f>
        <v/>
      </c>
    </row>
    <row r="2453" spans="10:11" x14ac:dyDescent="0.25">
      <c r="J2453" s="6" t="str">
        <f>IFERROR(MID(Tabela3[[#This Row],[Ordenado]], 1, SEARCH("_", Tabela3[[#This Row],[Ordenado]]) - 1),"")</f>
        <v/>
      </c>
      <c r="K2453" s="6" t="str">
        <f>IFERROR(MID(Tabela3[[#This Row],[Ordenado]], SEARCH("_",Tabela3[[#This Row],[Ordenado]]) + 1, LEN(Tabela3[[#This Row],[Ordenado]])),"")</f>
        <v/>
      </c>
    </row>
    <row r="2454" spans="10:11" x14ac:dyDescent="0.25">
      <c r="J2454" s="6" t="str">
        <f>IFERROR(MID(Tabela3[[#This Row],[Ordenado]], 1, SEARCH("_", Tabela3[[#This Row],[Ordenado]]) - 1),"")</f>
        <v/>
      </c>
      <c r="K2454" s="6" t="str">
        <f>IFERROR(MID(Tabela3[[#This Row],[Ordenado]], SEARCH("_",Tabela3[[#This Row],[Ordenado]]) + 1, LEN(Tabela3[[#This Row],[Ordenado]])),"")</f>
        <v/>
      </c>
    </row>
    <row r="2455" spans="10:11" x14ac:dyDescent="0.25">
      <c r="J2455" s="6" t="str">
        <f>IFERROR(MID(Tabela3[[#This Row],[Ordenado]], 1, SEARCH("_", Tabela3[[#This Row],[Ordenado]]) - 1),"")</f>
        <v/>
      </c>
      <c r="K2455" s="6" t="str">
        <f>IFERROR(MID(Tabela3[[#This Row],[Ordenado]], SEARCH("_",Tabela3[[#This Row],[Ordenado]]) + 1, LEN(Tabela3[[#This Row],[Ordenado]])),"")</f>
        <v/>
      </c>
    </row>
    <row r="2456" spans="10:11" x14ac:dyDescent="0.25">
      <c r="J2456" s="6" t="str">
        <f>IFERROR(MID(Tabela3[[#This Row],[Ordenado]], 1, SEARCH("_", Tabela3[[#This Row],[Ordenado]]) - 1),"")</f>
        <v/>
      </c>
      <c r="K2456" s="6" t="str">
        <f>IFERROR(MID(Tabela3[[#This Row],[Ordenado]], SEARCH("_",Tabela3[[#This Row],[Ordenado]]) + 1, LEN(Tabela3[[#This Row],[Ordenado]])),"")</f>
        <v/>
      </c>
    </row>
    <row r="2457" spans="10:11" x14ac:dyDescent="0.25">
      <c r="J2457" s="6" t="str">
        <f>IFERROR(MID(Tabela3[[#This Row],[Ordenado]], 1, SEARCH("_", Tabela3[[#This Row],[Ordenado]]) - 1),"")</f>
        <v/>
      </c>
      <c r="K2457" s="6" t="str">
        <f>IFERROR(MID(Tabela3[[#This Row],[Ordenado]], SEARCH("_",Tabela3[[#This Row],[Ordenado]]) + 1, LEN(Tabela3[[#This Row],[Ordenado]])),"")</f>
        <v/>
      </c>
    </row>
    <row r="2458" spans="10:11" x14ac:dyDescent="0.25">
      <c r="J2458" s="6" t="str">
        <f>IFERROR(MID(Tabela3[[#This Row],[Ordenado]], 1, SEARCH("_", Tabela3[[#This Row],[Ordenado]]) - 1),"")</f>
        <v/>
      </c>
      <c r="K2458" s="6" t="str">
        <f>IFERROR(MID(Tabela3[[#This Row],[Ordenado]], SEARCH("_",Tabela3[[#This Row],[Ordenado]]) + 1, LEN(Tabela3[[#This Row],[Ordenado]])),"")</f>
        <v/>
      </c>
    </row>
    <row r="2459" spans="10:11" x14ac:dyDescent="0.25">
      <c r="J2459" s="6" t="str">
        <f>IFERROR(MID(Tabela3[[#This Row],[Ordenado]], 1, SEARCH("_", Tabela3[[#This Row],[Ordenado]]) - 1),"")</f>
        <v/>
      </c>
      <c r="K2459" s="6" t="str">
        <f>IFERROR(MID(Tabela3[[#This Row],[Ordenado]], SEARCH("_",Tabela3[[#This Row],[Ordenado]]) + 1, LEN(Tabela3[[#This Row],[Ordenado]])),"")</f>
        <v/>
      </c>
    </row>
    <row r="2460" spans="10:11" x14ac:dyDescent="0.25">
      <c r="J2460" s="6" t="str">
        <f>IFERROR(MID(Tabela3[[#This Row],[Ordenado]], 1, SEARCH("_", Tabela3[[#This Row],[Ordenado]]) - 1),"")</f>
        <v/>
      </c>
      <c r="K2460" s="6" t="str">
        <f>IFERROR(MID(Tabela3[[#This Row],[Ordenado]], SEARCH("_",Tabela3[[#This Row],[Ordenado]]) + 1, LEN(Tabela3[[#This Row],[Ordenado]])),"")</f>
        <v/>
      </c>
    </row>
    <row r="2461" spans="10:11" x14ac:dyDescent="0.25">
      <c r="J2461" s="6" t="str">
        <f>IFERROR(MID(Tabela3[[#This Row],[Ordenado]], 1, SEARCH("_", Tabela3[[#This Row],[Ordenado]]) - 1),"")</f>
        <v/>
      </c>
      <c r="K2461" s="6" t="str">
        <f>IFERROR(MID(Tabela3[[#This Row],[Ordenado]], SEARCH("_",Tabela3[[#This Row],[Ordenado]]) + 1, LEN(Tabela3[[#This Row],[Ordenado]])),"")</f>
        <v/>
      </c>
    </row>
    <row r="2462" spans="10:11" x14ac:dyDescent="0.25">
      <c r="J2462" s="6" t="str">
        <f>IFERROR(MID(Tabela3[[#This Row],[Ordenado]], 1, SEARCH("_", Tabela3[[#This Row],[Ordenado]]) - 1),"")</f>
        <v/>
      </c>
      <c r="K2462" s="6" t="str">
        <f>IFERROR(MID(Tabela3[[#This Row],[Ordenado]], SEARCH("_",Tabela3[[#This Row],[Ordenado]]) + 1, LEN(Tabela3[[#This Row],[Ordenado]])),"")</f>
        <v/>
      </c>
    </row>
    <row r="2463" spans="10:11" x14ac:dyDescent="0.25">
      <c r="J2463" s="6" t="str">
        <f>IFERROR(MID(Tabela3[[#This Row],[Ordenado]], 1, SEARCH("_", Tabela3[[#This Row],[Ordenado]]) - 1),"")</f>
        <v/>
      </c>
      <c r="K2463" s="6" t="str">
        <f>IFERROR(MID(Tabela3[[#This Row],[Ordenado]], SEARCH("_",Tabela3[[#This Row],[Ordenado]]) + 1, LEN(Tabela3[[#This Row],[Ordenado]])),"")</f>
        <v/>
      </c>
    </row>
    <row r="2464" spans="10:11" x14ac:dyDescent="0.25">
      <c r="J2464" s="6" t="str">
        <f>IFERROR(MID(Tabela3[[#This Row],[Ordenado]], 1, SEARCH("_", Tabela3[[#This Row],[Ordenado]]) - 1),"")</f>
        <v/>
      </c>
      <c r="K2464" s="6" t="str">
        <f>IFERROR(MID(Tabela3[[#This Row],[Ordenado]], SEARCH("_",Tabela3[[#This Row],[Ordenado]]) + 1, LEN(Tabela3[[#This Row],[Ordenado]])),"")</f>
        <v/>
      </c>
    </row>
    <row r="2465" spans="10:11" x14ac:dyDescent="0.25">
      <c r="J2465" s="6" t="str">
        <f>IFERROR(MID(Tabela3[[#This Row],[Ordenado]], 1, SEARCH("_", Tabela3[[#This Row],[Ordenado]]) - 1),"")</f>
        <v/>
      </c>
      <c r="K2465" s="6" t="str">
        <f>IFERROR(MID(Tabela3[[#This Row],[Ordenado]], SEARCH("_",Tabela3[[#This Row],[Ordenado]]) + 1, LEN(Tabela3[[#This Row],[Ordenado]])),"")</f>
        <v/>
      </c>
    </row>
    <row r="2466" spans="10:11" x14ac:dyDescent="0.25">
      <c r="J2466" s="6" t="str">
        <f>IFERROR(MID(Tabela3[[#This Row],[Ordenado]], 1, SEARCH("_", Tabela3[[#This Row],[Ordenado]]) - 1),"")</f>
        <v/>
      </c>
      <c r="K2466" s="6" t="str">
        <f>IFERROR(MID(Tabela3[[#This Row],[Ordenado]], SEARCH("_",Tabela3[[#This Row],[Ordenado]]) + 1, LEN(Tabela3[[#This Row],[Ordenado]])),"")</f>
        <v/>
      </c>
    </row>
    <row r="2467" spans="10:11" x14ac:dyDescent="0.25">
      <c r="J2467" s="6" t="str">
        <f>IFERROR(MID(Tabela3[[#This Row],[Ordenado]], 1, SEARCH("_", Tabela3[[#This Row],[Ordenado]]) - 1),"")</f>
        <v/>
      </c>
      <c r="K2467" s="6" t="str">
        <f>IFERROR(MID(Tabela3[[#This Row],[Ordenado]], SEARCH("_",Tabela3[[#This Row],[Ordenado]]) + 1, LEN(Tabela3[[#This Row],[Ordenado]])),"")</f>
        <v/>
      </c>
    </row>
    <row r="2468" spans="10:11" x14ac:dyDescent="0.25">
      <c r="J2468" s="6" t="str">
        <f>IFERROR(MID(Tabela3[[#This Row],[Ordenado]], 1, SEARCH("_", Tabela3[[#This Row],[Ordenado]]) - 1),"")</f>
        <v/>
      </c>
      <c r="K2468" s="6" t="str">
        <f>IFERROR(MID(Tabela3[[#This Row],[Ordenado]], SEARCH("_",Tabela3[[#This Row],[Ordenado]]) + 1, LEN(Tabela3[[#This Row],[Ordenado]])),"")</f>
        <v/>
      </c>
    </row>
    <row r="2469" spans="10:11" x14ac:dyDescent="0.25">
      <c r="J2469" s="6" t="str">
        <f>IFERROR(MID(Tabela3[[#This Row],[Ordenado]], 1, SEARCH("_", Tabela3[[#This Row],[Ordenado]]) - 1),"")</f>
        <v/>
      </c>
      <c r="K2469" s="6" t="str">
        <f>IFERROR(MID(Tabela3[[#This Row],[Ordenado]], SEARCH("_",Tabela3[[#This Row],[Ordenado]]) + 1, LEN(Tabela3[[#This Row],[Ordenado]])),"")</f>
        <v/>
      </c>
    </row>
    <row r="2470" spans="10:11" x14ac:dyDescent="0.25">
      <c r="J2470" s="6" t="str">
        <f>IFERROR(MID(Tabela3[[#This Row],[Ordenado]], 1, SEARCH("_", Tabela3[[#This Row],[Ordenado]]) - 1),"")</f>
        <v/>
      </c>
      <c r="K2470" s="6" t="str">
        <f>IFERROR(MID(Tabela3[[#This Row],[Ordenado]], SEARCH("_",Tabela3[[#This Row],[Ordenado]]) + 1, LEN(Tabela3[[#This Row],[Ordenado]])),"")</f>
        <v/>
      </c>
    </row>
    <row r="2471" spans="10:11" x14ac:dyDescent="0.25">
      <c r="J2471" s="6" t="str">
        <f>IFERROR(MID(Tabela3[[#This Row],[Ordenado]], 1, SEARCH("_", Tabela3[[#This Row],[Ordenado]]) - 1),"")</f>
        <v/>
      </c>
      <c r="K2471" s="6" t="str">
        <f>IFERROR(MID(Tabela3[[#This Row],[Ordenado]], SEARCH("_",Tabela3[[#This Row],[Ordenado]]) + 1, LEN(Tabela3[[#This Row],[Ordenado]])),"")</f>
        <v/>
      </c>
    </row>
    <row r="2472" spans="10:11" x14ac:dyDescent="0.25">
      <c r="J2472" s="6" t="str">
        <f>IFERROR(MID(Tabela3[[#This Row],[Ordenado]], 1, SEARCH("_", Tabela3[[#This Row],[Ordenado]]) - 1),"")</f>
        <v/>
      </c>
      <c r="K2472" s="6" t="str">
        <f>IFERROR(MID(Tabela3[[#This Row],[Ordenado]], SEARCH("_",Tabela3[[#This Row],[Ordenado]]) + 1, LEN(Tabela3[[#This Row],[Ordenado]])),"")</f>
        <v/>
      </c>
    </row>
    <row r="2473" spans="10:11" x14ac:dyDescent="0.25">
      <c r="J2473" s="6" t="str">
        <f>IFERROR(MID(Tabela3[[#This Row],[Ordenado]], 1, SEARCH("_", Tabela3[[#This Row],[Ordenado]]) - 1),"")</f>
        <v/>
      </c>
      <c r="K2473" s="6" t="str">
        <f>IFERROR(MID(Tabela3[[#This Row],[Ordenado]], SEARCH("_",Tabela3[[#This Row],[Ordenado]]) + 1, LEN(Tabela3[[#This Row],[Ordenado]])),"")</f>
        <v/>
      </c>
    </row>
    <row r="2474" spans="10:11" x14ac:dyDescent="0.25">
      <c r="J2474" s="6" t="str">
        <f>IFERROR(MID(Tabela3[[#This Row],[Ordenado]], 1, SEARCH("_", Tabela3[[#This Row],[Ordenado]]) - 1),"")</f>
        <v/>
      </c>
      <c r="K2474" s="6" t="str">
        <f>IFERROR(MID(Tabela3[[#This Row],[Ordenado]], SEARCH("_",Tabela3[[#This Row],[Ordenado]]) + 1, LEN(Tabela3[[#This Row],[Ordenado]])),"")</f>
        <v/>
      </c>
    </row>
    <row r="2475" spans="10:11" x14ac:dyDescent="0.25">
      <c r="J2475" s="6" t="str">
        <f>IFERROR(MID(Tabela3[[#This Row],[Ordenado]], 1, SEARCH("_", Tabela3[[#This Row],[Ordenado]]) - 1),"")</f>
        <v/>
      </c>
      <c r="K2475" s="6" t="str">
        <f>IFERROR(MID(Tabela3[[#This Row],[Ordenado]], SEARCH("_",Tabela3[[#This Row],[Ordenado]]) + 1, LEN(Tabela3[[#This Row],[Ordenado]])),"")</f>
        <v/>
      </c>
    </row>
    <row r="2476" spans="10:11" x14ac:dyDescent="0.25">
      <c r="J2476" s="6" t="str">
        <f>IFERROR(MID(Tabela3[[#This Row],[Ordenado]], 1, SEARCH("_", Tabela3[[#This Row],[Ordenado]]) - 1),"")</f>
        <v/>
      </c>
      <c r="K2476" s="6" t="str">
        <f>IFERROR(MID(Tabela3[[#This Row],[Ordenado]], SEARCH("_",Tabela3[[#This Row],[Ordenado]]) + 1, LEN(Tabela3[[#This Row],[Ordenado]])),"")</f>
        <v/>
      </c>
    </row>
    <row r="2477" spans="10:11" x14ac:dyDescent="0.25">
      <c r="J2477" s="6" t="str">
        <f>IFERROR(MID(Tabela3[[#This Row],[Ordenado]], 1, SEARCH("_", Tabela3[[#This Row],[Ordenado]]) - 1),"")</f>
        <v/>
      </c>
      <c r="K2477" s="6" t="str">
        <f>IFERROR(MID(Tabela3[[#This Row],[Ordenado]], SEARCH("_",Tabela3[[#This Row],[Ordenado]]) + 1, LEN(Tabela3[[#This Row],[Ordenado]])),"")</f>
        <v/>
      </c>
    </row>
    <row r="2478" spans="10:11" x14ac:dyDescent="0.25">
      <c r="J2478" s="6" t="str">
        <f>IFERROR(MID(Tabela3[[#This Row],[Ordenado]], 1, SEARCH("_", Tabela3[[#This Row],[Ordenado]]) - 1),"")</f>
        <v/>
      </c>
      <c r="K2478" s="6" t="str">
        <f>IFERROR(MID(Tabela3[[#This Row],[Ordenado]], SEARCH("_",Tabela3[[#This Row],[Ordenado]]) + 1, LEN(Tabela3[[#This Row],[Ordenado]])),"")</f>
        <v/>
      </c>
    </row>
    <row r="2479" spans="10:11" x14ac:dyDescent="0.25">
      <c r="J2479" s="6" t="str">
        <f>IFERROR(MID(Tabela3[[#This Row],[Ordenado]], 1, SEARCH("_", Tabela3[[#This Row],[Ordenado]]) - 1),"")</f>
        <v/>
      </c>
      <c r="K2479" s="6" t="str">
        <f>IFERROR(MID(Tabela3[[#This Row],[Ordenado]], SEARCH("_",Tabela3[[#This Row],[Ordenado]]) + 1, LEN(Tabela3[[#This Row],[Ordenado]])),"")</f>
        <v/>
      </c>
    </row>
    <row r="2480" spans="10:11" x14ac:dyDescent="0.25">
      <c r="J2480" s="6" t="str">
        <f>IFERROR(MID(Tabela3[[#This Row],[Ordenado]], 1, SEARCH("_", Tabela3[[#This Row],[Ordenado]]) - 1),"")</f>
        <v/>
      </c>
      <c r="K2480" s="6" t="str">
        <f>IFERROR(MID(Tabela3[[#This Row],[Ordenado]], SEARCH("_",Tabela3[[#This Row],[Ordenado]]) + 1, LEN(Tabela3[[#This Row],[Ordenado]])),"")</f>
        <v/>
      </c>
    </row>
    <row r="2481" spans="10:11" x14ac:dyDescent="0.25">
      <c r="J2481" s="6" t="str">
        <f>IFERROR(MID(Tabela3[[#This Row],[Ordenado]], 1, SEARCH("_", Tabela3[[#This Row],[Ordenado]]) - 1),"")</f>
        <v/>
      </c>
      <c r="K2481" s="6" t="str">
        <f>IFERROR(MID(Tabela3[[#This Row],[Ordenado]], SEARCH("_",Tabela3[[#This Row],[Ordenado]]) + 1, LEN(Tabela3[[#This Row],[Ordenado]])),"")</f>
        <v/>
      </c>
    </row>
    <row r="2482" spans="10:11" x14ac:dyDescent="0.25">
      <c r="J2482" s="6" t="str">
        <f>IFERROR(MID(Tabela3[[#This Row],[Ordenado]], 1, SEARCH("_", Tabela3[[#This Row],[Ordenado]]) - 1),"")</f>
        <v/>
      </c>
      <c r="K2482" s="6" t="str">
        <f>IFERROR(MID(Tabela3[[#This Row],[Ordenado]], SEARCH("_",Tabela3[[#This Row],[Ordenado]]) + 1, LEN(Tabela3[[#This Row],[Ordenado]])),"")</f>
        <v/>
      </c>
    </row>
    <row r="2483" spans="10:11" x14ac:dyDescent="0.25">
      <c r="J2483" s="6" t="str">
        <f>IFERROR(MID(Tabela3[[#This Row],[Ordenado]], 1, SEARCH("_", Tabela3[[#This Row],[Ordenado]]) - 1),"")</f>
        <v/>
      </c>
      <c r="K2483" s="6" t="str">
        <f>IFERROR(MID(Tabela3[[#This Row],[Ordenado]], SEARCH("_",Tabela3[[#This Row],[Ordenado]]) + 1, LEN(Tabela3[[#This Row],[Ordenado]])),"")</f>
        <v/>
      </c>
    </row>
    <row r="2484" spans="10:11" x14ac:dyDescent="0.25">
      <c r="J2484" s="6" t="str">
        <f>IFERROR(MID(Tabela3[[#This Row],[Ordenado]], 1, SEARCH("_", Tabela3[[#This Row],[Ordenado]]) - 1),"")</f>
        <v/>
      </c>
      <c r="K2484" s="6" t="str">
        <f>IFERROR(MID(Tabela3[[#This Row],[Ordenado]], SEARCH("_",Tabela3[[#This Row],[Ordenado]]) + 1, LEN(Tabela3[[#This Row],[Ordenado]])),"")</f>
        <v/>
      </c>
    </row>
    <row r="2485" spans="10:11" x14ac:dyDescent="0.25">
      <c r="J2485" s="6" t="str">
        <f>IFERROR(MID(Tabela3[[#This Row],[Ordenado]], 1, SEARCH("_", Tabela3[[#This Row],[Ordenado]]) - 1),"")</f>
        <v/>
      </c>
      <c r="K2485" s="6" t="str">
        <f>IFERROR(MID(Tabela3[[#This Row],[Ordenado]], SEARCH("_",Tabela3[[#This Row],[Ordenado]]) + 1, LEN(Tabela3[[#This Row],[Ordenado]])),"")</f>
        <v/>
      </c>
    </row>
    <row r="2486" spans="10:11" x14ac:dyDescent="0.25">
      <c r="J2486" s="6" t="str">
        <f>IFERROR(MID(Tabela3[[#This Row],[Ordenado]], 1, SEARCH("_", Tabela3[[#This Row],[Ordenado]]) - 1),"")</f>
        <v/>
      </c>
      <c r="K2486" s="6" t="str">
        <f>IFERROR(MID(Tabela3[[#This Row],[Ordenado]], SEARCH("_",Tabela3[[#This Row],[Ordenado]]) + 1, LEN(Tabela3[[#This Row],[Ordenado]])),"")</f>
        <v/>
      </c>
    </row>
    <row r="2487" spans="10:11" x14ac:dyDescent="0.25">
      <c r="J2487" s="6" t="str">
        <f>IFERROR(MID(Tabela3[[#This Row],[Ordenado]], 1, SEARCH("_", Tabela3[[#This Row],[Ordenado]]) - 1),"")</f>
        <v/>
      </c>
      <c r="K2487" s="6" t="str">
        <f>IFERROR(MID(Tabela3[[#This Row],[Ordenado]], SEARCH("_",Tabela3[[#This Row],[Ordenado]]) + 1, LEN(Tabela3[[#This Row],[Ordenado]])),"")</f>
        <v/>
      </c>
    </row>
    <row r="2488" spans="10:11" x14ac:dyDescent="0.25">
      <c r="J2488" s="6" t="str">
        <f>IFERROR(MID(Tabela3[[#This Row],[Ordenado]], 1, SEARCH("_", Tabela3[[#This Row],[Ordenado]]) - 1),"")</f>
        <v/>
      </c>
      <c r="K2488" s="6" t="str">
        <f>IFERROR(MID(Tabela3[[#This Row],[Ordenado]], SEARCH("_",Tabela3[[#This Row],[Ordenado]]) + 1, LEN(Tabela3[[#This Row],[Ordenado]])),"")</f>
        <v/>
      </c>
    </row>
    <row r="2489" spans="10:11" x14ac:dyDescent="0.25">
      <c r="J2489" s="6" t="str">
        <f>IFERROR(MID(Tabela3[[#This Row],[Ordenado]], 1, SEARCH("_", Tabela3[[#This Row],[Ordenado]]) - 1),"")</f>
        <v/>
      </c>
      <c r="K2489" s="6" t="str">
        <f>IFERROR(MID(Tabela3[[#This Row],[Ordenado]], SEARCH("_",Tabela3[[#This Row],[Ordenado]]) + 1, LEN(Tabela3[[#This Row],[Ordenado]])),"")</f>
        <v/>
      </c>
    </row>
    <row r="2490" spans="10:11" x14ac:dyDescent="0.25">
      <c r="J2490" s="6" t="str">
        <f>IFERROR(MID(Tabela3[[#This Row],[Ordenado]], 1, SEARCH("_", Tabela3[[#This Row],[Ordenado]]) - 1),"")</f>
        <v/>
      </c>
      <c r="K2490" s="6" t="str">
        <f>IFERROR(MID(Tabela3[[#This Row],[Ordenado]], SEARCH("_",Tabela3[[#This Row],[Ordenado]]) + 1, LEN(Tabela3[[#This Row],[Ordenado]])),"")</f>
        <v/>
      </c>
    </row>
    <row r="2491" spans="10:11" x14ac:dyDescent="0.25">
      <c r="J2491" s="6" t="str">
        <f>IFERROR(MID(Tabela3[[#This Row],[Ordenado]], 1, SEARCH("_", Tabela3[[#This Row],[Ordenado]]) - 1),"")</f>
        <v/>
      </c>
      <c r="K2491" s="6" t="str">
        <f>IFERROR(MID(Tabela3[[#This Row],[Ordenado]], SEARCH("_",Tabela3[[#This Row],[Ordenado]]) + 1, LEN(Tabela3[[#This Row],[Ordenado]])),"")</f>
        <v/>
      </c>
    </row>
    <row r="2492" spans="10:11" x14ac:dyDescent="0.25">
      <c r="J2492" s="6" t="str">
        <f>IFERROR(MID(Tabela3[[#This Row],[Ordenado]], 1, SEARCH("_", Tabela3[[#This Row],[Ordenado]]) - 1),"")</f>
        <v/>
      </c>
      <c r="K2492" s="6" t="str">
        <f>IFERROR(MID(Tabela3[[#This Row],[Ordenado]], SEARCH("_",Tabela3[[#This Row],[Ordenado]]) + 1, LEN(Tabela3[[#This Row],[Ordenado]])),"")</f>
        <v/>
      </c>
    </row>
    <row r="2493" spans="10:11" x14ac:dyDescent="0.25">
      <c r="J2493" s="6" t="str">
        <f>IFERROR(MID(Tabela3[[#This Row],[Ordenado]], 1, SEARCH("_", Tabela3[[#This Row],[Ordenado]]) - 1),"")</f>
        <v/>
      </c>
      <c r="K2493" s="6" t="str">
        <f>IFERROR(MID(Tabela3[[#This Row],[Ordenado]], SEARCH("_",Tabela3[[#This Row],[Ordenado]]) + 1, LEN(Tabela3[[#This Row],[Ordenado]])),"")</f>
        <v/>
      </c>
    </row>
    <row r="2494" spans="10:11" x14ac:dyDescent="0.25">
      <c r="J2494" s="6" t="str">
        <f>IFERROR(MID(Tabela3[[#This Row],[Ordenado]], 1, SEARCH("_", Tabela3[[#This Row],[Ordenado]]) - 1),"")</f>
        <v/>
      </c>
      <c r="K2494" s="6" t="str">
        <f>IFERROR(MID(Tabela3[[#This Row],[Ordenado]], SEARCH("_",Tabela3[[#This Row],[Ordenado]]) + 1, LEN(Tabela3[[#This Row],[Ordenado]])),"")</f>
        <v/>
      </c>
    </row>
    <row r="2495" spans="10:11" x14ac:dyDescent="0.25">
      <c r="J2495" s="6" t="str">
        <f>IFERROR(MID(Tabela3[[#This Row],[Ordenado]], 1, SEARCH("_", Tabela3[[#This Row],[Ordenado]]) - 1),"")</f>
        <v/>
      </c>
      <c r="K2495" s="6" t="str">
        <f>IFERROR(MID(Tabela3[[#This Row],[Ordenado]], SEARCH("_",Tabela3[[#This Row],[Ordenado]]) + 1, LEN(Tabela3[[#This Row],[Ordenado]])),"")</f>
        <v/>
      </c>
    </row>
    <row r="2496" spans="10:11" x14ac:dyDescent="0.25">
      <c r="J2496" s="6" t="str">
        <f>IFERROR(MID(Tabela3[[#This Row],[Ordenado]], 1, SEARCH("_", Tabela3[[#This Row],[Ordenado]]) - 1),"")</f>
        <v/>
      </c>
      <c r="K2496" s="6" t="str">
        <f>IFERROR(MID(Tabela3[[#This Row],[Ordenado]], SEARCH("_",Tabela3[[#This Row],[Ordenado]]) + 1, LEN(Tabela3[[#This Row],[Ordenado]])),"")</f>
        <v/>
      </c>
    </row>
    <row r="2497" spans="10:11" x14ac:dyDescent="0.25">
      <c r="J2497" s="6" t="str">
        <f>IFERROR(MID(Tabela3[[#This Row],[Ordenado]], 1, SEARCH("_", Tabela3[[#This Row],[Ordenado]]) - 1),"")</f>
        <v/>
      </c>
      <c r="K2497" s="6" t="str">
        <f>IFERROR(MID(Tabela3[[#This Row],[Ordenado]], SEARCH("_",Tabela3[[#This Row],[Ordenado]]) + 1, LEN(Tabela3[[#This Row],[Ordenado]])),"")</f>
        <v/>
      </c>
    </row>
    <row r="2498" spans="10:11" x14ac:dyDescent="0.25">
      <c r="J2498" s="6" t="str">
        <f>IFERROR(MID(Tabela3[[#This Row],[Ordenado]], 1, SEARCH("_", Tabela3[[#This Row],[Ordenado]]) - 1),"")</f>
        <v/>
      </c>
      <c r="K2498" s="6" t="str">
        <f>IFERROR(MID(Tabela3[[#This Row],[Ordenado]], SEARCH("_",Tabela3[[#This Row],[Ordenado]]) + 1, LEN(Tabela3[[#This Row],[Ordenado]])),"")</f>
        <v/>
      </c>
    </row>
    <row r="2499" spans="10:11" x14ac:dyDescent="0.25">
      <c r="J2499" s="6" t="str">
        <f>IFERROR(MID(Tabela3[[#This Row],[Ordenado]], 1, SEARCH("_", Tabela3[[#This Row],[Ordenado]]) - 1),"")</f>
        <v/>
      </c>
      <c r="K2499" s="6" t="str">
        <f>IFERROR(MID(Tabela3[[#This Row],[Ordenado]], SEARCH("_",Tabela3[[#This Row],[Ordenado]]) + 1, LEN(Tabela3[[#This Row],[Ordenado]])),"")</f>
        <v/>
      </c>
    </row>
    <row r="2500" spans="10:11" x14ac:dyDescent="0.25">
      <c r="J2500" s="6" t="str">
        <f>IFERROR(MID(Tabela3[[#This Row],[Ordenado]], 1, SEARCH("_", Tabela3[[#This Row],[Ordenado]]) - 1),"")</f>
        <v/>
      </c>
      <c r="K2500" s="6" t="str">
        <f>IFERROR(MID(Tabela3[[#This Row],[Ordenado]], SEARCH("_",Tabela3[[#This Row],[Ordenado]]) + 1, LEN(Tabela3[[#This Row],[Ordenado]])),"")</f>
        <v/>
      </c>
    </row>
    <row r="2501" spans="10:11" x14ac:dyDescent="0.25">
      <c r="J2501" s="6" t="str">
        <f>IFERROR(MID(Tabela3[[#This Row],[Ordenado]], 1, SEARCH("_", Tabela3[[#This Row],[Ordenado]]) - 1),"")</f>
        <v/>
      </c>
      <c r="K2501" s="6" t="str">
        <f>IFERROR(MID(Tabela3[[#This Row],[Ordenado]], SEARCH("_",Tabela3[[#This Row],[Ordenado]]) + 1, LEN(Tabela3[[#This Row],[Ordenado]])),"")</f>
        <v/>
      </c>
    </row>
    <row r="2502" spans="10:11" x14ac:dyDescent="0.25">
      <c r="J2502" s="6" t="str">
        <f>IFERROR(MID(Tabela3[[#This Row],[Ordenado]], 1, SEARCH("_", Tabela3[[#This Row],[Ordenado]]) - 1),"")</f>
        <v/>
      </c>
      <c r="K2502" s="6" t="str">
        <f>IFERROR(MID(Tabela3[[#This Row],[Ordenado]], SEARCH("_",Tabela3[[#This Row],[Ordenado]]) + 1, LEN(Tabela3[[#This Row],[Ordenado]])),"")</f>
        <v/>
      </c>
    </row>
    <row r="2503" spans="10:11" x14ac:dyDescent="0.25">
      <c r="J2503" s="6" t="str">
        <f>IFERROR(MID(Tabela3[[#This Row],[Ordenado]], 1, SEARCH("_", Tabela3[[#This Row],[Ordenado]]) - 1),"")</f>
        <v/>
      </c>
      <c r="K2503" s="6" t="str">
        <f>IFERROR(MID(Tabela3[[#This Row],[Ordenado]], SEARCH("_",Tabela3[[#This Row],[Ordenado]]) + 1, LEN(Tabela3[[#This Row],[Ordenado]])),"")</f>
        <v/>
      </c>
    </row>
    <row r="2504" spans="10:11" x14ac:dyDescent="0.25">
      <c r="J2504" s="6" t="str">
        <f>IFERROR(MID(Tabela3[[#This Row],[Ordenado]], 1, SEARCH("_", Tabela3[[#This Row],[Ordenado]]) - 1),"")</f>
        <v/>
      </c>
      <c r="K2504" s="6" t="str">
        <f>IFERROR(MID(Tabela3[[#This Row],[Ordenado]], SEARCH("_",Tabela3[[#This Row],[Ordenado]]) + 1, LEN(Tabela3[[#This Row],[Ordenado]])),"")</f>
        <v/>
      </c>
    </row>
    <row r="2505" spans="10:11" x14ac:dyDescent="0.25">
      <c r="J2505" s="6" t="str">
        <f>IFERROR(MID(Tabela3[[#This Row],[Ordenado]], 1, SEARCH("_", Tabela3[[#This Row],[Ordenado]]) - 1),"")</f>
        <v/>
      </c>
      <c r="K2505" s="6" t="str">
        <f>IFERROR(MID(Tabela3[[#This Row],[Ordenado]], SEARCH("_",Tabela3[[#This Row],[Ordenado]]) + 1, LEN(Tabela3[[#This Row],[Ordenado]])),"")</f>
        <v/>
      </c>
    </row>
    <row r="2506" spans="10:11" x14ac:dyDescent="0.25">
      <c r="J2506" s="6" t="str">
        <f>IFERROR(MID(Tabela3[[#This Row],[Ordenado]], 1, SEARCH("_", Tabela3[[#This Row],[Ordenado]]) - 1),"")</f>
        <v/>
      </c>
      <c r="K2506" s="6" t="str">
        <f>IFERROR(MID(Tabela3[[#This Row],[Ordenado]], SEARCH("_",Tabela3[[#This Row],[Ordenado]]) + 1, LEN(Tabela3[[#This Row],[Ordenado]])),"")</f>
        <v/>
      </c>
    </row>
    <row r="2507" spans="10:11" x14ac:dyDescent="0.25">
      <c r="J2507" s="6" t="str">
        <f>IFERROR(MID(Tabela3[[#This Row],[Ordenado]], 1, SEARCH("_", Tabela3[[#This Row],[Ordenado]]) - 1),"")</f>
        <v/>
      </c>
      <c r="K2507" s="6" t="str">
        <f>IFERROR(MID(Tabela3[[#This Row],[Ordenado]], SEARCH("_",Tabela3[[#This Row],[Ordenado]]) + 1, LEN(Tabela3[[#This Row],[Ordenado]])),"")</f>
        <v/>
      </c>
    </row>
    <row r="2508" spans="10:11" x14ac:dyDescent="0.25">
      <c r="J2508" s="6" t="str">
        <f>IFERROR(MID(Tabela3[[#This Row],[Ordenado]], 1, SEARCH("_", Tabela3[[#This Row],[Ordenado]]) - 1),"")</f>
        <v/>
      </c>
      <c r="K2508" s="6" t="str">
        <f>IFERROR(MID(Tabela3[[#This Row],[Ordenado]], SEARCH("_",Tabela3[[#This Row],[Ordenado]]) + 1, LEN(Tabela3[[#This Row],[Ordenado]])),"")</f>
        <v/>
      </c>
    </row>
    <row r="2509" spans="10:11" x14ac:dyDescent="0.25">
      <c r="J2509" s="6" t="str">
        <f>IFERROR(MID(Tabela3[[#This Row],[Ordenado]], 1, SEARCH("_", Tabela3[[#This Row],[Ordenado]]) - 1),"")</f>
        <v/>
      </c>
      <c r="K2509" s="6" t="str">
        <f>IFERROR(MID(Tabela3[[#This Row],[Ordenado]], SEARCH("_",Tabela3[[#This Row],[Ordenado]]) + 1, LEN(Tabela3[[#This Row],[Ordenado]])),"")</f>
        <v/>
      </c>
    </row>
    <row r="2510" spans="10:11" x14ac:dyDescent="0.25">
      <c r="J2510" s="6" t="str">
        <f>IFERROR(MID(Tabela3[[#This Row],[Ordenado]], 1, SEARCH("_", Tabela3[[#This Row],[Ordenado]]) - 1),"")</f>
        <v/>
      </c>
      <c r="K2510" s="6" t="str">
        <f>IFERROR(MID(Tabela3[[#This Row],[Ordenado]], SEARCH("_",Tabela3[[#This Row],[Ordenado]]) + 1, LEN(Tabela3[[#This Row],[Ordenado]])),"")</f>
        <v/>
      </c>
    </row>
    <row r="2511" spans="10:11" x14ac:dyDescent="0.25">
      <c r="J2511" s="6" t="str">
        <f>IFERROR(MID(Tabela3[[#This Row],[Ordenado]], 1, SEARCH("_", Tabela3[[#This Row],[Ordenado]]) - 1),"")</f>
        <v/>
      </c>
      <c r="K2511" s="6" t="str">
        <f>IFERROR(MID(Tabela3[[#This Row],[Ordenado]], SEARCH("_",Tabela3[[#This Row],[Ordenado]]) + 1, LEN(Tabela3[[#This Row],[Ordenado]])),"")</f>
        <v/>
      </c>
    </row>
    <row r="2512" spans="10:11" x14ac:dyDescent="0.25">
      <c r="J2512" s="6" t="str">
        <f>IFERROR(MID(Tabela3[[#This Row],[Ordenado]], 1, SEARCH("_", Tabela3[[#This Row],[Ordenado]]) - 1),"")</f>
        <v/>
      </c>
      <c r="K2512" s="6" t="str">
        <f>IFERROR(MID(Tabela3[[#This Row],[Ordenado]], SEARCH("_",Tabela3[[#This Row],[Ordenado]]) + 1, LEN(Tabela3[[#This Row],[Ordenado]])),"")</f>
        <v/>
      </c>
    </row>
    <row r="2513" spans="10:11" x14ac:dyDescent="0.25">
      <c r="J2513" s="6" t="str">
        <f>IFERROR(MID(Tabela3[[#This Row],[Ordenado]], 1, SEARCH("_", Tabela3[[#This Row],[Ordenado]]) - 1),"")</f>
        <v/>
      </c>
      <c r="K2513" s="6" t="str">
        <f>IFERROR(MID(Tabela3[[#This Row],[Ordenado]], SEARCH("_",Tabela3[[#This Row],[Ordenado]]) + 1, LEN(Tabela3[[#This Row],[Ordenado]])),"")</f>
        <v/>
      </c>
    </row>
    <row r="2514" spans="10:11" x14ac:dyDescent="0.25">
      <c r="J2514" s="6" t="str">
        <f>IFERROR(MID(Tabela3[[#This Row],[Ordenado]], 1, SEARCH("_", Tabela3[[#This Row],[Ordenado]]) - 1),"")</f>
        <v/>
      </c>
      <c r="K2514" s="6" t="str">
        <f>IFERROR(MID(Tabela3[[#This Row],[Ordenado]], SEARCH("_",Tabela3[[#This Row],[Ordenado]]) + 1, LEN(Tabela3[[#This Row],[Ordenado]])),"")</f>
        <v/>
      </c>
    </row>
    <row r="2515" spans="10:11" x14ac:dyDescent="0.25">
      <c r="J2515" s="6" t="str">
        <f>IFERROR(MID(Tabela3[[#This Row],[Ordenado]], 1, SEARCH("_", Tabela3[[#This Row],[Ordenado]]) - 1),"")</f>
        <v/>
      </c>
      <c r="K2515" s="6" t="str">
        <f>IFERROR(MID(Tabela3[[#This Row],[Ordenado]], SEARCH("_",Tabela3[[#This Row],[Ordenado]]) + 1, LEN(Tabela3[[#This Row],[Ordenado]])),"")</f>
        <v/>
      </c>
    </row>
    <row r="2516" spans="10:11" x14ac:dyDescent="0.25">
      <c r="J2516" s="6" t="str">
        <f>IFERROR(MID(Tabela3[[#This Row],[Ordenado]], 1, SEARCH("_", Tabela3[[#This Row],[Ordenado]]) - 1),"")</f>
        <v/>
      </c>
      <c r="K2516" s="6" t="str">
        <f>IFERROR(MID(Tabela3[[#This Row],[Ordenado]], SEARCH("_",Tabela3[[#This Row],[Ordenado]]) + 1, LEN(Tabela3[[#This Row],[Ordenado]])),"")</f>
        <v/>
      </c>
    </row>
    <row r="2517" spans="10:11" x14ac:dyDescent="0.25">
      <c r="J2517" s="6" t="str">
        <f>IFERROR(MID(Tabela3[[#This Row],[Ordenado]], 1, SEARCH("_", Tabela3[[#This Row],[Ordenado]]) - 1),"")</f>
        <v/>
      </c>
      <c r="K2517" s="6" t="str">
        <f>IFERROR(MID(Tabela3[[#This Row],[Ordenado]], SEARCH("_",Tabela3[[#This Row],[Ordenado]]) + 1, LEN(Tabela3[[#This Row],[Ordenado]])),"")</f>
        <v/>
      </c>
    </row>
    <row r="2518" spans="10:11" x14ac:dyDescent="0.25">
      <c r="J2518" s="6" t="str">
        <f>IFERROR(MID(Tabela3[[#This Row],[Ordenado]], 1, SEARCH("_", Tabela3[[#This Row],[Ordenado]]) - 1),"")</f>
        <v/>
      </c>
      <c r="K2518" s="6" t="str">
        <f>IFERROR(MID(Tabela3[[#This Row],[Ordenado]], SEARCH("_",Tabela3[[#This Row],[Ordenado]]) + 1, LEN(Tabela3[[#This Row],[Ordenado]])),"")</f>
        <v/>
      </c>
    </row>
    <row r="2519" spans="10:11" x14ac:dyDescent="0.25">
      <c r="J2519" s="6" t="str">
        <f>IFERROR(MID(Tabela3[[#This Row],[Ordenado]], 1, SEARCH("_", Tabela3[[#This Row],[Ordenado]]) - 1),"")</f>
        <v/>
      </c>
      <c r="K2519" s="6" t="str">
        <f>IFERROR(MID(Tabela3[[#This Row],[Ordenado]], SEARCH("_",Tabela3[[#This Row],[Ordenado]]) + 1, LEN(Tabela3[[#This Row],[Ordenado]])),"")</f>
        <v/>
      </c>
    </row>
    <row r="2520" spans="10:11" x14ac:dyDescent="0.25">
      <c r="J2520" s="6" t="str">
        <f>IFERROR(MID(Tabela3[[#This Row],[Ordenado]], 1, SEARCH("_", Tabela3[[#This Row],[Ordenado]]) - 1),"")</f>
        <v/>
      </c>
      <c r="K2520" s="6" t="str">
        <f>IFERROR(MID(Tabela3[[#This Row],[Ordenado]], SEARCH("_",Tabela3[[#This Row],[Ordenado]]) + 1, LEN(Tabela3[[#This Row],[Ordenado]])),"")</f>
        <v/>
      </c>
    </row>
    <row r="2521" spans="10:11" x14ac:dyDescent="0.25">
      <c r="J2521" s="6" t="str">
        <f>IFERROR(MID(Tabela3[[#This Row],[Ordenado]], 1, SEARCH("_", Tabela3[[#This Row],[Ordenado]]) - 1),"")</f>
        <v/>
      </c>
      <c r="K2521" s="6" t="str">
        <f>IFERROR(MID(Tabela3[[#This Row],[Ordenado]], SEARCH("_",Tabela3[[#This Row],[Ordenado]]) + 1, LEN(Tabela3[[#This Row],[Ordenado]])),"")</f>
        <v/>
      </c>
    </row>
    <row r="2522" spans="10:11" x14ac:dyDescent="0.25">
      <c r="J2522" s="6" t="str">
        <f>IFERROR(MID(Tabela3[[#This Row],[Ordenado]], 1, SEARCH("_", Tabela3[[#This Row],[Ordenado]]) - 1),"")</f>
        <v/>
      </c>
      <c r="K2522" s="6" t="str">
        <f>IFERROR(MID(Tabela3[[#This Row],[Ordenado]], SEARCH("_",Tabela3[[#This Row],[Ordenado]]) + 1, LEN(Tabela3[[#This Row],[Ordenado]])),"")</f>
        <v/>
      </c>
    </row>
    <row r="2523" spans="10:11" x14ac:dyDescent="0.25">
      <c r="J2523" s="6" t="str">
        <f>IFERROR(MID(Tabela3[[#This Row],[Ordenado]], 1, SEARCH("_", Tabela3[[#This Row],[Ordenado]]) - 1),"")</f>
        <v/>
      </c>
      <c r="K2523" s="6" t="str">
        <f>IFERROR(MID(Tabela3[[#This Row],[Ordenado]], SEARCH("_",Tabela3[[#This Row],[Ordenado]]) + 1, LEN(Tabela3[[#This Row],[Ordenado]])),"")</f>
        <v/>
      </c>
    </row>
    <row r="2524" spans="10:11" x14ac:dyDescent="0.25">
      <c r="J2524" s="6" t="str">
        <f>IFERROR(MID(Tabela3[[#This Row],[Ordenado]], 1, SEARCH("_", Tabela3[[#This Row],[Ordenado]]) - 1),"")</f>
        <v/>
      </c>
      <c r="K2524" s="6" t="str">
        <f>IFERROR(MID(Tabela3[[#This Row],[Ordenado]], SEARCH("_",Tabela3[[#This Row],[Ordenado]]) + 1, LEN(Tabela3[[#This Row],[Ordenado]])),"")</f>
        <v/>
      </c>
    </row>
    <row r="2525" spans="10:11" x14ac:dyDescent="0.25">
      <c r="J2525" s="6" t="str">
        <f>IFERROR(MID(Tabela3[[#This Row],[Ordenado]], 1, SEARCH("_", Tabela3[[#This Row],[Ordenado]]) - 1),"")</f>
        <v/>
      </c>
      <c r="K2525" s="6" t="str">
        <f>IFERROR(MID(Tabela3[[#This Row],[Ordenado]], SEARCH("_",Tabela3[[#This Row],[Ordenado]]) + 1, LEN(Tabela3[[#This Row],[Ordenado]])),"")</f>
        <v/>
      </c>
    </row>
    <row r="2526" spans="10:11" x14ac:dyDescent="0.25">
      <c r="J2526" s="6" t="str">
        <f>IFERROR(MID(Tabela3[[#This Row],[Ordenado]], 1, SEARCH("_", Tabela3[[#This Row],[Ordenado]]) - 1),"")</f>
        <v/>
      </c>
      <c r="K2526" s="6" t="str">
        <f>IFERROR(MID(Tabela3[[#This Row],[Ordenado]], SEARCH("_",Tabela3[[#This Row],[Ordenado]]) + 1, LEN(Tabela3[[#This Row],[Ordenado]])),"")</f>
        <v/>
      </c>
    </row>
    <row r="2527" spans="10:11" x14ac:dyDescent="0.25">
      <c r="J2527" s="6" t="str">
        <f>IFERROR(MID(Tabela3[[#This Row],[Ordenado]], 1, SEARCH("_", Tabela3[[#This Row],[Ordenado]]) - 1),"")</f>
        <v/>
      </c>
      <c r="K2527" s="6" t="str">
        <f>IFERROR(MID(Tabela3[[#This Row],[Ordenado]], SEARCH("_",Tabela3[[#This Row],[Ordenado]]) + 1, LEN(Tabela3[[#This Row],[Ordenado]])),"")</f>
        <v/>
      </c>
    </row>
    <row r="2528" spans="10:11" x14ac:dyDescent="0.25">
      <c r="J2528" s="6" t="str">
        <f>IFERROR(MID(Tabela3[[#This Row],[Ordenado]], 1, SEARCH("_", Tabela3[[#This Row],[Ordenado]]) - 1),"")</f>
        <v/>
      </c>
      <c r="K2528" s="6" t="str">
        <f>IFERROR(MID(Tabela3[[#This Row],[Ordenado]], SEARCH("_",Tabela3[[#This Row],[Ordenado]]) + 1, LEN(Tabela3[[#This Row],[Ordenado]])),"")</f>
        <v/>
      </c>
    </row>
    <row r="2529" spans="10:11" x14ac:dyDescent="0.25">
      <c r="J2529" s="6" t="str">
        <f>IFERROR(MID(Tabela3[[#This Row],[Ordenado]], 1, SEARCH("_", Tabela3[[#This Row],[Ordenado]]) - 1),"")</f>
        <v/>
      </c>
      <c r="K2529" s="6" t="str">
        <f>IFERROR(MID(Tabela3[[#This Row],[Ordenado]], SEARCH("_",Tabela3[[#This Row],[Ordenado]]) + 1, LEN(Tabela3[[#This Row],[Ordenado]])),"")</f>
        <v/>
      </c>
    </row>
    <row r="2530" spans="10:11" x14ac:dyDescent="0.25">
      <c r="J2530" s="6" t="str">
        <f>IFERROR(MID(Tabela3[[#This Row],[Ordenado]], 1, SEARCH("_", Tabela3[[#This Row],[Ordenado]]) - 1),"")</f>
        <v/>
      </c>
      <c r="K2530" s="6" t="str">
        <f>IFERROR(MID(Tabela3[[#This Row],[Ordenado]], SEARCH("_",Tabela3[[#This Row],[Ordenado]]) + 1, LEN(Tabela3[[#This Row],[Ordenado]])),"")</f>
        <v/>
      </c>
    </row>
    <row r="2531" spans="10:11" x14ac:dyDescent="0.25">
      <c r="J2531" s="6" t="str">
        <f>IFERROR(MID(Tabela3[[#This Row],[Ordenado]], 1, SEARCH("_", Tabela3[[#This Row],[Ordenado]]) - 1),"")</f>
        <v/>
      </c>
      <c r="K2531" s="6" t="str">
        <f>IFERROR(MID(Tabela3[[#This Row],[Ordenado]], SEARCH("_",Tabela3[[#This Row],[Ordenado]]) + 1, LEN(Tabela3[[#This Row],[Ordenado]])),"")</f>
        <v/>
      </c>
    </row>
    <row r="2532" spans="10:11" x14ac:dyDescent="0.25">
      <c r="J2532" s="6" t="str">
        <f>IFERROR(MID(Tabela3[[#This Row],[Ordenado]], 1, SEARCH("_", Tabela3[[#This Row],[Ordenado]]) - 1),"")</f>
        <v/>
      </c>
      <c r="K2532" s="6" t="str">
        <f>IFERROR(MID(Tabela3[[#This Row],[Ordenado]], SEARCH("_",Tabela3[[#This Row],[Ordenado]]) + 1, LEN(Tabela3[[#This Row],[Ordenado]])),"")</f>
        <v/>
      </c>
    </row>
    <row r="2533" spans="10:11" x14ac:dyDescent="0.25">
      <c r="J2533" s="6" t="str">
        <f>IFERROR(MID(Tabela3[[#This Row],[Ordenado]], 1, SEARCH("_", Tabela3[[#This Row],[Ordenado]]) - 1),"")</f>
        <v/>
      </c>
      <c r="K2533" s="6" t="str">
        <f>IFERROR(MID(Tabela3[[#This Row],[Ordenado]], SEARCH("_",Tabela3[[#This Row],[Ordenado]]) + 1, LEN(Tabela3[[#This Row],[Ordenado]])),"")</f>
        <v/>
      </c>
    </row>
    <row r="2534" spans="10:11" x14ac:dyDescent="0.25">
      <c r="J2534" s="6" t="str">
        <f>IFERROR(MID(Tabela3[[#This Row],[Ordenado]], 1, SEARCH("_", Tabela3[[#This Row],[Ordenado]]) - 1),"")</f>
        <v/>
      </c>
      <c r="K2534" s="6" t="str">
        <f>IFERROR(MID(Tabela3[[#This Row],[Ordenado]], SEARCH("_",Tabela3[[#This Row],[Ordenado]]) + 1, LEN(Tabela3[[#This Row],[Ordenado]])),"")</f>
        <v/>
      </c>
    </row>
    <row r="2535" spans="10:11" x14ac:dyDescent="0.25">
      <c r="J2535" s="6" t="str">
        <f>IFERROR(MID(Tabela3[[#This Row],[Ordenado]], 1, SEARCH("_", Tabela3[[#This Row],[Ordenado]]) - 1),"")</f>
        <v/>
      </c>
      <c r="K2535" s="6" t="str">
        <f>IFERROR(MID(Tabela3[[#This Row],[Ordenado]], SEARCH("_",Tabela3[[#This Row],[Ordenado]]) + 1, LEN(Tabela3[[#This Row],[Ordenado]])),"")</f>
        <v/>
      </c>
    </row>
    <row r="2536" spans="10:11" x14ac:dyDescent="0.25">
      <c r="J2536" s="6" t="str">
        <f>IFERROR(MID(Tabela3[[#This Row],[Ordenado]], 1, SEARCH("_", Tabela3[[#This Row],[Ordenado]]) - 1),"")</f>
        <v/>
      </c>
      <c r="K2536" s="6" t="str">
        <f>IFERROR(MID(Tabela3[[#This Row],[Ordenado]], SEARCH("_",Tabela3[[#This Row],[Ordenado]]) + 1, LEN(Tabela3[[#This Row],[Ordenado]])),"")</f>
        <v/>
      </c>
    </row>
    <row r="2537" spans="10:11" x14ac:dyDescent="0.25">
      <c r="J2537" s="6" t="str">
        <f>IFERROR(MID(Tabela3[[#This Row],[Ordenado]], 1, SEARCH("_", Tabela3[[#This Row],[Ordenado]]) - 1),"")</f>
        <v/>
      </c>
      <c r="K2537" s="6" t="str">
        <f>IFERROR(MID(Tabela3[[#This Row],[Ordenado]], SEARCH("_",Tabela3[[#This Row],[Ordenado]]) + 1, LEN(Tabela3[[#This Row],[Ordenado]])),"")</f>
        <v/>
      </c>
    </row>
    <row r="2538" spans="10:11" x14ac:dyDescent="0.25">
      <c r="J2538" s="6" t="str">
        <f>IFERROR(MID(Tabela3[[#This Row],[Ordenado]], 1, SEARCH("_", Tabela3[[#This Row],[Ordenado]]) - 1),"")</f>
        <v/>
      </c>
      <c r="K2538" s="6" t="str">
        <f>IFERROR(MID(Tabela3[[#This Row],[Ordenado]], SEARCH("_",Tabela3[[#This Row],[Ordenado]]) + 1, LEN(Tabela3[[#This Row],[Ordenado]])),"")</f>
        <v/>
      </c>
    </row>
    <row r="2539" spans="10:11" x14ac:dyDescent="0.25">
      <c r="J2539" s="6" t="str">
        <f>IFERROR(MID(Tabela3[[#This Row],[Ordenado]], 1, SEARCH("_", Tabela3[[#This Row],[Ordenado]]) - 1),"")</f>
        <v/>
      </c>
      <c r="K2539" s="6" t="str">
        <f>IFERROR(MID(Tabela3[[#This Row],[Ordenado]], SEARCH("_",Tabela3[[#This Row],[Ordenado]]) + 1, LEN(Tabela3[[#This Row],[Ordenado]])),"")</f>
        <v/>
      </c>
    </row>
    <row r="2540" spans="10:11" x14ac:dyDescent="0.25">
      <c r="J2540" s="6" t="str">
        <f>IFERROR(MID(Tabela3[[#This Row],[Ordenado]], 1, SEARCH("_", Tabela3[[#This Row],[Ordenado]]) - 1),"")</f>
        <v/>
      </c>
      <c r="K2540" s="6" t="str">
        <f>IFERROR(MID(Tabela3[[#This Row],[Ordenado]], SEARCH("_",Tabela3[[#This Row],[Ordenado]]) + 1, LEN(Tabela3[[#This Row],[Ordenado]])),"")</f>
        <v/>
      </c>
    </row>
    <row r="2541" spans="10:11" x14ac:dyDescent="0.25">
      <c r="J2541" s="6" t="str">
        <f>IFERROR(MID(Tabela3[[#This Row],[Ordenado]], 1, SEARCH("_", Tabela3[[#This Row],[Ordenado]]) - 1),"")</f>
        <v/>
      </c>
      <c r="K2541" s="6" t="str">
        <f>IFERROR(MID(Tabela3[[#This Row],[Ordenado]], SEARCH("_",Tabela3[[#This Row],[Ordenado]]) + 1, LEN(Tabela3[[#This Row],[Ordenado]])),"")</f>
        <v/>
      </c>
    </row>
    <row r="2542" spans="10:11" x14ac:dyDescent="0.25">
      <c r="J2542" s="6" t="str">
        <f>IFERROR(MID(Tabela3[[#This Row],[Ordenado]], 1, SEARCH("_", Tabela3[[#This Row],[Ordenado]]) - 1),"")</f>
        <v/>
      </c>
      <c r="K2542" s="6" t="str">
        <f>IFERROR(MID(Tabela3[[#This Row],[Ordenado]], SEARCH("_",Tabela3[[#This Row],[Ordenado]]) + 1, LEN(Tabela3[[#This Row],[Ordenado]])),"")</f>
        <v/>
      </c>
    </row>
    <row r="2543" spans="10:11" x14ac:dyDescent="0.25">
      <c r="J2543" s="6" t="str">
        <f>IFERROR(MID(Tabela3[[#This Row],[Ordenado]], 1, SEARCH("_", Tabela3[[#This Row],[Ordenado]]) - 1),"")</f>
        <v/>
      </c>
      <c r="K2543" s="6" t="str">
        <f>IFERROR(MID(Tabela3[[#This Row],[Ordenado]], SEARCH("_",Tabela3[[#This Row],[Ordenado]]) + 1, LEN(Tabela3[[#This Row],[Ordenado]])),"")</f>
        <v/>
      </c>
    </row>
    <row r="2544" spans="10:11" x14ac:dyDescent="0.25">
      <c r="J2544" s="6" t="str">
        <f>IFERROR(MID(Tabela3[[#This Row],[Ordenado]], 1, SEARCH("_", Tabela3[[#This Row],[Ordenado]]) - 1),"")</f>
        <v/>
      </c>
      <c r="K2544" s="6" t="str">
        <f>IFERROR(MID(Tabela3[[#This Row],[Ordenado]], SEARCH("_",Tabela3[[#This Row],[Ordenado]]) + 1, LEN(Tabela3[[#This Row],[Ordenado]])),"")</f>
        <v/>
      </c>
    </row>
    <row r="2545" spans="10:11" x14ac:dyDescent="0.25">
      <c r="J2545" s="6" t="str">
        <f>IFERROR(MID(Tabela3[[#This Row],[Ordenado]], 1, SEARCH("_", Tabela3[[#This Row],[Ordenado]]) - 1),"")</f>
        <v/>
      </c>
      <c r="K2545" s="6" t="str">
        <f>IFERROR(MID(Tabela3[[#This Row],[Ordenado]], SEARCH("_",Tabela3[[#This Row],[Ordenado]]) + 1, LEN(Tabela3[[#This Row],[Ordenado]])),"")</f>
        <v/>
      </c>
    </row>
    <row r="2546" spans="10:11" x14ac:dyDescent="0.25">
      <c r="J2546" s="6" t="str">
        <f>IFERROR(MID(Tabela3[[#This Row],[Ordenado]], 1, SEARCH("_", Tabela3[[#This Row],[Ordenado]]) - 1),"")</f>
        <v/>
      </c>
      <c r="K2546" s="6" t="str">
        <f>IFERROR(MID(Tabela3[[#This Row],[Ordenado]], SEARCH("_",Tabela3[[#This Row],[Ordenado]]) + 1, LEN(Tabela3[[#This Row],[Ordenado]])),"")</f>
        <v/>
      </c>
    </row>
    <row r="2547" spans="10:11" x14ac:dyDescent="0.25">
      <c r="J2547" s="6" t="str">
        <f>IFERROR(MID(Tabela3[[#This Row],[Ordenado]], 1, SEARCH("_", Tabela3[[#This Row],[Ordenado]]) - 1),"")</f>
        <v/>
      </c>
      <c r="K2547" s="6" t="str">
        <f>IFERROR(MID(Tabela3[[#This Row],[Ordenado]], SEARCH("_",Tabela3[[#This Row],[Ordenado]]) + 1, LEN(Tabela3[[#This Row],[Ordenado]])),"")</f>
        <v/>
      </c>
    </row>
    <row r="2548" spans="10:11" x14ac:dyDescent="0.25">
      <c r="J2548" s="6" t="str">
        <f>IFERROR(MID(Tabela3[[#This Row],[Ordenado]], 1, SEARCH("_", Tabela3[[#This Row],[Ordenado]]) - 1),"")</f>
        <v/>
      </c>
      <c r="K2548" s="6" t="str">
        <f>IFERROR(MID(Tabela3[[#This Row],[Ordenado]], SEARCH("_",Tabela3[[#This Row],[Ordenado]]) + 1, LEN(Tabela3[[#This Row],[Ordenado]])),"")</f>
        <v/>
      </c>
    </row>
    <row r="2549" spans="10:11" x14ac:dyDescent="0.25">
      <c r="J2549" s="6" t="str">
        <f>IFERROR(MID(Tabela3[[#This Row],[Ordenado]], 1, SEARCH("_", Tabela3[[#This Row],[Ordenado]]) - 1),"")</f>
        <v/>
      </c>
      <c r="K2549" s="6" t="str">
        <f>IFERROR(MID(Tabela3[[#This Row],[Ordenado]], SEARCH("_",Tabela3[[#This Row],[Ordenado]]) + 1, LEN(Tabela3[[#This Row],[Ordenado]])),"")</f>
        <v/>
      </c>
    </row>
    <row r="2550" spans="10:11" x14ac:dyDescent="0.25">
      <c r="J2550" s="6" t="str">
        <f>IFERROR(MID(Tabela3[[#This Row],[Ordenado]], 1, SEARCH("_", Tabela3[[#This Row],[Ordenado]]) - 1),"")</f>
        <v/>
      </c>
      <c r="K2550" s="6" t="str">
        <f>IFERROR(MID(Tabela3[[#This Row],[Ordenado]], SEARCH("_",Tabela3[[#This Row],[Ordenado]]) + 1, LEN(Tabela3[[#This Row],[Ordenado]])),"")</f>
        <v/>
      </c>
    </row>
    <row r="2551" spans="10:11" x14ac:dyDescent="0.25">
      <c r="J2551" s="6" t="str">
        <f>IFERROR(MID(Tabela3[[#This Row],[Ordenado]], 1, SEARCH("_", Tabela3[[#This Row],[Ordenado]]) - 1),"")</f>
        <v/>
      </c>
      <c r="K2551" s="6" t="str">
        <f>IFERROR(MID(Tabela3[[#This Row],[Ordenado]], SEARCH("_",Tabela3[[#This Row],[Ordenado]]) + 1, LEN(Tabela3[[#This Row],[Ordenado]])),"")</f>
        <v/>
      </c>
    </row>
    <row r="2552" spans="10:11" x14ac:dyDescent="0.25">
      <c r="J2552" s="6" t="str">
        <f>IFERROR(MID(Tabela3[[#This Row],[Ordenado]], 1, SEARCH("_", Tabela3[[#This Row],[Ordenado]]) - 1),"")</f>
        <v/>
      </c>
      <c r="K2552" s="6" t="str">
        <f>IFERROR(MID(Tabela3[[#This Row],[Ordenado]], SEARCH("_",Tabela3[[#This Row],[Ordenado]]) + 1, LEN(Tabela3[[#This Row],[Ordenado]])),"")</f>
        <v/>
      </c>
    </row>
    <row r="2553" spans="10:11" x14ac:dyDescent="0.25">
      <c r="J2553" s="6" t="str">
        <f>IFERROR(MID(Tabela3[[#This Row],[Ordenado]], 1, SEARCH("_", Tabela3[[#This Row],[Ordenado]]) - 1),"")</f>
        <v/>
      </c>
      <c r="K2553" s="6" t="str">
        <f>IFERROR(MID(Tabela3[[#This Row],[Ordenado]], SEARCH("_",Tabela3[[#This Row],[Ordenado]]) + 1, LEN(Tabela3[[#This Row],[Ordenado]])),"")</f>
        <v/>
      </c>
    </row>
    <row r="2554" spans="10:11" x14ac:dyDescent="0.25">
      <c r="J2554" s="6" t="str">
        <f>IFERROR(MID(Tabela3[[#This Row],[Ordenado]], 1, SEARCH("_", Tabela3[[#This Row],[Ordenado]]) - 1),"")</f>
        <v/>
      </c>
      <c r="K2554" s="6" t="str">
        <f>IFERROR(MID(Tabela3[[#This Row],[Ordenado]], SEARCH("_",Tabela3[[#This Row],[Ordenado]]) + 1, LEN(Tabela3[[#This Row],[Ordenado]])),"")</f>
        <v/>
      </c>
    </row>
    <row r="2555" spans="10:11" x14ac:dyDescent="0.25">
      <c r="J2555" s="6" t="str">
        <f>IFERROR(MID(Tabela3[[#This Row],[Ordenado]], 1, SEARCH("_", Tabela3[[#This Row],[Ordenado]]) - 1),"")</f>
        <v/>
      </c>
      <c r="K2555" s="6" t="str">
        <f>IFERROR(MID(Tabela3[[#This Row],[Ordenado]], SEARCH("_",Tabela3[[#This Row],[Ordenado]]) + 1, LEN(Tabela3[[#This Row],[Ordenado]])),"")</f>
        <v/>
      </c>
    </row>
    <row r="2556" spans="10:11" x14ac:dyDescent="0.25">
      <c r="J2556" s="6" t="str">
        <f>IFERROR(MID(Tabela3[[#This Row],[Ordenado]], 1, SEARCH("_", Tabela3[[#This Row],[Ordenado]]) - 1),"")</f>
        <v/>
      </c>
      <c r="K2556" s="6" t="str">
        <f>IFERROR(MID(Tabela3[[#This Row],[Ordenado]], SEARCH("_",Tabela3[[#This Row],[Ordenado]]) + 1, LEN(Tabela3[[#This Row],[Ordenado]])),"")</f>
        <v/>
      </c>
    </row>
    <row r="2557" spans="10:11" x14ac:dyDescent="0.25">
      <c r="J2557" s="6" t="str">
        <f>IFERROR(MID(Tabela3[[#This Row],[Ordenado]], 1, SEARCH("_", Tabela3[[#This Row],[Ordenado]]) - 1),"")</f>
        <v/>
      </c>
      <c r="K2557" s="6" t="str">
        <f>IFERROR(MID(Tabela3[[#This Row],[Ordenado]], SEARCH("_",Tabela3[[#This Row],[Ordenado]]) + 1, LEN(Tabela3[[#This Row],[Ordenado]])),"")</f>
        <v/>
      </c>
    </row>
    <row r="2558" spans="10:11" x14ac:dyDescent="0.25">
      <c r="J2558" s="6" t="str">
        <f>IFERROR(MID(Tabela3[[#This Row],[Ordenado]], 1, SEARCH("_", Tabela3[[#This Row],[Ordenado]]) - 1),"")</f>
        <v/>
      </c>
      <c r="K2558" s="6" t="str">
        <f>IFERROR(MID(Tabela3[[#This Row],[Ordenado]], SEARCH("_",Tabela3[[#This Row],[Ordenado]]) + 1, LEN(Tabela3[[#This Row],[Ordenado]])),"")</f>
        <v/>
      </c>
    </row>
    <row r="2559" spans="10:11" x14ac:dyDescent="0.25">
      <c r="J2559" s="6" t="str">
        <f>IFERROR(MID(Tabela3[[#This Row],[Ordenado]], 1, SEARCH("_", Tabela3[[#This Row],[Ordenado]]) - 1),"")</f>
        <v/>
      </c>
      <c r="K2559" s="6" t="str">
        <f>IFERROR(MID(Tabela3[[#This Row],[Ordenado]], SEARCH("_",Tabela3[[#This Row],[Ordenado]]) + 1, LEN(Tabela3[[#This Row],[Ordenado]])),"")</f>
        <v/>
      </c>
    </row>
    <row r="2560" spans="10:11" x14ac:dyDescent="0.25">
      <c r="J2560" s="6" t="str">
        <f>IFERROR(MID(Tabela3[[#This Row],[Ordenado]], 1, SEARCH("_", Tabela3[[#This Row],[Ordenado]]) - 1),"")</f>
        <v/>
      </c>
      <c r="K2560" s="6" t="str">
        <f>IFERROR(MID(Tabela3[[#This Row],[Ordenado]], SEARCH("_",Tabela3[[#This Row],[Ordenado]]) + 1, LEN(Tabela3[[#This Row],[Ordenado]])),"")</f>
        <v/>
      </c>
    </row>
    <row r="2561" spans="10:11" x14ac:dyDescent="0.25">
      <c r="J2561" s="6" t="str">
        <f>IFERROR(MID(Tabela3[[#This Row],[Ordenado]], 1, SEARCH("_", Tabela3[[#This Row],[Ordenado]]) - 1),"")</f>
        <v/>
      </c>
      <c r="K2561" s="6" t="str">
        <f>IFERROR(MID(Tabela3[[#This Row],[Ordenado]], SEARCH("_",Tabela3[[#This Row],[Ordenado]]) + 1, LEN(Tabela3[[#This Row],[Ordenado]])),"")</f>
        <v/>
      </c>
    </row>
    <row r="2562" spans="10:11" x14ac:dyDescent="0.25">
      <c r="J2562" s="6" t="str">
        <f>IFERROR(MID(Tabela3[[#This Row],[Ordenado]], 1, SEARCH("_", Tabela3[[#This Row],[Ordenado]]) - 1),"")</f>
        <v/>
      </c>
      <c r="K2562" s="6" t="str">
        <f>IFERROR(MID(Tabela3[[#This Row],[Ordenado]], SEARCH("_",Tabela3[[#This Row],[Ordenado]]) + 1, LEN(Tabela3[[#This Row],[Ordenado]])),"")</f>
        <v/>
      </c>
    </row>
    <row r="2563" spans="10:11" x14ac:dyDescent="0.25">
      <c r="J2563" s="6" t="str">
        <f>IFERROR(MID(Tabela3[[#This Row],[Ordenado]], 1, SEARCH("_", Tabela3[[#This Row],[Ordenado]]) - 1),"")</f>
        <v/>
      </c>
      <c r="K2563" s="6" t="str">
        <f>IFERROR(MID(Tabela3[[#This Row],[Ordenado]], SEARCH("_",Tabela3[[#This Row],[Ordenado]]) + 1, LEN(Tabela3[[#This Row],[Ordenado]])),"")</f>
        <v/>
      </c>
    </row>
    <row r="2564" spans="10:11" x14ac:dyDescent="0.25">
      <c r="J2564" s="6" t="str">
        <f>IFERROR(MID(Tabela3[[#This Row],[Ordenado]], 1, SEARCH("_", Tabela3[[#This Row],[Ordenado]]) - 1),"")</f>
        <v/>
      </c>
      <c r="K2564" s="6" t="str">
        <f>IFERROR(MID(Tabela3[[#This Row],[Ordenado]], SEARCH("_",Tabela3[[#This Row],[Ordenado]]) + 1, LEN(Tabela3[[#This Row],[Ordenado]])),"")</f>
        <v/>
      </c>
    </row>
    <row r="2565" spans="10:11" x14ac:dyDescent="0.25">
      <c r="J2565" s="6" t="str">
        <f>IFERROR(MID(Tabela3[[#This Row],[Ordenado]], 1, SEARCH("_", Tabela3[[#This Row],[Ordenado]]) - 1),"")</f>
        <v/>
      </c>
      <c r="K2565" s="6" t="str">
        <f>IFERROR(MID(Tabela3[[#This Row],[Ordenado]], SEARCH("_",Tabela3[[#This Row],[Ordenado]]) + 1, LEN(Tabela3[[#This Row],[Ordenado]])),"")</f>
        <v/>
      </c>
    </row>
    <row r="2566" spans="10:11" x14ac:dyDescent="0.25">
      <c r="J2566" s="6" t="str">
        <f>IFERROR(MID(Tabela3[[#This Row],[Ordenado]], 1, SEARCH("_", Tabela3[[#This Row],[Ordenado]]) - 1),"")</f>
        <v/>
      </c>
      <c r="K2566" s="6" t="str">
        <f>IFERROR(MID(Tabela3[[#This Row],[Ordenado]], SEARCH("_",Tabela3[[#This Row],[Ordenado]]) + 1, LEN(Tabela3[[#This Row],[Ordenado]])),"")</f>
        <v/>
      </c>
    </row>
    <row r="2567" spans="10:11" x14ac:dyDescent="0.25">
      <c r="J2567" s="6" t="str">
        <f>IFERROR(MID(Tabela3[[#This Row],[Ordenado]], 1, SEARCH("_", Tabela3[[#This Row],[Ordenado]]) - 1),"")</f>
        <v/>
      </c>
      <c r="K2567" s="6" t="str">
        <f>IFERROR(MID(Tabela3[[#This Row],[Ordenado]], SEARCH("_",Tabela3[[#This Row],[Ordenado]]) + 1, LEN(Tabela3[[#This Row],[Ordenado]])),"")</f>
        <v/>
      </c>
    </row>
    <row r="2568" spans="10:11" x14ac:dyDescent="0.25">
      <c r="J2568" s="6" t="str">
        <f>IFERROR(MID(Tabela3[[#This Row],[Ordenado]], 1, SEARCH("_", Tabela3[[#This Row],[Ordenado]]) - 1),"")</f>
        <v/>
      </c>
      <c r="K2568" s="6" t="str">
        <f>IFERROR(MID(Tabela3[[#This Row],[Ordenado]], SEARCH("_",Tabela3[[#This Row],[Ordenado]]) + 1, LEN(Tabela3[[#This Row],[Ordenado]])),"")</f>
        <v/>
      </c>
    </row>
    <row r="2569" spans="10:11" x14ac:dyDescent="0.25">
      <c r="J2569" s="6" t="str">
        <f>IFERROR(MID(Tabela3[[#This Row],[Ordenado]], 1, SEARCH("_", Tabela3[[#This Row],[Ordenado]]) - 1),"")</f>
        <v/>
      </c>
      <c r="K2569" s="6" t="str">
        <f>IFERROR(MID(Tabela3[[#This Row],[Ordenado]], SEARCH("_",Tabela3[[#This Row],[Ordenado]]) + 1, LEN(Tabela3[[#This Row],[Ordenado]])),"")</f>
        <v/>
      </c>
    </row>
    <row r="2570" spans="10:11" x14ac:dyDescent="0.25">
      <c r="J2570" s="6" t="str">
        <f>IFERROR(MID(Tabela3[[#This Row],[Ordenado]], 1, SEARCH("_", Tabela3[[#This Row],[Ordenado]]) - 1),"")</f>
        <v/>
      </c>
      <c r="K2570" s="6" t="str">
        <f>IFERROR(MID(Tabela3[[#This Row],[Ordenado]], SEARCH("_",Tabela3[[#This Row],[Ordenado]]) + 1, LEN(Tabela3[[#This Row],[Ordenado]])),"")</f>
        <v/>
      </c>
    </row>
    <row r="2571" spans="10:11" x14ac:dyDescent="0.25">
      <c r="J2571" s="6" t="str">
        <f>IFERROR(MID(Tabela3[[#This Row],[Ordenado]], 1, SEARCH("_", Tabela3[[#This Row],[Ordenado]]) - 1),"")</f>
        <v/>
      </c>
      <c r="K2571" s="6" t="str">
        <f>IFERROR(MID(Tabela3[[#This Row],[Ordenado]], SEARCH("_",Tabela3[[#This Row],[Ordenado]]) + 1, LEN(Tabela3[[#This Row],[Ordenado]])),"")</f>
        <v/>
      </c>
    </row>
    <row r="2572" spans="10:11" x14ac:dyDescent="0.25">
      <c r="J2572" s="6" t="str">
        <f>IFERROR(MID(Tabela3[[#This Row],[Ordenado]], 1, SEARCH("_", Tabela3[[#This Row],[Ordenado]]) - 1),"")</f>
        <v/>
      </c>
      <c r="K2572" s="6" t="str">
        <f>IFERROR(MID(Tabela3[[#This Row],[Ordenado]], SEARCH("_",Tabela3[[#This Row],[Ordenado]]) + 1, LEN(Tabela3[[#This Row],[Ordenado]])),"")</f>
        <v/>
      </c>
    </row>
    <row r="2573" spans="10:11" x14ac:dyDescent="0.25">
      <c r="J2573" s="6" t="str">
        <f>IFERROR(MID(Tabela3[[#This Row],[Ordenado]], 1, SEARCH("_", Tabela3[[#This Row],[Ordenado]]) - 1),"")</f>
        <v/>
      </c>
      <c r="K2573" s="6" t="str">
        <f>IFERROR(MID(Tabela3[[#This Row],[Ordenado]], SEARCH("_",Tabela3[[#This Row],[Ordenado]]) + 1, LEN(Tabela3[[#This Row],[Ordenado]])),"")</f>
        <v/>
      </c>
    </row>
    <row r="2574" spans="10:11" x14ac:dyDescent="0.25">
      <c r="J2574" s="6" t="str">
        <f>IFERROR(MID(Tabela3[[#This Row],[Ordenado]], 1, SEARCH("_", Tabela3[[#This Row],[Ordenado]]) - 1),"")</f>
        <v/>
      </c>
      <c r="K2574" s="6" t="str">
        <f>IFERROR(MID(Tabela3[[#This Row],[Ordenado]], SEARCH("_",Tabela3[[#This Row],[Ordenado]]) + 1, LEN(Tabela3[[#This Row],[Ordenado]])),"")</f>
        <v/>
      </c>
    </row>
    <row r="2575" spans="10:11" x14ac:dyDescent="0.25">
      <c r="J2575" s="6" t="str">
        <f>IFERROR(MID(Tabela3[[#This Row],[Ordenado]], 1, SEARCH("_", Tabela3[[#This Row],[Ordenado]]) - 1),"")</f>
        <v/>
      </c>
      <c r="K2575" s="6" t="str">
        <f>IFERROR(MID(Tabela3[[#This Row],[Ordenado]], SEARCH("_",Tabela3[[#This Row],[Ordenado]]) + 1, LEN(Tabela3[[#This Row],[Ordenado]])),"")</f>
        <v/>
      </c>
    </row>
    <row r="2576" spans="10:11" x14ac:dyDescent="0.25">
      <c r="J2576" s="6" t="str">
        <f>IFERROR(MID(Tabela3[[#This Row],[Ordenado]], 1, SEARCH("_", Tabela3[[#This Row],[Ordenado]]) - 1),"")</f>
        <v/>
      </c>
      <c r="K2576" s="6" t="str">
        <f>IFERROR(MID(Tabela3[[#This Row],[Ordenado]], SEARCH("_",Tabela3[[#This Row],[Ordenado]]) + 1, LEN(Tabela3[[#This Row],[Ordenado]])),"")</f>
        <v/>
      </c>
    </row>
    <row r="2577" spans="10:11" x14ac:dyDescent="0.25">
      <c r="J2577" s="6" t="str">
        <f>IFERROR(MID(Tabela3[[#This Row],[Ordenado]], 1, SEARCH("_", Tabela3[[#This Row],[Ordenado]]) - 1),"")</f>
        <v/>
      </c>
      <c r="K2577" s="6" t="str">
        <f>IFERROR(MID(Tabela3[[#This Row],[Ordenado]], SEARCH("_",Tabela3[[#This Row],[Ordenado]]) + 1, LEN(Tabela3[[#This Row],[Ordenado]])),"")</f>
        <v/>
      </c>
    </row>
    <row r="2578" spans="10:11" x14ac:dyDescent="0.25">
      <c r="J2578" s="6" t="str">
        <f>IFERROR(MID(Tabela3[[#This Row],[Ordenado]], 1, SEARCH("_", Tabela3[[#This Row],[Ordenado]]) - 1),"")</f>
        <v/>
      </c>
      <c r="K2578" s="6" t="str">
        <f>IFERROR(MID(Tabela3[[#This Row],[Ordenado]], SEARCH("_",Tabela3[[#This Row],[Ordenado]]) + 1, LEN(Tabela3[[#This Row],[Ordenado]])),"")</f>
        <v/>
      </c>
    </row>
    <row r="2579" spans="10:11" x14ac:dyDescent="0.25">
      <c r="J2579" s="6" t="str">
        <f>IFERROR(MID(Tabela3[[#This Row],[Ordenado]], 1, SEARCH("_", Tabela3[[#This Row],[Ordenado]]) - 1),"")</f>
        <v/>
      </c>
      <c r="K2579" s="6" t="str">
        <f>IFERROR(MID(Tabela3[[#This Row],[Ordenado]], SEARCH("_",Tabela3[[#This Row],[Ordenado]]) + 1, LEN(Tabela3[[#This Row],[Ordenado]])),"")</f>
        <v/>
      </c>
    </row>
    <row r="2580" spans="10:11" x14ac:dyDescent="0.25">
      <c r="J2580" s="6" t="str">
        <f>IFERROR(MID(Tabela3[[#This Row],[Ordenado]], 1, SEARCH("_", Tabela3[[#This Row],[Ordenado]]) - 1),"")</f>
        <v/>
      </c>
      <c r="K2580" s="6" t="str">
        <f>IFERROR(MID(Tabela3[[#This Row],[Ordenado]], SEARCH("_",Tabela3[[#This Row],[Ordenado]]) + 1, LEN(Tabela3[[#This Row],[Ordenado]])),"")</f>
        <v/>
      </c>
    </row>
    <row r="2581" spans="10:11" x14ac:dyDescent="0.25">
      <c r="J2581" s="6" t="str">
        <f>IFERROR(MID(Tabela3[[#This Row],[Ordenado]], 1, SEARCH("_", Tabela3[[#This Row],[Ordenado]]) - 1),"")</f>
        <v/>
      </c>
      <c r="K2581" s="6" t="str">
        <f>IFERROR(MID(Tabela3[[#This Row],[Ordenado]], SEARCH("_",Tabela3[[#This Row],[Ordenado]]) + 1, LEN(Tabela3[[#This Row],[Ordenado]])),"")</f>
        <v/>
      </c>
    </row>
    <row r="2582" spans="10:11" x14ac:dyDescent="0.25">
      <c r="J2582" s="6" t="str">
        <f>IFERROR(MID(Tabela3[[#This Row],[Ordenado]], 1, SEARCH("_", Tabela3[[#This Row],[Ordenado]]) - 1),"")</f>
        <v/>
      </c>
      <c r="K2582" s="6" t="str">
        <f>IFERROR(MID(Tabela3[[#This Row],[Ordenado]], SEARCH("_",Tabela3[[#This Row],[Ordenado]]) + 1, LEN(Tabela3[[#This Row],[Ordenado]])),"")</f>
        <v/>
      </c>
    </row>
    <row r="2583" spans="10:11" x14ac:dyDescent="0.25">
      <c r="J2583" s="6" t="str">
        <f>IFERROR(MID(Tabela3[[#This Row],[Ordenado]], 1, SEARCH("_", Tabela3[[#This Row],[Ordenado]]) - 1),"")</f>
        <v/>
      </c>
      <c r="K2583" s="6" t="str">
        <f>IFERROR(MID(Tabela3[[#This Row],[Ordenado]], SEARCH("_",Tabela3[[#This Row],[Ordenado]]) + 1, LEN(Tabela3[[#This Row],[Ordenado]])),"")</f>
        <v/>
      </c>
    </row>
    <row r="2584" spans="10:11" x14ac:dyDescent="0.25">
      <c r="J2584" s="6" t="str">
        <f>IFERROR(MID(Tabela3[[#This Row],[Ordenado]], 1, SEARCH("_", Tabela3[[#This Row],[Ordenado]]) - 1),"")</f>
        <v/>
      </c>
      <c r="K2584" s="6" t="str">
        <f>IFERROR(MID(Tabela3[[#This Row],[Ordenado]], SEARCH("_",Tabela3[[#This Row],[Ordenado]]) + 1, LEN(Tabela3[[#This Row],[Ordenado]])),"")</f>
        <v/>
      </c>
    </row>
    <row r="2585" spans="10:11" x14ac:dyDescent="0.25">
      <c r="J2585" s="6" t="str">
        <f>IFERROR(MID(Tabela3[[#This Row],[Ordenado]], 1, SEARCH("_", Tabela3[[#This Row],[Ordenado]]) - 1),"")</f>
        <v/>
      </c>
      <c r="K2585" s="6" t="str">
        <f>IFERROR(MID(Tabela3[[#This Row],[Ordenado]], SEARCH("_",Tabela3[[#This Row],[Ordenado]]) + 1, LEN(Tabela3[[#This Row],[Ordenado]])),"")</f>
        <v/>
      </c>
    </row>
    <row r="2586" spans="10:11" x14ac:dyDescent="0.25">
      <c r="J2586" s="6" t="str">
        <f>IFERROR(MID(Tabela3[[#This Row],[Ordenado]], 1, SEARCH("_", Tabela3[[#This Row],[Ordenado]]) - 1),"")</f>
        <v/>
      </c>
      <c r="K2586" s="6" t="str">
        <f>IFERROR(MID(Tabela3[[#This Row],[Ordenado]], SEARCH("_",Tabela3[[#This Row],[Ordenado]]) + 1, LEN(Tabela3[[#This Row],[Ordenado]])),"")</f>
        <v/>
      </c>
    </row>
    <row r="2587" spans="10:11" x14ac:dyDescent="0.25">
      <c r="J2587" s="6" t="str">
        <f>IFERROR(MID(Tabela3[[#This Row],[Ordenado]], 1, SEARCH("_", Tabela3[[#This Row],[Ordenado]]) - 1),"")</f>
        <v/>
      </c>
      <c r="K2587" s="6" t="str">
        <f>IFERROR(MID(Tabela3[[#This Row],[Ordenado]], SEARCH("_",Tabela3[[#This Row],[Ordenado]]) + 1, LEN(Tabela3[[#This Row],[Ordenado]])),"")</f>
        <v/>
      </c>
    </row>
    <row r="2588" spans="10:11" x14ac:dyDescent="0.25">
      <c r="J2588" s="6" t="str">
        <f>IFERROR(MID(Tabela3[[#This Row],[Ordenado]], 1, SEARCH("_", Tabela3[[#This Row],[Ordenado]]) - 1),"")</f>
        <v/>
      </c>
      <c r="K2588" s="6" t="str">
        <f>IFERROR(MID(Tabela3[[#This Row],[Ordenado]], SEARCH("_",Tabela3[[#This Row],[Ordenado]]) + 1, LEN(Tabela3[[#This Row],[Ordenado]])),"")</f>
        <v/>
      </c>
    </row>
    <row r="2589" spans="10:11" x14ac:dyDescent="0.25">
      <c r="J2589" s="6" t="str">
        <f>IFERROR(MID(Tabela3[[#This Row],[Ordenado]], 1, SEARCH("_", Tabela3[[#This Row],[Ordenado]]) - 1),"")</f>
        <v/>
      </c>
      <c r="K2589" s="6" t="str">
        <f>IFERROR(MID(Tabela3[[#This Row],[Ordenado]], SEARCH("_",Tabela3[[#This Row],[Ordenado]]) + 1, LEN(Tabela3[[#This Row],[Ordenado]])),"")</f>
        <v/>
      </c>
    </row>
    <row r="2590" spans="10:11" x14ac:dyDescent="0.25">
      <c r="J2590" s="6" t="str">
        <f>IFERROR(MID(Tabela3[[#This Row],[Ordenado]], 1, SEARCH("_", Tabela3[[#This Row],[Ordenado]]) - 1),"")</f>
        <v/>
      </c>
      <c r="K2590" s="6" t="str">
        <f>IFERROR(MID(Tabela3[[#This Row],[Ordenado]], SEARCH("_",Tabela3[[#This Row],[Ordenado]]) + 1, LEN(Tabela3[[#This Row],[Ordenado]])),"")</f>
        <v/>
      </c>
    </row>
    <row r="2591" spans="10:11" x14ac:dyDescent="0.25">
      <c r="J2591" s="6" t="str">
        <f>IFERROR(MID(Tabela3[[#This Row],[Ordenado]], 1, SEARCH("_", Tabela3[[#This Row],[Ordenado]]) - 1),"")</f>
        <v/>
      </c>
      <c r="K2591" s="6" t="str">
        <f>IFERROR(MID(Tabela3[[#This Row],[Ordenado]], SEARCH("_",Tabela3[[#This Row],[Ordenado]]) + 1, LEN(Tabela3[[#This Row],[Ordenado]])),"")</f>
        <v/>
      </c>
    </row>
    <row r="2592" spans="10:11" x14ac:dyDescent="0.25">
      <c r="J2592" s="6" t="str">
        <f>IFERROR(MID(Tabela3[[#This Row],[Ordenado]], 1, SEARCH("_", Tabela3[[#This Row],[Ordenado]]) - 1),"")</f>
        <v/>
      </c>
      <c r="K2592" s="6" t="str">
        <f>IFERROR(MID(Tabela3[[#This Row],[Ordenado]], SEARCH("_",Tabela3[[#This Row],[Ordenado]]) + 1, LEN(Tabela3[[#This Row],[Ordenado]])),"")</f>
        <v/>
      </c>
    </row>
    <row r="2593" spans="10:11" x14ac:dyDescent="0.25">
      <c r="J2593" s="6" t="str">
        <f>IFERROR(MID(Tabela3[[#This Row],[Ordenado]], 1, SEARCH("_", Tabela3[[#This Row],[Ordenado]]) - 1),"")</f>
        <v/>
      </c>
      <c r="K2593" s="6" t="str">
        <f>IFERROR(MID(Tabela3[[#This Row],[Ordenado]], SEARCH("_",Tabela3[[#This Row],[Ordenado]]) + 1, LEN(Tabela3[[#This Row],[Ordenado]])),"")</f>
        <v/>
      </c>
    </row>
    <row r="2594" spans="10:11" x14ac:dyDescent="0.25">
      <c r="J2594" s="6" t="str">
        <f>IFERROR(MID(Tabela3[[#This Row],[Ordenado]], 1, SEARCH("_", Tabela3[[#This Row],[Ordenado]]) - 1),"")</f>
        <v/>
      </c>
      <c r="K2594" s="6" t="str">
        <f>IFERROR(MID(Tabela3[[#This Row],[Ordenado]], SEARCH("_",Tabela3[[#This Row],[Ordenado]]) + 1, LEN(Tabela3[[#This Row],[Ordenado]])),"")</f>
        <v/>
      </c>
    </row>
    <row r="2595" spans="10:11" x14ac:dyDescent="0.25">
      <c r="J2595" s="6" t="str">
        <f>IFERROR(MID(Tabela3[[#This Row],[Ordenado]], 1, SEARCH("_", Tabela3[[#This Row],[Ordenado]]) - 1),"")</f>
        <v/>
      </c>
      <c r="K2595" s="6" t="str">
        <f>IFERROR(MID(Tabela3[[#This Row],[Ordenado]], SEARCH("_",Tabela3[[#This Row],[Ordenado]]) + 1, LEN(Tabela3[[#This Row],[Ordenado]])),"")</f>
        <v/>
      </c>
    </row>
    <row r="2596" spans="10:11" x14ac:dyDescent="0.25">
      <c r="J2596" s="6" t="str">
        <f>IFERROR(MID(Tabela3[[#This Row],[Ordenado]], 1, SEARCH("_", Tabela3[[#This Row],[Ordenado]]) - 1),"")</f>
        <v/>
      </c>
      <c r="K2596" s="6" t="str">
        <f>IFERROR(MID(Tabela3[[#This Row],[Ordenado]], SEARCH("_",Tabela3[[#This Row],[Ordenado]]) + 1, LEN(Tabela3[[#This Row],[Ordenado]])),"")</f>
        <v/>
      </c>
    </row>
    <row r="2597" spans="10:11" x14ac:dyDescent="0.25">
      <c r="J2597" s="6" t="str">
        <f>IFERROR(MID(Tabela3[[#This Row],[Ordenado]], 1, SEARCH("_", Tabela3[[#This Row],[Ordenado]]) - 1),"")</f>
        <v/>
      </c>
      <c r="K2597" s="6" t="str">
        <f>IFERROR(MID(Tabela3[[#This Row],[Ordenado]], SEARCH("_",Tabela3[[#This Row],[Ordenado]]) + 1, LEN(Tabela3[[#This Row],[Ordenado]])),"")</f>
        <v/>
      </c>
    </row>
    <row r="2598" spans="10:11" x14ac:dyDescent="0.25">
      <c r="J2598" s="6" t="str">
        <f>IFERROR(MID(Tabela3[[#This Row],[Ordenado]], 1, SEARCH("_", Tabela3[[#This Row],[Ordenado]]) - 1),"")</f>
        <v/>
      </c>
      <c r="K2598" s="6" t="str">
        <f>IFERROR(MID(Tabela3[[#This Row],[Ordenado]], SEARCH("_",Tabela3[[#This Row],[Ordenado]]) + 1, LEN(Tabela3[[#This Row],[Ordenado]])),"")</f>
        <v/>
      </c>
    </row>
    <row r="2599" spans="10:11" x14ac:dyDescent="0.25">
      <c r="J2599" s="6" t="str">
        <f>IFERROR(MID(Tabela3[[#This Row],[Ordenado]], 1, SEARCH("_", Tabela3[[#This Row],[Ordenado]]) - 1),"")</f>
        <v/>
      </c>
      <c r="K2599" s="6" t="str">
        <f>IFERROR(MID(Tabela3[[#This Row],[Ordenado]], SEARCH("_",Tabela3[[#This Row],[Ordenado]]) + 1, LEN(Tabela3[[#This Row],[Ordenado]])),"")</f>
        <v/>
      </c>
    </row>
    <row r="2600" spans="10:11" x14ac:dyDescent="0.25">
      <c r="J2600" s="6" t="str">
        <f>IFERROR(MID(Tabela3[[#This Row],[Ordenado]], 1, SEARCH("_", Tabela3[[#This Row],[Ordenado]]) - 1),"")</f>
        <v/>
      </c>
      <c r="K2600" s="6" t="str">
        <f>IFERROR(MID(Tabela3[[#This Row],[Ordenado]], SEARCH("_",Tabela3[[#This Row],[Ordenado]]) + 1, LEN(Tabela3[[#This Row],[Ordenado]])),"")</f>
        <v/>
      </c>
    </row>
    <row r="2601" spans="10:11" x14ac:dyDescent="0.25">
      <c r="J2601" s="6" t="str">
        <f>IFERROR(MID(Tabela3[[#This Row],[Ordenado]], 1, SEARCH("_", Tabela3[[#This Row],[Ordenado]]) - 1),"")</f>
        <v/>
      </c>
      <c r="K2601" s="6" t="str">
        <f>IFERROR(MID(Tabela3[[#This Row],[Ordenado]], SEARCH("_",Tabela3[[#This Row],[Ordenado]]) + 1, LEN(Tabela3[[#This Row],[Ordenado]])),"")</f>
        <v/>
      </c>
    </row>
    <row r="2602" spans="10:11" x14ac:dyDescent="0.25">
      <c r="J2602" s="6" t="str">
        <f>IFERROR(MID(Tabela3[[#This Row],[Ordenado]], 1, SEARCH("_", Tabela3[[#This Row],[Ordenado]]) - 1),"")</f>
        <v/>
      </c>
      <c r="K2602" s="6" t="str">
        <f>IFERROR(MID(Tabela3[[#This Row],[Ordenado]], SEARCH("_",Tabela3[[#This Row],[Ordenado]]) + 1, LEN(Tabela3[[#This Row],[Ordenado]])),"")</f>
        <v/>
      </c>
    </row>
    <row r="2603" spans="10:11" x14ac:dyDescent="0.25">
      <c r="J2603" s="6" t="str">
        <f>IFERROR(MID(Tabela3[[#This Row],[Ordenado]], 1, SEARCH("_", Tabela3[[#This Row],[Ordenado]]) - 1),"")</f>
        <v/>
      </c>
      <c r="K2603" s="6" t="str">
        <f>IFERROR(MID(Tabela3[[#This Row],[Ordenado]], SEARCH("_",Tabela3[[#This Row],[Ordenado]]) + 1, LEN(Tabela3[[#This Row],[Ordenado]])),"")</f>
        <v/>
      </c>
    </row>
    <row r="2604" spans="10:11" x14ac:dyDescent="0.25">
      <c r="J2604" s="6" t="str">
        <f>IFERROR(MID(Tabela3[[#This Row],[Ordenado]], 1, SEARCH("_", Tabela3[[#This Row],[Ordenado]]) - 1),"")</f>
        <v/>
      </c>
      <c r="K2604" s="6" t="str">
        <f>IFERROR(MID(Tabela3[[#This Row],[Ordenado]], SEARCH("_",Tabela3[[#This Row],[Ordenado]]) + 1, LEN(Tabela3[[#This Row],[Ordenado]])),"")</f>
        <v/>
      </c>
    </row>
    <row r="2605" spans="10:11" x14ac:dyDescent="0.25">
      <c r="J2605" s="6" t="str">
        <f>IFERROR(MID(Tabela3[[#This Row],[Ordenado]], 1, SEARCH("_", Tabela3[[#This Row],[Ordenado]]) - 1),"")</f>
        <v/>
      </c>
      <c r="K2605" s="6" t="str">
        <f>IFERROR(MID(Tabela3[[#This Row],[Ordenado]], SEARCH("_",Tabela3[[#This Row],[Ordenado]]) + 1, LEN(Tabela3[[#This Row],[Ordenado]])),"")</f>
        <v/>
      </c>
    </row>
    <row r="2606" spans="10:11" x14ac:dyDescent="0.25">
      <c r="J2606" s="6" t="str">
        <f>IFERROR(MID(Tabela3[[#This Row],[Ordenado]], 1, SEARCH("_", Tabela3[[#This Row],[Ordenado]]) - 1),"")</f>
        <v/>
      </c>
      <c r="K2606" s="6" t="str">
        <f>IFERROR(MID(Tabela3[[#This Row],[Ordenado]], SEARCH("_",Tabela3[[#This Row],[Ordenado]]) + 1, LEN(Tabela3[[#This Row],[Ordenado]])),"")</f>
        <v/>
      </c>
    </row>
    <row r="2607" spans="10:11" x14ac:dyDescent="0.25">
      <c r="J2607" s="6" t="str">
        <f>IFERROR(MID(Tabela3[[#This Row],[Ordenado]], 1, SEARCH("_", Tabela3[[#This Row],[Ordenado]]) - 1),"")</f>
        <v/>
      </c>
      <c r="K2607" s="6" t="str">
        <f>IFERROR(MID(Tabela3[[#This Row],[Ordenado]], SEARCH("_",Tabela3[[#This Row],[Ordenado]]) + 1, LEN(Tabela3[[#This Row],[Ordenado]])),"")</f>
        <v/>
      </c>
    </row>
    <row r="2608" spans="10:11" x14ac:dyDescent="0.25">
      <c r="J2608" s="6" t="str">
        <f>IFERROR(MID(Tabela3[[#This Row],[Ordenado]], 1, SEARCH("_", Tabela3[[#This Row],[Ordenado]]) - 1),"")</f>
        <v/>
      </c>
      <c r="K2608" s="6" t="str">
        <f>IFERROR(MID(Tabela3[[#This Row],[Ordenado]], SEARCH("_",Tabela3[[#This Row],[Ordenado]]) + 1, LEN(Tabela3[[#This Row],[Ordenado]])),"")</f>
        <v/>
      </c>
    </row>
    <row r="2609" spans="10:11" x14ac:dyDescent="0.25">
      <c r="J2609" s="6" t="str">
        <f>IFERROR(MID(Tabela3[[#This Row],[Ordenado]], 1, SEARCH("_", Tabela3[[#This Row],[Ordenado]]) - 1),"")</f>
        <v/>
      </c>
      <c r="K2609" s="6" t="str">
        <f>IFERROR(MID(Tabela3[[#This Row],[Ordenado]], SEARCH("_",Tabela3[[#This Row],[Ordenado]]) + 1, LEN(Tabela3[[#This Row],[Ordenado]])),"")</f>
        <v/>
      </c>
    </row>
    <row r="2610" spans="10:11" x14ac:dyDescent="0.25">
      <c r="J2610" s="6" t="str">
        <f>IFERROR(MID(Tabela3[[#This Row],[Ordenado]], 1, SEARCH("_", Tabela3[[#This Row],[Ordenado]]) - 1),"")</f>
        <v/>
      </c>
      <c r="K2610" s="6" t="str">
        <f>IFERROR(MID(Tabela3[[#This Row],[Ordenado]], SEARCH("_",Tabela3[[#This Row],[Ordenado]]) + 1, LEN(Tabela3[[#This Row],[Ordenado]])),"")</f>
        <v/>
      </c>
    </row>
    <row r="2611" spans="10:11" x14ac:dyDescent="0.25">
      <c r="J2611" s="6" t="str">
        <f>IFERROR(MID(Tabela3[[#This Row],[Ordenado]], 1, SEARCH("_", Tabela3[[#This Row],[Ordenado]]) - 1),"")</f>
        <v/>
      </c>
      <c r="K2611" s="6" t="str">
        <f>IFERROR(MID(Tabela3[[#This Row],[Ordenado]], SEARCH("_",Tabela3[[#This Row],[Ordenado]]) + 1, LEN(Tabela3[[#This Row],[Ordenado]])),"")</f>
        <v/>
      </c>
    </row>
    <row r="2612" spans="10:11" x14ac:dyDescent="0.25">
      <c r="J2612" s="6" t="str">
        <f>IFERROR(MID(Tabela3[[#This Row],[Ordenado]], 1, SEARCH("_", Tabela3[[#This Row],[Ordenado]]) - 1),"")</f>
        <v/>
      </c>
      <c r="K2612" s="6" t="str">
        <f>IFERROR(MID(Tabela3[[#This Row],[Ordenado]], SEARCH("_",Tabela3[[#This Row],[Ordenado]]) + 1, LEN(Tabela3[[#This Row],[Ordenado]])),"")</f>
        <v/>
      </c>
    </row>
    <row r="2613" spans="10:11" x14ac:dyDescent="0.25">
      <c r="J2613" s="6" t="str">
        <f>IFERROR(MID(Tabela3[[#This Row],[Ordenado]], 1, SEARCH("_", Tabela3[[#This Row],[Ordenado]]) - 1),"")</f>
        <v/>
      </c>
      <c r="K2613" s="6" t="str">
        <f>IFERROR(MID(Tabela3[[#This Row],[Ordenado]], SEARCH("_",Tabela3[[#This Row],[Ordenado]]) + 1, LEN(Tabela3[[#This Row],[Ordenado]])),"")</f>
        <v/>
      </c>
    </row>
    <row r="2614" spans="10:11" x14ac:dyDescent="0.25">
      <c r="J2614" s="6" t="str">
        <f>IFERROR(MID(Tabela3[[#This Row],[Ordenado]], 1, SEARCH("_", Tabela3[[#This Row],[Ordenado]]) - 1),"")</f>
        <v/>
      </c>
      <c r="K2614" s="6" t="str">
        <f>IFERROR(MID(Tabela3[[#This Row],[Ordenado]], SEARCH("_",Tabela3[[#This Row],[Ordenado]]) + 1, LEN(Tabela3[[#This Row],[Ordenado]])),"")</f>
        <v/>
      </c>
    </row>
    <row r="2615" spans="10:11" x14ac:dyDescent="0.25">
      <c r="J2615" s="6" t="str">
        <f>IFERROR(MID(Tabela3[[#This Row],[Ordenado]], 1, SEARCH("_", Tabela3[[#This Row],[Ordenado]]) - 1),"")</f>
        <v/>
      </c>
      <c r="K2615" s="6" t="str">
        <f>IFERROR(MID(Tabela3[[#This Row],[Ordenado]], SEARCH("_",Tabela3[[#This Row],[Ordenado]]) + 1, LEN(Tabela3[[#This Row],[Ordenado]])),"")</f>
        <v/>
      </c>
    </row>
    <row r="2616" spans="10:11" x14ac:dyDescent="0.25">
      <c r="J2616" s="6" t="str">
        <f>IFERROR(MID(Tabela3[[#This Row],[Ordenado]], 1, SEARCH("_", Tabela3[[#This Row],[Ordenado]]) - 1),"")</f>
        <v/>
      </c>
      <c r="K2616" s="6" t="str">
        <f>IFERROR(MID(Tabela3[[#This Row],[Ordenado]], SEARCH("_",Tabela3[[#This Row],[Ordenado]]) + 1, LEN(Tabela3[[#This Row],[Ordenado]])),"")</f>
        <v/>
      </c>
    </row>
    <row r="2617" spans="10:11" x14ac:dyDescent="0.25">
      <c r="J2617" s="6" t="str">
        <f>IFERROR(MID(Tabela3[[#This Row],[Ordenado]], 1, SEARCH("_", Tabela3[[#This Row],[Ordenado]]) - 1),"")</f>
        <v/>
      </c>
      <c r="K2617" s="6" t="str">
        <f>IFERROR(MID(Tabela3[[#This Row],[Ordenado]], SEARCH("_",Tabela3[[#This Row],[Ordenado]]) + 1, LEN(Tabela3[[#This Row],[Ordenado]])),"")</f>
        <v/>
      </c>
    </row>
    <row r="2618" spans="10:11" x14ac:dyDescent="0.25">
      <c r="J2618" s="6" t="str">
        <f>IFERROR(MID(Tabela3[[#This Row],[Ordenado]], 1, SEARCH("_", Tabela3[[#This Row],[Ordenado]]) - 1),"")</f>
        <v/>
      </c>
      <c r="K2618" s="6" t="str">
        <f>IFERROR(MID(Tabela3[[#This Row],[Ordenado]], SEARCH("_",Tabela3[[#This Row],[Ordenado]]) + 1, LEN(Tabela3[[#This Row],[Ordenado]])),"")</f>
        <v/>
      </c>
    </row>
    <row r="2619" spans="10:11" x14ac:dyDescent="0.25">
      <c r="J2619" s="6" t="str">
        <f>IFERROR(MID(Tabela3[[#This Row],[Ordenado]], 1, SEARCH("_", Tabela3[[#This Row],[Ordenado]]) - 1),"")</f>
        <v/>
      </c>
      <c r="K2619" s="6" t="str">
        <f>IFERROR(MID(Tabela3[[#This Row],[Ordenado]], SEARCH("_",Tabela3[[#This Row],[Ordenado]]) + 1, LEN(Tabela3[[#This Row],[Ordenado]])),"")</f>
        <v/>
      </c>
    </row>
    <row r="2620" spans="10:11" x14ac:dyDescent="0.25">
      <c r="J2620" s="6" t="str">
        <f>IFERROR(MID(Tabela3[[#This Row],[Ordenado]], 1, SEARCH("_", Tabela3[[#This Row],[Ordenado]]) - 1),"")</f>
        <v/>
      </c>
      <c r="K2620" s="6" t="str">
        <f>IFERROR(MID(Tabela3[[#This Row],[Ordenado]], SEARCH("_",Tabela3[[#This Row],[Ordenado]]) + 1, LEN(Tabela3[[#This Row],[Ordenado]])),"")</f>
        <v/>
      </c>
    </row>
    <row r="2621" spans="10:11" x14ac:dyDescent="0.25">
      <c r="J2621" s="6" t="str">
        <f>IFERROR(MID(Tabela3[[#This Row],[Ordenado]], 1, SEARCH("_", Tabela3[[#This Row],[Ordenado]]) - 1),"")</f>
        <v/>
      </c>
      <c r="K2621" s="6" t="str">
        <f>IFERROR(MID(Tabela3[[#This Row],[Ordenado]], SEARCH("_",Tabela3[[#This Row],[Ordenado]]) + 1, LEN(Tabela3[[#This Row],[Ordenado]])),"")</f>
        <v/>
      </c>
    </row>
    <row r="2622" spans="10:11" x14ac:dyDescent="0.25">
      <c r="J2622" s="6" t="str">
        <f>IFERROR(MID(Tabela3[[#This Row],[Ordenado]], 1, SEARCH("_", Tabela3[[#This Row],[Ordenado]]) - 1),"")</f>
        <v/>
      </c>
      <c r="K2622" s="6" t="str">
        <f>IFERROR(MID(Tabela3[[#This Row],[Ordenado]], SEARCH("_",Tabela3[[#This Row],[Ordenado]]) + 1, LEN(Tabela3[[#This Row],[Ordenado]])),"")</f>
        <v/>
      </c>
    </row>
    <row r="2623" spans="10:11" x14ac:dyDescent="0.25">
      <c r="J2623" s="6" t="str">
        <f>IFERROR(MID(Tabela3[[#This Row],[Ordenado]], 1, SEARCH("_", Tabela3[[#This Row],[Ordenado]]) - 1),"")</f>
        <v/>
      </c>
      <c r="K2623" s="6" t="str">
        <f>IFERROR(MID(Tabela3[[#This Row],[Ordenado]], SEARCH("_",Tabela3[[#This Row],[Ordenado]]) + 1, LEN(Tabela3[[#This Row],[Ordenado]])),"")</f>
        <v/>
      </c>
    </row>
    <row r="2624" spans="10:11" x14ac:dyDescent="0.25">
      <c r="J2624" s="6" t="str">
        <f>IFERROR(MID(Tabela3[[#This Row],[Ordenado]], 1, SEARCH("_", Tabela3[[#This Row],[Ordenado]]) - 1),"")</f>
        <v/>
      </c>
      <c r="K2624" s="6" t="str">
        <f>IFERROR(MID(Tabela3[[#This Row],[Ordenado]], SEARCH("_",Tabela3[[#This Row],[Ordenado]]) + 1, LEN(Tabela3[[#This Row],[Ordenado]])),"")</f>
        <v/>
      </c>
    </row>
    <row r="2625" spans="10:11" x14ac:dyDescent="0.25">
      <c r="J2625" s="6" t="str">
        <f>IFERROR(MID(Tabela3[[#This Row],[Ordenado]], 1, SEARCH("_", Tabela3[[#This Row],[Ordenado]]) - 1),"")</f>
        <v/>
      </c>
      <c r="K2625" s="6" t="str">
        <f>IFERROR(MID(Tabela3[[#This Row],[Ordenado]], SEARCH("_",Tabela3[[#This Row],[Ordenado]]) + 1, LEN(Tabela3[[#This Row],[Ordenado]])),"")</f>
        <v/>
      </c>
    </row>
    <row r="2626" spans="10:11" x14ac:dyDescent="0.25">
      <c r="J2626" s="6" t="str">
        <f>IFERROR(MID(Tabela3[[#This Row],[Ordenado]], 1, SEARCH("_", Tabela3[[#This Row],[Ordenado]]) - 1),"")</f>
        <v/>
      </c>
      <c r="K2626" s="6" t="str">
        <f>IFERROR(MID(Tabela3[[#This Row],[Ordenado]], SEARCH("_",Tabela3[[#This Row],[Ordenado]]) + 1, LEN(Tabela3[[#This Row],[Ordenado]])),"")</f>
        <v/>
      </c>
    </row>
    <row r="2627" spans="10:11" x14ac:dyDescent="0.25">
      <c r="J2627" s="6" t="str">
        <f>IFERROR(MID(Tabela3[[#This Row],[Ordenado]], 1, SEARCH("_", Tabela3[[#This Row],[Ordenado]]) - 1),"")</f>
        <v/>
      </c>
      <c r="K2627" s="6" t="str">
        <f>IFERROR(MID(Tabela3[[#This Row],[Ordenado]], SEARCH("_",Tabela3[[#This Row],[Ordenado]]) + 1, LEN(Tabela3[[#This Row],[Ordenado]])),"")</f>
        <v/>
      </c>
    </row>
    <row r="2628" spans="10:11" x14ac:dyDescent="0.25">
      <c r="J2628" s="6" t="str">
        <f>IFERROR(MID(Tabela3[[#This Row],[Ordenado]], 1, SEARCH("_", Tabela3[[#This Row],[Ordenado]]) - 1),"")</f>
        <v/>
      </c>
      <c r="K2628" s="6" t="str">
        <f>IFERROR(MID(Tabela3[[#This Row],[Ordenado]], SEARCH("_",Tabela3[[#This Row],[Ordenado]]) + 1, LEN(Tabela3[[#This Row],[Ordenado]])),"")</f>
        <v/>
      </c>
    </row>
    <row r="2629" spans="10:11" x14ac:dyDescent="0.25">
      <c r="J2629" s="6" t="str">
        <f>IFERROR(MID(Tabela3[[#This Row],[Ordenado]], 1, SEARCH("_", Tabela3[[#This Row],[Ordenado]]) - 1),"")</f>
        <v/>
      </c>
      <c r="K2629" s="6" t="str">
        <f>IFERROR(MID(Tabela3[[#This Row],[Ordenado]], SEARCH("_",Tabela3[[#This Row],[Ordenado]]) + 1, LEN(Tabela3[[#This Row],[Ordenado]])),"")</f>
        <v/>
      </c>
    </row>
    <row r="2630" spans="10:11" x14ac:dyDescent="0.25">
      <c r="J2630" s="6" t="str">
        <f>IFERROR(MID(Tabela3[[#This Row],[Ordenado]], 1, SEARCH("_", Tabela3[[#This Row],[Ordenado]]) - 1),"")</f>
        <v/>
      </c>
      <c r="K2630" s="6" t="str">
        <f>IFERROR(MID(Tabela3[[#This Row],[Ordenado]], SEARCH("_",Tabela3[[#This Row],[Ordenado]]) + 1, LEN(Tabela3[[#This Row],[Ordenado]])),"")</f>
        <v/>
      </c>
    </row>
    <row r="2631" spans="10:11" x14ac:dyDescent="0.25">
      <c r="J2631" s="6" t="str">
        <f>IFERROR(MID(Tabela3[[#This Row],[Ordenado]], 1, SEARCH("_", Tabela3[[#This Row],[Ordenado]]) - 1),"")</f>
        <v/>
      </c>
      <c r="K2631" s="6" t="str">
        <f>IFERROR(MID(Tabela3[[#This Row],[Ordenado]], SEARCH("_",Tabela3[[#This Row],[Ordenado]]) + 1, LEN(Tabela3[[#This Row],[Ordenado]])),"")</f>
        <v/>
      </c>
    </row>
    <row r="2632" spans="10:11" x14ac:dyDescent="0.25">
      <c r="J2632" s="6" t="str">
        <f>IFERROR(MID(Tabela3[[#This Row],[Ordenado]], 1, SEARCH("_", Tabela3[[#This Row],[Ordenado]]) - 1),"")</f>
        <v/>
      </c>
      <c r="K2632" s="6" t="str">
        <f>IFERROR(MID(Tabela3[[#This Row],[Ordenado]], SEARCH("_",Tabela3[[#This Row],[Ordenado]]) + 1, LEN(Tabela3[[#This Row],[Ordenado]])),"")</f>
        <v/>
      </c>
    </row>
    <row r="2633" spans="10:11" x14ac:dyDescent="0.25">
      <c r="J2633" s="6" t="str">
        <f>IFERROR(MID(Tabela3[[#This Row],[Ordenado]], 1, SEARCH("_", Tabela3[[#This Row],[Ordenado]]) - 1),"")</f>
        <v/>
      </c>
      <c r="K2633" s="6" t="str">
        <f>IFERROR(MID(Tabela3[[#This Row],[Ordenado]], SEARCH("_",Tabela3[[#This Row],[Ordenado]]) + 1, LEN(Tabela3[[#This Row],[Ordenado]])),"")</f>
        <v/>
      </c>
    </row>
    <row r="2634" spans="10:11" x14ac:dyDescent="0.25">
      <c r="J2634" s="6" t="str">
        <f>IFERROR(MID(Tabela3[[#This Row],[Ordenado]], 1, SEARCH("_", Tabela3[[#This Row],[Ordenado]]) - 1),"")</f>
        <v/>
      </c>
      <c r="K2634" s="6" t="str">
        <f>IFERROR(MID(Tabela3[[#This Row],[Ordenado]], SEARCH("_",Tabela3[[#This Row],[Ordenado]]) + 1, LEN(Tabela3[[#This Row],[Ordenado]])),"")</f>
        <v/>
      </c>
    </row>
    <row r="2635" spans="10:11" x14ac:dyDescent="0.25">
      <c r="J2635" s="6" t="str">
        <f>IFERROR(MID(Tabela3[[#This Row],[Ordenado]], 1, SEARCH("_", Tabela3[[#This Row],[Ordenado]]) - 1),"")</f>
        <v/>
      </c>
      <c r="K2635" s="6" t="str">
        <f>IFERROR(MID(Tabela3[[#This Row],[Ordenado]], SEARCH("_",Tabela3[[#This Row],[Ordenado]]) + 1, LEN(Tabela3[[#This Row],[Ordenado]])),"")</f>
        <v/>
      </c>
    </row>
    <row r="2636" spans="10:11" x14ac:dyDescent="0.25">
      <c r="J2636" s="6" t="str">
        <f>IFERROR(MID(Tabela3[[#This Row],[Ordenado]], 1, SEARCH("_", Tabela3[[#This Row],[Ordenado]]) - 1),"")</f>
        <v/>
      </c>
      <c r="K2636" s="6" t="str">
        <f>IFERROR(MID(Tabela3[[#This Row],[Ordenado]], SEARCH("_",Tabela3[[#This Row],[Ordenado]]) + 1, LEN(Tabela3[[#This Row],[Ordenado]])),"")</f>
        <v/>
      </c>
    </row>
    <row r="2637" spans="10:11" x14ac:dyDescent="0.25">
      <c r="J2637" s="6" t="str">
        <f>IFERROR(MID(Tabela3[[#This Row],[Ordenado]], 1, SEARCH("_", Tabela3[[#This Row],[Ordenado]]) - 1),"")</f>
        <v/>
      </c>
      <c r="K2637" s="6" t="str">
        <f>IFERROR(MID(Tabela3[[#This Row],[Ordenado]], SEARCH("_",Tabela3[[#This Row],[Ordenado]]) + 1, LEN(Tabela3[[#This Row],[Ordenado]])),"")</f>
        <v/>
      </c>
    </row>
    <row r="2638" spans="10:11" x14ac:dyDescent="0.25">
      <c r="J2638" s="6" t="str">
        <f>IFERROR(MID(Tabela3[[#This Row],[Ordenado]], 1, SEARCH("_", Tabela3[[#This Row],[Ordenado]]) - 1),"")</f>
        <v/>
      </c>
      <c r="K2638" s="6" t="str">
        <f>IFERROR(MID(Tabela3[[#This Row],[Ordenado]], SEARCH("_",Tabela3[[#This Row],[Ordenado]]) + 1, LEN(Tabela3[[#This Row],[Ordenado]])),"")</f>
        <v/>
      </c>
    </row>
    <row r="2639" spans="10:11" x14ac:dyDescent="0.25">
      <c r="J2639" s="6" t="str">
        <f>IFERROR(MID(Tabela3[[#This Row],[Ordenado]], 1, SEARCH("_", Tabela3[[#This Row],[Ordenado]]) - 1),"")</f>
        <v/>
      </c>
      <c r="K2639" s="6" t="str">
        <f>IFERROR(MID(Tabela3[[#This Row],[Ordenado]], SEARCH("_",Tabela3[[#This Row],[Ordenado]]) + 1, LEN(Tabela3[[#This Row],[Ordenado]])),"")</f>
        <v/>
      </c>
    </row>
    <row r="2640" spans="10:11" x14ac:dyDescent="0.25">
      <c r="J2640" s="6" t="str">
        <f>IFERROR(MID(Tabela3[[#This Row],[Ordenado]], 1, SEARCH("_", Tabela3[[#This Row],[Ordenado]]) - 1),"")</f>
        <v/>
      </c>
      <c r="K2640" s="6" t="str">
        <f>IFERROR(MID(Tabela3[[#This Row],[Ordenado]], SEARCH("_",Tabela3[[#This Row],[Ordenado]]) + 1, LEN(Tabela3[[#This Row],[Ordenado]])),"")</f>
        <v/>
      </c>
    </row>
    <row r="2641" spans="10:11" x14ac:dyDescent="0.25">
      <c r="J2641" s="6" t="str">
        <f>IFERROR(MID(Tabela3[[#This Row],[Ordenado]], 1, SEARCH("_", Tabela3[[#This Row],[Ordenado]]) - 1),"")</f>
        <v/>
      </c>
      <c r="K2641" s="6" t="str">
        <f>IFERROR(MID(Tabela3[[#This Row],[Ordenado]], SEARCH("_",Tabela3[[#This Row],[Ordenado]]) + 1, LEN(Tabela3[[#This Row],[Ordenado]])),"")</f>
        <v/>
      </c>
    </row>
    <row r="2642" spans="10:11" x14ac:dyDescent="0.25">
      <c r="J2642" s="6" t="str">
        <f>IFERROR(MID(Tabela3[[#This Row],[Ordenado]], 1, SEARCH("_", Tabela3[[#This Row],[Ordenado]]) - 1),"")</f>
        <v/>
      </c>
      <c r="K2642" s="6" t="str">
        <f>IFERROR(MID(Tabela3[[#This Row],[Ordenado]], SEARCH("_",Tabela3[[#This Row],[Ordenado]]) + 1, LEN(Tabela3[[#This Row],[Ordenado]])),"")</f>
        <v/>
      </c>
    </row>
    <row r="2643" spans="10:11" x14ac:dyDescent="0.25">
      <c r="J2643" s="6" t="str">
        <f>IFERROR(MID(Tabela3[[#This Row],[Ordenado]], 1, SEARCH("_", Tabela3[[#This Row],[Ordenado]]) - 1),"")</f>
        <v/>
      </c>
      <c r="K2643" s="6" t="str">
        <f>IFERROR(MID(Tabela3[[#This Row],[Ordenado]], SEARCH("_",Tabela3[[#This Row],[Ordenado]]) + 1, LEN(Tabela3[[#This Row],[Ordenado]])),"")</f>
        <v/>
      </c>
    </row>
    <row r="2644" spans="10:11" x14ac:dyDescent="0.25">
      <c r="J2644" s="6" t="str">
        <f>IFERROR(MID(Tabela3[[#This Row],[Ordenado]], 1, SEARCH("_", Tabela3[[#This Row],[Ordenado]]) - 1),"")</f>
        <v/>
      </c>
      <c r="K2644" s="6" t="str">
        <f>IFERROR(MID(Tabela3[[#This Row],[Ordenado]], SEARCH("_",Tabela3[[#This Row],[Ordenado]]) + 1, LEN(Tabela3[[#This Row],[Ordenado]])),"")</f>
        <v/>
      </c>
    </row>
    <row r="2645" spans="10:11" x14ac:dyDescent="0.25">
      <c r="J2645" s="6" t="str">
        <f>IFERROR(MID(Tabela3[[#This Row],[Ordenado]], 1, SEARCH("_", Tabela3[[#This Row],[Ordenado]]) - 1),"")</f>
        <v/>
      </c>
      <c r="K2645" s="6" t="str">
        <f>IFERROR(MID(Tabela3[[#This Row],[Ordenado]], SEARCH("_",Tabela3[[#This Row],[Ordenado]]) + 1, LEN(Tabela3[[#This Row],[Ordenado]])),"")</f>
        <v/>
      </c>
    </row>
    <row r="2646" spans="10:11" x14ac:dyDescent="0.25">
      <c r="J2646" s="6" t="str">
        <f>IFERROR(MID(Tabela3[[#This Row],[Ordenado]], 1, SEARCH("_", Tabela3[[#This Row],[Ordenado]]) - 1),"")</f>
        <v/>
      </c>
      <c r="K2646" s="6" t="str">
        <f>IFERROR(MID(Tabela3[[#This Row],[Ordenado]], SEARCH("_",Tabela3[[#This Row],[Ordenado]]) + 1, LEN(Tabela3[[#This Row],[Ordenado]])),"")</f>
        <v/>
      </c>
    </row>
    <row r="2647" spans="10:11" x14ac:dyDescent="0.25">
      <c r="J2647" s="6" t="str">
        <f>IFERROR(MID(Tabela3[[#This Row],[Ordenado]], 1, SEARCH("_", Tabela3[[#This Row],[Ordenado]]) - 1),"")</f>
        <v/>
      </c>
      <c r="K2647" s="6" t="str">
        <f>IFERROR(MID(Tabela3[[#This Row],[Ordenado]], SEARCH("_",Tabela3[[#This Row],[Ordenado]]) + 1, LEN(Tabela3[[#This Row],[Ordenado]])),"")</f>
        <v/>
      </c>
    </row>
    <row r="2648" spans="10:11" x14ac:dyDescent="0.25">
      <c r="J2648" s="6" t="str">
        <f>IFERROR(MID(Tabela3[[#This Row],[Ordenado]], 1, SEARCH("_", Tabela3[[#This Row],[Ordenado]]) - 1),"")</f>
        <v/>
      </c>
      <c r="K2648" s="6" t="str">
        <f>IFERROR(MID(Tabela3[[#This Row],[Ordenado]], SEARCH("_",Tabela3[[#This Row],[Ordenado]]) + 1, LEN(Tabela3[[#This Row],[Ordenado]])),"")</f>
        <v/>
      </c>
    </row>
    <row r="2649" spans="10:11" x14ac:dyDescent="0.25">
      <c r="J2649" s="6" t="str">
        <f>IFERROR(MID(Tabela3[[#This Row],[Ordenado]], 1, SEARCH("_", Tabela3[[#This Row],[Ordenado]]) - 1),"")</f>
        <v/>
      </c>
      <c r="K2649" s="6" t="str">
        <f>IFERROR(MID(Tabela3[[#This Row],[Ordenado]], SEARCH("_",Tabela3[[#This Row],[Ordenado]]) + 1, LEN(Tabela3[[#This Row],[Ordenado]])),"")</f>
        <v/>
      </c>
    </row>
    <row r="2650" spans="10:11" x14ac:dyDescent="0.25">
      <c r="J2650" s="6" t="str">
        <f>IFERROR(MID(Tabela3[[#This Row],[Ordenado]], 1, SEARCH("_", Tabela3[[#This Row],[Ordenado]]) - 1),"")</f>
        <v/>
      </c>
      <c r="K2650" s="6" t="str">
        <f>IFERROR(MID(Tabela3[[#This Row],[Ordenado]], SEARCH("_",Tabela3[[#This Row],[Ordenado]]) + 1, LEN(Tabela3[[#This Row],[Ordenado]])),"")</f>
        <v/>
      </c>
    </row>
    <row r="2651" spans="10:11" x14ac:dyDescent="0.25">
      <c r="J2651" s="6" t="str">
        <f>IFERROR(MID(Tabela3[[#This Row],[Ordenado]], 1, SEARCH("_", Tabela3[[#This Row],[Ordenado]]) - 1),"")</f>
        <v/>
      </c>
      <c r="K2651" s="6" t="str">
        <f>IFERROR(MID(Tabela3[[#This Row],[Ordenado]], SEARCH("_",Tabela3[[#This Row],[Ordenado]]) + 1, LEN(Tabela3[[#This Row],[Ordenado]])),"")</f>
        <v/>
      </c>
    </row>
    <row r="2652" spans="10:11" x14ac:dyDescent="0.25">
      <c r="J2652" s="6" t="str">
        <f>IFERROR(MID(Tabela3[[#This Row],[Ordenado]], 1, SEARCH("_", Tabela3[[#This Row],[Ordenado]]) - 1),"")</f>
        <v/>
      </c>
      <c r="K2652" s="6" t="str">
        <f>IFERROR(MID(Tabela3[[#This Row],[Ordenado]], SEARCH("_",Tabela3[[#This Row],[Ordenado]]) + 1, LEN(Tabela3[[#This Row],[Ordenado]])),"")</f>
        <v/>
      </c>
    </row>
    <row r="2653" spans="10:11" x14ac:dyDescent="0.25">
      <c r="J2653" s="6" t="str">
        <f>IFERROR(MID(Tabela3[[#This Row],[Ordenado]], 1, SEARCH("_", Tabela3[[#This Row],[Ordenado]]) - 1),"")</f>
        <v/>
      </c>
      <c r="K2653" s="6" t="str">
        <f>IFERROR(MID(Tabela3[[#This Row],[Ordenado]], SEARCH("_",Tabela3[[#This Row],[Ordenado]]) + 1, LEN(Tabela3[[#This Row],[Ordenado]])),"")</f>
        <v/>
      </c>
    </row>
    <row r="2654" spans="10:11" x14ac:dyDescent="0.25">
      <c r="J2654" s="6" t="str">
        <f>IFERROR(MID(Tabela3[[#This Row],[Ordenado]], 1, SEARCH("_", Tabela3[[#This Row],[Ordenado]]) - 1),"")</f>
        <v/>
      </c>
      <c r="K2654" s="6" t="str">
        <f>IFERROR(MID(Tabela3[[#This Row],[Ordenado]], SEARCH("_",Tabela3[[#This Row],[Ordenado]]) + 1, LEN(Tabela3[[#This Row],[Ordenado]])),"")</f>
        <v/>
      </c>
    </row>
    <row r="2655" spans="10:11" x14ac:dyDescent="0.25">
      <c r="J2655" s="6" t="str">
        <f>IFERROR(MID(Tabela3[[#This Row],[Ordenado]], 1, SEARCH("_", Tabela3[[#This Row],[Ordenado]]) - 1),"")</f>
        <v/>
      </c>
      <c r="K2655" s="6" t="str">
        <f>IFERROR(MID(Tabela3[[#This Row],[Ordenado]], SEARCH("_",Tabela3[[#This Row],[Ordenado]]) + 1, LEN(Tabela3[[#This Row],[Ordenado]])),"")</f>
        <v/>
      </c>
    </row>
    <row r="2656" spans="10:11" x14ac:dyDescent="0.25">
      <c r="J2656" s="6" t="str">
        <f>IFERROR(MID(Tabela3[[#This Row],[Ordenado]], 1, SEARCH("_", Tabela3[[#This Row],[Ordenado]]) - 1),"")</f>
        <v/>
      </c>
      <c r="K2656" s="6" t="str">
        <f>IFERROR(MID(Tabela3[[#This Row],[Ordenado]], SEARCH("_",Tabela3[[#This Row],[Ordenado]]) + 1, LEN(Tabela3[[#This Row],[Ordenado]])),"")</f>
        <v/>
      </c>
    </row>
    <row r="2657" spans="10:11" x14ac:dyDescent="0.25">
      <c r="J2657" s="6" t="str">
        <f>IFERROR(MID(Tabela3[[#This Row],[Ordenado]], 1, SEARCH("_", Tabela3[[#This Row],[Ordenado]]) - 1),"")</f>
        <v/>
      </c>
      <c r="K2657" s="6" t="str">
        <f>IFERROR(MID(Tabela3[[#This Row],[Ordenado]], SEARCH("_",Tabela3[[#This Row],[Ordenado]]) + 1, LEN(Tabela3[[#This Row],[Ordenado]])),"")</f>
        <v/>
      </c>
    </row>
    <row r="2658" spans="10:11" x14ac:dyDescent="0.25">
      <c r="J2658" s="6" t="str">
        <f>IFERROR(MID(Tabela3[[#This Row],[Ordenado]], 1, SEARCH("_", Tabela3[[#This Row],[Ordenado]]) - 1),"")</f>
        <v/>
      </c>
      <c r="K2658" s="6" t="str">
        <f>IFERROR(MID(Tabela3[[#This Row],[Ordenado]], SEARCH("_",Tabela3[[#This Row],[Ordenado]]) + 1, LEN(Tabela3[[#This Row],[Ordenado]])),"")</f>
        <v/>
      </c>
    </row>
    <row r="2659" spans="10:11" x14ac:dyDescent="0.25">
      <c r="J2659" s="6" t="str">
        <f>IFERROR(MID(Tabela3[[#This Row],[Ordenado]], 1, SEARCH("_", Tabela3[[#This Row],[Ordenado]]) - 1),"")</f>
        <v/>
      </c>
      <c r="K2659" s="6" t="str">
        <f>IFERROR(MID(Tabela3[[#This Row],[Ordenado]], SEARCH("_",Tabela3[[#This Row],[Ordenado]]) + 1, LEN(Tabela3[[#This Row],[Ordenado]])),"")</f>
        <v/>
      </c>
    </row>
    <row r="2660" spans="10:11" x14ac:dyDescent="0.25">
      <c r="J2660" s="6" t="str">
        <f>IFERROR(MID(Tabela3[[#This Row],[Ordenado]], 1, SEARCH("_", Tabela3[[#This Row],[Ordenado]]) - 1),"")</f>
        <v/>
      </c>
      <c r="K2660" s="6" t="str">
        <f>IFERROR(MID(Tabela3[[#This Row],[Ordenado]], SEARCH("_",Tabela3[[#This Row],[Ordenado]]) + 1, LEN(Tabela3[[#This Row],[Ordenado]])),"")</f>
        <v/>
      </c>
    </row>
    <row r="2661" spans="10:11" x14ac:dyDescent="0.25">
      <c r="J2661" s="6" t="str">
        <f>IFERROR(MID(Tabela3[[#This Row],[Ordenado]], 1, SEARCH("_", Tabela3[[#This Row],[Ordenado]]) - 1),"")</f>
        <v/>
      </c>
      <c r="K2661" s="6" t="str">
        <f>IFERROR(MID(Tabela3[[#This Row],[Ordenado]], SEARCH("_",Tabela3[[#This Row],[Ordenado]]) + 1, LEN(Tabela3[[#This Row],[Ordenado]])),"")</f>
        <v/>
      </c>
    </row>
    <row r="2662" spans="10:11" x14ac:dyDescent="0.25">
      <c r="J2662" s="6" t="str">
        <f>IFERROR(MID(Tabela3[[#This Row],[Ordenado]], 1, SEARCH("_", Tabela3[[#This Row],[Ordenado]]) - 1),"")</f>
        <v/>
      </c>
      <c r="K2662" s="6" t="str">
        <f>IFERROR(MID(Tabela3[[#This Row],[Ordenado]], SEARCH("_",Tabela3[[#This Row],[Ordenado]]) + 1, LEN(Tabela3[[#This Row],[Ordenado]])),"")</f>
        <v/>
      </c>
    </row>
    <row r="2663" spans="10:11" x14ac:dyDescent="0.25">
      <c r="J2663" s="6" t="str">
        <f>IFERROR(MID(Tabela3[[#This Row],[Ordenado]], 1, SEARCH("_", Tabela3[[#This Row],[Ordenado]]) - 1),"")</f>
        <v/>
      </c>
      <c r="K2663" s="6" t="str">
        <f>IFERROR(MID(Tabela3[[#This Row],[Ordenado]], SEARCH("_",Tabela3[[#This Row],[Ordenado]]) + 1, LEN(Tabela3[[#This Row],[Ordenado]])),"")</f>
        <v/>
      </c>
    </row>
    <row r="2664" spans="10:11" x14ac:dyDescent="0.25">
      <c r="J2664" s="6" t="str">
        <f>IFERROR(MID(Tabela3[[#This Row],[Ordenado]], 1, SEARCH("_", Tabela3[[#This Row],[Ordenado]]) - 1),"")</f>
        <v/>
      </c>
      <c r="K2664" s="6" t="str">
        <f>IFERROR(MID(Tabela3[[#This Row],[Ordenado]], SEARCH("_",Tabela3[[#This Row],[Ordenado]]) + 1, LEN(Tabela3[[#This Row],[Ordenado]])),"")</f>
        <v/>
      </c>
    </row>
    <row r="2665" spans="10:11" x14ac:dyDescent="0.25">
      <c r="J2665" s="6" t="str">
        <f>IFERROR(MID(Tabela3[[#This Row],[Ordenado]], 1, SEARCH("_", Tabela3[[#This Row],[Ordenado]]) - 1),"")</f>
        <v/>
      </c>
      <c r="K2665" s="6" t="str">
        <f>IFERROR(MID(Tabela3[[#This Row],[Ordenado]], SEARCH("_",Tabela3[[#This Row],[Ordenado]]) + 1, LEN(Tabela3[[#This Row],[Ordenado]])),"")</f>
        <v/>
      </c>
    </row>
    <row r="2666" spans="10:11" x14ac:dyDescent="0.25">
      <c r="J2666" s="6" t="str">
        <f>IFERROR(MID(Tabela3[[#This Row],[Ordenado]], 1, SEARCH("_", Tabela3[[#This Row],[Ordenado]]) - 1),"")</f>
        <v/>
      </c>
      <c r="K2666" s="6" t="str">
        <f>IFERROR(MID(Tabela3[[#This Row],[Ordenado]], SEARCH("_",Tabela3[[#This Row],[Ordenado]]) + 1, LEN(Tabela3[[#This Row],[Ordenado]])),"")</f>
        <v/>
      </c>
    </row>
    <row r="2667" spans="10:11" x14ac:dyDescent="0.25">
      <c r="J2667" s="6" t="str">
        <f>IFERROR(MID(Tabela3[[#This Row],[Ordenado]], 1, SEARCH("_", Tabela3[[#This Row],[Ordenado]]) - 1),"")</f>
        <v/>
      </c>
      <c r="K2667" s="6" t="str">
        <f>IFERROR(MID(Tabela3[[#This Row],[Ordenado]], SEARCH("_",Tabela3[[#This Row],[Ordenado]]) + 1, LEN(Tabela3[[#This Row],[Ordenado]])),"")</f>
        <v/>
      </c>
    </row>
    <row r="2668" spans="10:11" x14ac:dyDescent="0.25">
      <c r="J2668" s="6" t="str">
        <f>IFERROR(MID(Tabela3[[#This Row],[Ordenado]], 1, SEARCH("_", Tabela3[[#This Row],[Ordenado]]) - 1),"")</f>
        <v/>
      </c>
      <c r="K2668" s="6" t="str">
        <f>IFERROR(MID(Tabela3[[#This Row],[Ordenado]], SEARCH("_",Tabela3[[#This Row],[Ordenado]]) + 1, LEN(Tabela3[[#This Row],[Ordenado]])),"")</f>
        <v/>
      </c>
    </row>
    <row r="2669" spans="10:11" x14ac:dyDescent="0.25">
      <c r="J2669" s="6" t="str">
        <f>IFERROR(MID(Tabela3[[#This Row],[Ordenado]], 1, SEARCH("_", Tabela3[[#This Row],[Ordenado]]) - 1),"")</f>
        <v/>
      </c>
      <c r="K2669" s="6" t="str">
        <f>IFERROR(MID(Tabela3[[#This Row],[Ordenado]], SEARCH("_",Tabela3[[#This Row],[Ordenado]]) + 1, LEN(Tabela3[[#This Row],[Ordenado]])),"")</f>
        <v/>
      </c>
    </row>
    <row r="2670" spans="10:11" x14ac:dyDescent="0.25">
      <c r="J2670" s="6" t="str">
        <f>IFERROR(MID(Tabela3[[#This Row],[Ordenado]], 1, SEARCH("_", Tabela3[[#This Row],[Ordenado]]) - 1),"")</f>
        <v/>
      </c>
      <c r="K2670" s="6" t="str">
        <f>IFERROR(MID(Tabela3[[#This Row],[Ordenado]], SEARCH("_",Tabela3[[#This Row],[Ordenado]]) + 1, LEN(Tabela3[[#This Row],[Ordenado]])),"")</f>
        <v/>
      </c>
    </row>
    <row r="2671" spans="10:11" x14ac:dyDescent="0.25">
      <c r="J2671" s="6" t="str">
        <f>IFERROR(MID(Tabela3[[#This Row],[Ordenado]], 1, SEARCH("_", Tabela3[[#This Row],[Ordenado]]) - 1),"")</f>
        <v/>
      </c>
      <c r="K2671" s="6" t="str">
        <f>IFERROR(MID(Tabela3[[#This Row],[Ordenado]], SEARCH("_",Tabela3[[#This Row],[Ordenado]]) + 1, LEN(Tabela3[[#This Row],[Ordenado]])),"")</f>
        <v/>
      </c>
    </row>
    <row r="2672" spans="10:11" x14ac:dyDescent="0.25">
      <c r="J2672" s="6" t="str">
        <f>IFERROR(MID(Tabela3[[#This Row],[Ordenado]], 1, SEARCH("_", Tabela3[[#This Row],[Ordenado]]) - 1),"")</f>
        <v/>
      </c>
      <c r="K2672" s="6" t="str">
        <f>IFERROR(MID(Tabela3[[#This Row],[Ordenado]], SEARCH("_",Tabela3[[#This Row],[Ordenado]]) + 1, LEN(Tabela3[[#This Row],[Ordenado]])),"")</f>
        <v/>
      </c>
    </row>
    <row r="2673" spans="10:11" x14ac:dyDescent="0.25">
      <c r="J2673" s="6" t="str">
        <f>IFERROR(MID(Tabela3[[#This Row],[Ordenado]], 1, SEARCH("_", Tabela3[[#This Row],[Ordenado]]) - 1),"")</f>
        <v/>
      </c>
      <c r="K2673" s="6" t="str">
        <f>IFERROR(MID(Tabela3[[#This Row],[Ordenado]], SEARCH("_",Tabela3[[#This Row],[Ordenado]]) + 1, LEN(Tabela3[[#This Row],[Ordenado]])),"")</f>
        <v/>
      </c>
    </row>
    <row r="2674" spans="10:11" x14ac:dyDescent="0.25">
      <c r="J2674" s="6" t="str">
        <f>IFERROR(MID(Tabela3[[#This Row],[Ordenado]], 1, SEARCH("_", Tabela3[[#This Row],[Ordenado]]) - 1),"")</f>
        <v/>
      </c>
      <c r="K2674" s="6" t="str">
        <f>IFERROR(MID(Tabela3[[#This Row],[Ordenado]], SEARCH("_",Tabela3[[#This Row],[Ordenado]]) + 1, LEN(Tabela3[[#This Row],[Ordenado]])),"")</f>
        <v/>
      </c>
    </row>
    <row r="2675" spans="10:11" x14ac:dyDescent="0.25">
      <c r="J2675" s="6" t="str">
        <f>IFERROR(MID(Tabela3[[#This Row],[Ordenado]], 1, SEARCH("_", Tabela3[[#This Row],[Ordenado]]) - 1),"")</f>
        <v/>
      </c>
      <c r="K2675" s="6" t="str">
        <f>IFERROR(MID(Tabela3[[#This Row],[Ordenado]], SEARCH("_",Tabela3[[#This Row],[Ordenado]]) + 1, LEN(Tabela3[[#This Row],[Ordenado]])),"")</f>
        <v/>
      </c>
    </row>
    <row r="2676" spans="10:11" x14ac:dyDescent="0.25">
      <c r="J2676" s="6" t="str">
        <f>IFERROR(MID(Tabela3[[#This Row],[Ordenado]], 1, SEARCH("_", Tabela3[[#This Row],[Ordenado]]) - 1),"")</f>
        <v/>
      </c>
      <c r="K2676" s="6" t="str">
        <f>IFERROR(MID(Tabela3[[#This Row],[Ordenado]], SEARCH("_",Tabela3[[#This Row],[Ordenado]]) + 1, LEN(Tabela3[[#This Row],[Ordenado]])),"")</f>
        <v/>
      </c>
    </row>
    <row r="2677" spans="10:11" x14ac:dyDescent="0.25">
      <c r="J2677" s="6" t="str">
        <f>IFERROR(MID(Tabela3[[#This Row],[Ordenado]], 1, SEARCH("_", Tabela3[[#This Row],[Ordenado]]) - 1),"")</f>
        <v/>
      </c>
      <c r="K2677" s="6" t="str">
        <f>IFERROR(MID(Tabela3[[#This Row],[Ordenado]], SEARCH("_",Tabela3[[#This Row],[Ordenado]]) + 1, LEN(Tabela3[[#This Row],[Ordenado]])),"")</f>
        <v/>
      </c>
    </row>
    <row r="2678" spans="10:11" x14ac:dyDescent="0.25">
      <c r="J2678" s="6" t="str">
        <f>IFERROR(MID(Tabela3[[#This Row],[Ordenado]], 1, SEARCH("_", Tabela3[[#This Row],[Ordenado]]) - 1),"")</f>
        <v/>
      </c>
      <c r="K2678" s="6" t="str">
        <f>IFERROR(MID(Tabela3[[#This Row],[Ordenado]], SEARCH("_",Tabela3[[#This Row],[Ordenado]]) + 1, LEN(Tabela3[[#This Row],[Ordenado]])),"")</f>
        <v/>
      </c>
    </row>
    <row r="2679" spans="10:11" x14ac:dyDescent="0.25">
      <c r="J2679" s="6" t="str">
        <f>IFERROR(MID(Tabela3[[#This Row],[Ordenado]], 1, SEARCH("_", Tabela3[[#This Row],[Ordenado]]) - 1),"")</f>
        <v/>
      </c>
      <c r="K2679" s="6" t="str">
        <f>IFERROR(MID(Tabela3[[#This Row],[Ordenado]], SEARCH("_",Tabela3[[#This Row],[Ordenado]]) + 1, LEN(Tabela3[[#This Row],[Ordenado]])),"")</f>
        <v/>
      </c>
    </row>
    <row r="2680" spans="10:11" x14ac:dyDescent="0.25">
      <c r="J2680" s="6" t="str">
        <f>IFERROR(MID(Tabela3[[#This Row],[Ordenado]], 1, SEARCH("_", Tabela3[[#This Row],[Ordenado]]) - 1),"")</f>
        <v/>
      </c>
      <c r="K2680" s="6" t="str">
        <f>IFERROR(MID(Tabela3[[#This Row],[Ordenado]], SEARCH("_",Tabela3[[#This Row],[Ordenado]]) + 1, LEN(Tabela3[[#This Row],[Ordenado]])),"")</f>
        <v/>
      </c>
    </row>
    <row r="2681" spans="10:11" x14ac:dyDescent="0.25">
      <c r="J2681" s="6" t="str">
        <f>IFERROR(MID(Tabela3[[#This Row],[Ordenado]], 1, SEARCH("_", Tabela3[[#This Row],[Ordenado]]) - 1),"")</f>
        <v/>
      </c>
      <c r="K2681" s="6" t="str">
        <f>IFERROR(MID(Tabela3[[#This Row],[Ordenado]], SEARCH("_",Tabela3[[#This Row],[Ordenado]]) + 1, LEN(Tabela3[[#This Row],[Ordenado]])),"")</f>
        <v/>
      </c>
    </row>
    <row r="2682" spans="10:11" x14ac:dyDescent="0.25">
      <c r="J2682" s="6" t="str">
        <f>IFERROR(MID(Tabela3[[#This Row],[Ordenado]], 1, SEARCH("_", Tabela3[[#This Row],[Ordenado]]) - 1),"")</f>
        <v/>
      </c>
      <c r="K2682" s="6" t="str">
        <f>IFERROR(MID(Tabela3[[#This Row],[Ordenado]], SEARCH("_",Tabela3[[#This Row],[Ordenado]]) + 1, LEN(Tabela3[[#This Row],[Ordenado]])),"")</f>
        <v/>
      </c>
    </row>
    <row r="2683" spans="10:11" x14ac:dyDescent="0.25">
      <c r="J2683" s="6" t="str">
        <f>IFERROR(MID(Tabela3[[#This Row],[Ordenado]], 1, SEARCH("_", Tabela3[[#This Row],[Ordenado]]) - 1),"")</f>
        <v/>
      </c>
      <c r="K2683" s="6" t="str">
        <f>IFERROR(MID(Tabela3[[#This Row],[Ordenado]], SEARCH("_",Tabela3[[#This Row],[Ordenado]]) + 1, LEN(Tabela3[[#This Row],[Ordenado]])),"")</f>
        <v/>
      </c>
    </row>
    <row r="2684" spans="10:11" x14ac:dyDescent="0.25">
      <c r="J2684" s="6" t="str">
        <f>IFERROR(MID(Tabela3[[#This Row],[Ordenado]], 1, SEARCH("_", Tabela3[[#This Row],[Ordenado]]) - 1),"")</f>
        <v/>
      </c>
      <c r="K2684" s="6" t="str">
        <f>IFERROR(MID(Tabela3[[#This Row],[Ordenado]], SEARCH("_",Tabela3[[#This Row],[Ordenado]]) + 1, LEN(Tabela3[[#This Row],[Ordenado]])),"")</f>
        <v/>
      </c>
    </row>
    <row r="2685" spans="10:11" x14ac:dyDescent="0.25">
      <c r="J2685" s="6" t="str">
        <f>IFERROR(MID(Tabela3[[#This Row],[Ordenado]], 1, SEARCH("_", Tabela3[[#This Row],[Ordenado]]) - 1),"")</f>
        <v/>
      </c>
      <c r="K2685" s="6" t="str">
        <f>IFERROR(MID(Tabela3[[#This Row],[Ordenado]], SEARCH("_",Tabela3[[#This Row],[Ordenado]]) + 1, LEN(Tabela3[[#This Row],[Ordenado]])),"")</f>
        <v/>
      </c>
    </row>
    <row r="2686" spans="10:11" x14ac:dyDescent="0.25">
      <c r="J2686" s="6" t="str">
        <f>IFERROR(MID(Tabela3[[#This Row],[Ordenado]], 1, SEARCH("_", Tabela3[[#This Row],[Ordenado]]) - 1),"")</f>
        <v/>
      </c>
      <c r="K2686" s="6" t="str">
        <f>IFERROR(MID(Tabela3[[#This Row],[Ordenado]], SEARCH("_",Tabela3[[#This Row],[Ordenado]]) + 1, LEN(Tabela3[[#This Row],[Ordenado]])),"")</f>
        <v/>
      </c>
    </row>
    <row r="2687" spans="10:11" x14ac:dyDescent="0.25">
      <c r="J2687" s="6" t="str">
        <f>IFERROR(MID(Tabela3[[#This Row],[Ordenado]], 1, SEARCH("_", Tabela3[[#This Row],[Ordenado]]) - 1),"")</f>
        <v/>
      </c>
      <c r="K2687" s="6" t="str">
        <f>IFERROR(MID(Tabela3[[#This Row],[Ordenado]], SEARCH("_",Tabela3[[#This Row],[Ordenado]]) + 1, LEN(Tabela3[[#This Row],[Ordenado]])),"")</f>
        <v/>
      </c>
    </row>
    <row r="2688" spans="10:11" x14ac:dyDescent="0.25">
      <c r="J2688" s="6" t="str">
        <f>IFERROR(MID(Tabela3[[#This Row],[Ordenado]], 1, SEARCH("_", Tabela3[[#This Row],[Ordenado]]) - 1),"")</f>
        <v/>
      </c>
      <c r="K2688" s="6" t="str">
        <f>IFERROR(MID(Tabela3[[#This Row],[Ordenado]], SEARCH("_",Tabela3[[#This Row],[Ordenado]]) + 1, LEN(Tabela3[[#This Row],[Ordenado]])),"")</f>
        <v/>
      </c>
    </row>
    <row r="2689" spans="10:11" x14ac:dyDescent="0.25">
      <c r="J2689" s="6" t="str">
        <f>IFERROR(MID(Tabela3[[#This Row],[Ordenado]], 1, SEARCH("_", Tabela3[[#This Row],[Ordenado]]) - 1),"")</f>
        <v/>
      </c>
      <c r="K2689" s="6" t="str">
        <f>IFERROR(MID(Tabela3[[#This Row],[Ordenado]], SEARCH("_",Tabela3[[#This Row],[Ordenado]]) + 1, LEN(Tabela3[[#This Row],[Ordenado]])),"")</f>
        <v/>
      </c>
    </row>
    <row r="2690" spans="10:11" x14ac:dyDescent="0.25">
      <c r="J2690" s="6" t="str">
        <f>IFERROR(MID(Tabela3[[#This Row],[Ordenado]], 1, SEARCH("_", Tabela3[[#This Row],[Ordenado]]) - 1),"")</f>
        <v/>
      </c>
      <c r="K2690" s="6" t="str">
        <f>IFERROR(MID(Tabela3[[#This Row],[Ordenado]], SEARCH("_",Tabela3[[#This Row],[Ordenado]]) + 1, LEN(Tabela3[[#This Row],[Ordenado]])),"")</f>
        <v/>
      </c>
    </row>
    <row r="2691" spans="10:11" x14ac:dyDescent="0.25">
      <c r="J2691" s="6" t="str">
        <f>IFERROR(MID(Tabela3[[#This Row],[Ordenado]], 1, SEARCH("_", Tabela3[[#This Row],[Ordenado]]) - 1),"")</f>
        <v/>
      </c>
      <c r="K2691" s="6" t="str">
        <f>IFERROR(MID(Tabela3[[#This Row],[Ordenado]], SEARCH("_",Tabela3[[#This Row],[Ordenado]]) + 1, LEN(Tabela3[[#This Row],[Ordenado]])),"")</f>
        <v/>
      </c>
    </row>
    <row r="2692" spans="10:11" x14ac:dyDescent="0.25">
      <c r="J2692" s="6" t="str">
        <f>IFERROR(MID(Tabela3[[#This Row],[Ordenado]], 1, SEARCH("_", Tabela3[[#This Row],[Ordenado]]) - 1),"")</f>
        <v/>
      </c>
      <c r="K2692" s="6" t="str">
        <f>IFERROR(MID(Tabela3[[#This Row],[Ordenado]], SEARCH("_",Tabela3[[#This Row],[Ordenado]]) + 1, LEN(Tabela3[[#This Row],[Ordenado]])),"")</f>
        <v/>
      </c>
    </row>
    <row r="2693" spans="10:11" x14ac:dyDescent="0.25">
      <c r="J2693" s="6" t="str">
        <f>IFERROR(MID(Tabela3[[#This Row],[Ordenado]], 1, SEARCH("_", Tabela3[[#This Row],[Ordenado]]) - 1),"")</f>
        <v/>
      </c>
      <c r="K2693" s="6" t="str">
        <f>IFERROR(MID(Tabela3[[#This Row],[Ordenado]], SEARCH("_",Tabela3[[#This Row],[Ordenado]]) + 1, LEN(Tabela3[[#This Row],[Ordenado]])),"")</f>
        <v/>
      </c>
    </row>
    <row r="2694" spans="10:11" x14ac:dyDescent="0.25">
      <c r="J2694" s="6" t="str">
        <f>IFERROR(MID(Tabela3[[#This Row],[Ordenado]], 1, SEARCH("_", Tabela3[[#This Row],[Ordenado]]) - 1),"")</f>
        <v/>
      </c>
      <c r="K2694" s="6" t="str">
        <f>IFERROR(MID(Tabela3[[#This Row],[Ordenado]], SEARCH("_",Tabela3[[#This Row],[Ordenado]]) + 1, LEN(Tabela3[[#This Row],[Ordenado]])),"")</f>
        <v/>
      </c>
    </row>
    <row r="2695" spans="10:11" x14ac:dyDescent="0.25">
      <c r="J2695" s="6" t="str">
        <f>IFERROR(MID(Tabela3[[#This Row],[Ordenado]], 1, SEARCH("_", Tabela3[[#This Row],[Ordenado]]) - 1),"")</f>
        <v/>
      </c>
      <c r="K2695" s="6" t="str">
        <f>IFERROR(MID(Tabela3[[#This Row],[Ordenado]], SEARCH("_",Tabela3[[#This Row],[Ordenado]]) + 1, LEN(Tabela3[[#This Row],[Ordenado]])),"")</f>
        <v/>
      </c>
    </row>
    <row r="2696" spans="10:11" x14ac:dyDescent="0.25">
      <c r="J2696" s="6" t="str">
        <f>IFERROR(MID(Tabela3[[#This Row],[Ordenado]], 1, SEARCH("_", Tabela3[[#This Row],[Ordenado]]) - 1),"")</f>
        <v/>
      </c>
      <c r="K2696" s="6" t="str">
        <f>IFERROR(MID(Tabela3[[#This Row],[Ordenado]], SEARCH("_",Tabela3[[#This Row],[Ordenado]]) + 1, LEN(Tabela3[[#This Row],[Ordenado]])),"")</f>
        <v/>
      </c>
    </row>
    <row r="2697" spans="10:11" x14ac:dyDescent="0.25">
      <c r="J2697" s="6" t="str">
        <f>IFERROR(MID(Tabela3[[#This Row],[Ordenado]], 1, SEARCH("_", Tabela3[[#This Row],[Ordenado]]) - 1),"")</f>
        <v/>
      </c>
      <c r="K2697" s="6" t="str">
        <f>IFERROR(MID(Tabela3[[#This Row],[Ordenado]], SEARCH("_",Tabela3[[#This Row],[Ordenado]]) + 1, LEN(Tabela3[[#This Row],[Ordenado]])),"")</f>
        <v/>
      </c>
    </row>
    <row r="2698" spans="10:11" x14ac:dyDescent="0.25">
      <c r="J2698" s="6" t="str">
        <f>IFERROR(MID(Tabela3[[#This Row],[Ordenado]], 1, SEARCH("_", Tabela3[[#This Row],[Ordenado]]) - 1),"")</f>
        <v/>
      </c>
      <c r="K2698" s="6" t="str">
        <f>IFERROR(MID(Tabela3[[#This Row],[Ordenado]], SEARCH("_",Tabela3[[#This Row],[Ordenado]]) + 1, LEN(Tabela3[[#This Row],[Ordenado]])),"")</f>
        <v/>
      </c>
    </row>
    <row r="2699" spans="10:11" x14ac:dyDescent="0.25">
      <c r="J2699" s="6" t="str">
        <f>IFERROR(MID(Tabela3[[#This Row],[Ordenado]], 1, SEARCH("_", Tabela3[[#This Row],[Ordenado]]) - 1),"")</f>
        <v/>
      </c>
      <c r="K2699" s="6" t="str">
        <f>IFERROR(MID(Tabela3[[#This Row],[Ordenado]], SEARCH("_",Tabela3[[#This Row],[Ordenado]]) + 1, LEN(Tabela3[[#This Row],[Ordenado]])),"")</f>
        <v/>
      </c>
    </row>
    <row r="2700" spans="10:11" x14ac:dyDescent="0.25">
      <c r="J2700" s="6" t="str">
        <f>IFERROR(MID(Tabela3[[#This Row],[Ordenado]], 1, SEARCH("_", Tabela3[[#This Row],[Ordenado]]) - 1),"")</f>
        <v/>
      </c>
      <c r="K2700" s="6" t="str">
        <f>IFERROR(MID(Tabela3[[#This Row],[Ordenado]], SEARCH("_",Tabela3[[#This Row],[Ordenado]]) + 1, LEN(Tabela3[[#This Row],[Ordenado]])),"")</f>
        <v/>
      </c>
    </row>
    <row r="2701" spans="10:11" x14ac:dyDescent="0.25">
      <c r="J2701" s="6" t="str">
        <f>IFERROR(MID(Tabela3[[#This Row],[Ordenado]], 1, SEARCH("_", Tabela3[[#This Row],[Ordenado]]) - 1),"")</f>
        <v/>
      </c>
      <c r="K2701" s="6" t="str">
        <f>IFERROR(MID(Tabela3[[#This Row],[Ordenado]], SEARCH("_",Tabela3[[#This Row],[Ordenado]]) + 1, LEN(Tabela3[[#This Row],[Ordenado]])),"")</f>
        <v/>
      </c>
    </row>
    <row r="2702" spans="10:11" x14ac:dyDescent="0.25">
      <c r="J2702" s="6" t="str">
        <f>IFERROR(MID(Tabela3[[#This Row],[Ordenado]], 1, SEARCH("_", Tabela3[[#This Row],[Ordenado]]) - 1),"")</f>
        <v/>
      </c>
      <c r="K2702" s="6" t="str">
        <f>IFERROR(MID(Tabela3[[#This Row],[Ordenado]], SEARCH("_",Tabela3[[#This Row],[Ordenado]]) + 1, LEN(Tabela3[[#This Row],[Ordenado]])),"")</f>
        <v/>
      </c>
    </row>
    <row r="2703" spans="10:11" x14ac:dyDescent="0.25">
      <c r="J2703" s="6" t="str">
        <f>IFERROR(MID(Tabela3[[#This Row],[Ordenado]], 1, SEARCH("_", Tabela3[[#This Row],[Ordenado]]) - 1),"")</f>
        <v/>
      </c>
      <c r="K2703" s="6" t="str">
        <f>IFERROR(MID(Tabela3[[#This Row],[Ordenado]], SEARCH("_",Tabela3[[#This Row],[Ordenado]]) + 1, LEN(Tabela3[[#This Row],[Ordenado]])),"")</f>
        <v/>
      </c>
    </row>
    <row r="2704" spans="10:11" x14ac:dyDescent="0.25">
      <c r="J2704" s="6" t="str">
        <f>IFERROR(MID(Tabela3[[#This Row],[Ordenado]], 1, SEARCH("_", Tabela3[[#This Row],[Ordenado]]) - 1),"")</f>
        <v/>
      </c>
      <c r="K2704" s="6" t="str">
        <f>IFERROR(MID(Tabela3[[#This Row],[Ordenado]], SEARCH("_",Tabela3[[#This Row],[Ordenado]]) + 1, LEN(Tabela3[[#This Row],[Ordenado]])),"")</f>
        <v/>
      </c>
    </row>
    <row r="2705" spans="10:11" x14ac:dyDescent="0.25">
      <c r="J2705" s="6" t="str">
        <f>IFERROR(MID(Tabela3[[#This Row],[Ordenado]], 1, SEARCH("_", Tabela3[[#This Row],[Ordenado]]) - 1),"")</f>
        <v/>
      </c>
      <c r="K2705" s="6" t="str">
        <f>IFERROR(MID(Tabela3[[#This Row],[Ordenado]], SEARCH("_",Tabela3[[#This Row],[Ordenado]]) + 1, LEN(Tabela3[[#This Row],[Ordenado]])),"")</f>
        <v/>
      </c>
    </row>
    <row r="2706" spans="10:11" x14ac:dyDescent="0.25">
      <c r="J2706" s="6" t="str">
        <f>IFERROR(MID(Tabela3[[#This Row],[Ordenado]], 1, SEARCH("_", Tabela3[[#This Row],[Ordenado]]) - 1),"")</f>
        <v/>
      </c>
      <c r="K2706" s="6" t="str">
        <f>IFERROR(MID(Tabela3[[#This Row],[Ordenado]], SEARCH("_",Tabela3[[#This Row],[Ordenado]]) + 1, LEN(Tabela3[[#This Row],[Ordenado]])),"")</f>
        <v/>
      </c>
    </row>
    <row r="2707" spans="10:11" x14ac:dyDescent="0.25">
      <c r="J2707" s="6" t="str">
        <f>IFERROR(MID(Tabela3[[#This Row],[Ordenado]], 1, SEARCH("_", Tabela3[[#This Row],[Ordenado]]) - 1),"")</f>
        <v/>
      </c>
      <c r="K2707" s="6" t="str">
        <f>IFERROR(MID(Tabela3[[#This Row],[Ordenado]], SEARCH("_",Tabela3[[#This Row],[Ordenado]]) + 1, LEN(Tabela3[[#This Row],[Ordenado]])),"")</f>
        <v/>
      </c>
    </row>
    <row r="2708" spans="10:11" x14ac:dyDescent="0.25">
      <c r="J2708" s="6" t="str">
        <f>IFERROR(MID(Tabela3[[#This Row],[Ordenado]], 1, SEARCH("_", Tabela3[[#This Row],[Ordenado]]) - 1),"")</f>
        <v/>
      </c>
      <c r="K2708" s="6" t="str">
        <f>IFERROR(MID(Tabela3[[#This Row],[Ordenado]], SEARCH("_",Tabela3[[#This Row],[Ordenado]]) + 1, LEN(Tabela3[[#This Row],[Ordenado]])),"")</f>
        <v/>
      </c>
    </row>
    <row r="2709" spans="10:11" x14ac:dyDescent="0.25">
      <c r="J2709" s="6" t="str">
        <f>IFERROR(MID(Tabela3[[#This Row],[Ordenado]], 1, SEARCH("_", Tabela3[[#This Row],[Ordenado]]) - 1),"")</f>
        <v/>
      </c>
      <c r="K2709" s="6" t="str">
        <f>IFERROR(MID(Tabela3[[#This Row],[Ordenado]], SEARCH("_",Tabela3[[#This Row],[Ordenado]]) + 1, LEN(Tabela3[[#This Row],[Ordenado]])),"")</f>
        <v/>
      </c>
    </row>
    <row r="2710" spans="10:11" x14ac:dyDescent="0.25">
      <c r="J2710" s="6" t="str">
        <f>IFERROR(MID(Tabela3[[#This Row],[Ordenado]], 1, SEARCH("_", Tabela3[[#This Row],[Ordenado]]) - 1),"")</f>
        <v/>
      </c>
      <c r="K2710" s="6" t="str">
        <f>IFERROR(MID(Tabela3[[#This Row],[Ordenado]], SEARCH("_",Tabela3[[#This Row],[Ordenado]]) + 1, LEN(Tabela3[[#This Row],[Ordenado]])),"")</f>
        <v/>
      </c>
    </row>
    <row r="2711" spans="10:11" x14ac:dyDescent="0.25">
      <c r="J2711" s="6" t="str">
        <f>IFERROR(MID(Tabela3[[#This Row],[Ordenado]], 1, SEARCH("_", Tabela3[[#This Row],[Ordenado]]) - 1),"")</f>
        <v/>
      </c>
      <c r="K2711" s="6" t="str">
        <f>IFERROR(MID(Tabela3[[#This Row],[Ordenado]], SEARCH("_",Tabela3[[#This Row],[Ordenado]]) + 1, LEN(Tabela3[[#This Row],[Ordenado]])),"")</f>
        <v/>
      </c>
    </row>
    <row r="2712" spans="10:11" x14ac:dyDescent="0.25">
      <c r="J2712" s="6" t="str">
        <f>IFERROR(MID(Tabela3[[#This Row],[Ordenado]], 1, SEARCH("_", Tabela3[[#This Row],[Ordenado]]) - 1),"")</f>
        <v/>
      </c>
      <c r="K2712" s="6" t="str">
        <f>IFERROR(MID(Tabela3[[#This Row],[Ordenado]], SEARCH("_",Tabela3[[#This Row],[Ordenado]]) + 1, LEN(Tabela3[[#This Row],[Ordenado]])),"")</f>
        <v/>
      </c>
    </row>
    <row r="2713" spans="10:11" x14ac:dyDescent="0.25">
      <c r="J2713" s="6" t="str">
        <f>IFERROR(MID(Tabela3[[#This Row],[Ordenado]], 1, SEARCH("_", Tabela3[[#This Row],[Ordenado]]) - 1),"")</f>
        <v/>
      </c>
      <c r="K2713" s="6" t="str">
        <f>IFERROR(MID(Tabela3[[#This Row],[Ordenado]], SEARCH("_",Tabela3[[#This Row],[Ordenado]]) + 1, LEN(Tabela3[[#This Row],[Ordenado]])),"")</f>
        <v/>
      </c>
    </row>
    <row r="2714" spans="10:11" x14ac:dyDescent="0.25">
      <c r="J2714" s="6" t="str">
        <f>IFERROR(MID(Tabela3[[#This Row],[Ordenado]], 1, SEARCH("_", Tabela3[[#This Row],[Ordenado]]) - 1),"")</f>
        <v/>
      </c>
      <c r="K2714" s="6" t="str">
        <f>IFERROR(MID(Tabela3[[#This Row],[Ordenado]], SEARCH("_",Tabela3[[#This Row],[Ordenado]]) + 1, LEN(Tabela3[[#This Row],[Ordenado]])),"")</f>
        <v/>
      </c>
    </row>
    <row r="2715" spans="10:11" x14ac:dyDescent="0.25">
      <c r="J2715" s="6" t="str">
        <f>IFERROR(MID(Tabela3[[#This Row],[Ordenado]], 1, SEARCH("_", Tabela3[[#This Row],[Ordenado]]) - 1),"")</f>
        <v/>
      </c>
      <c r="K2715" s="6" t="str">
        <f>IFERROR(MID(Tabela3[[#This Row],[Ordenado]], SEARCH("_",Tabela3[[#This Row],[Ordenado]]) + 1, LEN(Tabela3[[#This Row],[Ordenado]])),"")</f>
        <v/>
      </c>
    </row>
    <row r="2716" spans="10:11" x14ac:dyDescent="0.25">
      <c r="J2716" s="6" t="str">
        <f>IFERROR(MID(Tabela3[[#This Row],[Ordenado]], 1, SEARCH("_", Tabela3[[#This Row],[Ordenado]]) - 1),"")</f>
        <v/>
      </c>
      <c r="K2716" s="6" t="str">
        <f>IFERROR(MID(Tabela3[[#This Row],[Ordenado]], SEARCH("_",Tabela3[[#This Row],[Ordenado]]) + 1, LEN(Tabela3[[#This Row],[Ordenado]])),"")</f>
        <v/>
      </c>
    </row>
    <row r="2717" spans="10:11" x14ac:dyDescent="0.25">
      <c r="J2717" s="6" t="str">
        <f>IFERROR(MID(Tabela3[[#This Row],[Ordenado]], 1, SEARCH("_", Tabela3[[#This Row],[Ordenado]]) - 1),"")</f>
        <v/>
      </c>
      <c r="K2717" s="6" t="str">
        <f>IFERROR(MID(Tabela3[[#This Row],[Ordenado]], SEARCH("_",Tabela3[[#This Row],[Ordenado]]) + 1, LEN(Tabela3[[#This Row],[Ordenado]])),"")</f>
        <v/>
      </c>
    </row>
    <row r="2718" spans="10:11" x14ac:dyDescent="0.25">
      <c r="J2718" s="6" t="str">
        <f>IFERROR(MID(Tabela3[[#This Row],[Ordenado]], 1, SEARCH("_", Tabela3[[#This Row],[Ordenado]]) - 1),"")</f>
        <v/>
      </c>
      <c r="K2718" s="6" t="str">
        <f>IFERROR(MID(Tabela3[[#This Row],[Ordenado]], SEARCH("_",Tabela3[[#This Row],[Ordenado]]) + 1, LEN(Tabela3[[#This Row],[Ordenado]])),"")</f>
        <v/>
      </c>
    </row>
    <row r="2719" spans="10:11" x14ac:dyDescent="0.25">
      <c r="J2719" s="6" t="str">
        <f>IFERROR(MID(Tabela3[[#This Row],[Ordenado]], 1, SEARCH("_", Tabela3[[#This Row],[Ordenado]]) - 1),"")</f>
        <v/>
      </c>
      <c r="K2719" s="6" t="str">
        <f>IFERROR(MID(Tabela3[[#This Row],[Ordenado]], SEARCH("_",Tabela3[[#This Row],[Ordenado]]) + 1, LEN(Tabela3[[#This Row],[Ordenado]])),"")</f>
        <v/>
      </c>
    </row>
    <row r="2720" spans="10:11" x14ac:dyDescent="0.25">
      <c r="J2720" s="6" t="str">
        <f>IFERROR(MID(Tabela3[[#This Row],[Ordenado]], 1, SEARCH("_", Tabela3[[#This Row],[Ordenado]]) - 1),"")</f>
        <v/>
      </c>
      <c r="K2720" s="6" t="str">
        <f>IFERROR(MID(Tabela3[[#This Row],[Ordenado]], SEARCH("_",Tabela3[[#This Row],[Ordenado]]) + 1, LEN(Tabela3[[#This Row],[Ordenado]])),"")</f>
        <v/>
      </c>
    </row>
    <row r="2721" spans="10:11" x14ac:dyDescent="0.25">
      <c r="J2721" s="6" t="str">
        <f>IFERROR(MID(Tabela3[[#This Row],[Ordenado]], 1, SEARCH("_", Tabela3[[#This Row],[Ordenado]]) - 1),"")</f>
        <v/>
      </c>
      <c r="K2721" s="6" t="str">
        <f>IFERROR(MID(Tabela3[[#This Row],[Ordenado]], SEARCH("_",Tabela3[[#This Row],[Ordenado]]) + 1, LEN(Tabela3[[#This Row],[Ordenado]])),"")</f>
        <v/>
      </c>
    </row>
    <row r="2722" spans="10:11" x14ac:dyDescent="0.25">
      <c r="J2722" s="6" t="str">
        <f>IFERROR(MID(Tabela3[[#This Row],[Ordenado]], 1, SEARCH("_", Tabela3[[#This Row],[Ordenado]]) - 1),"")</f>
        <v/>
      </c>
      <c r="K2722" s="6" t="str">
        <f>IFERROR(MID(Tabela3[[#This Row],[Ordenado]], SEARCH("_",Tabela3[[#This Row],[Ordenado]]) + 1, LEN(Tabela3[[#This Row],[Ordenado]])),"")</f>
        <v/>
      </c>
    </row>
    <row r="2723" spans="10:11" x14ac:dyDescent="0.25">
      <c r="J2723" s="6" t="str">
        <f>IFERROR(MID(Tabela3[[#This Row],[Ordenado]], 1, SEARCH("_", Tabela3[[#This Row],[Ordenado]]) - 1),"")</f>
        <v/>
      </c>
      <c r="K2723" s="6" t="str">
        <f>IFERROR(MID(Tabela3[[#This Row],[Ordenado]], SEARCH("_",Tabela3[[#This Row],[Ordenado]]) + 1, LEN(Tabela3[[#This Row],[Ordenado]])),"")</f>
        <v/>
      </c>
    </row>
    <row r="2724" spans="10:11" x14ac:dyDescent="0.25">
      <c r="J2724" s="6" t="str">
        <f>IFERROR(MID(Tabela3[[#This Row],[Ordenado]], 1, SEARCH("_", Tabela3[[#This Row],[Ordenado]]) - 1),"")</f>
        <v/>
      </c>
      <c r="K2724" s="6" t="str">
        <f>IFERROR(MID(Tabela3[[#This Row],[Ordenado]], SEARCH("_",Tabela3[[#This Row],[Ordenado]]) + 1, LEN(Tabela3[[#This Row],[Ordenado]])),"")</f>
        <v/>
      </c>
    </row>
    <row r="2725" spans="10:11" x14ac:dyDescent="0.25">
      <c r="J2725" s="6" t="str">
        <f>IFERROR(MID(Tabela3[[#This Row],[Ordenado]], 1, SEARCH("_", Tabela3[[#This Row],[Ordenado]]) - 1),"")</f>
        <v/>
      </c>
      <c r="K2725" s="6" t="str">
        <f>IFERROR(MID(Tabela3[[#This Row],[Ordenado]], SEARCH("_",Tabela3[[#This Row],[Ordenado]]) + 1, LEN(Tabela3[[#This Row],[Ordenado]])),"")</f>
        <v/>
      </c>
    </row>
    <row r="2726" spans="10:11" x14ac:dyDescent="0.25">
      <c r="J2726" s="6" t="str">
        <f>IFERROR(MID(Tabela3[[#This Row],[Ordenado]], 1, SEARCH("_", Tabela3[[#This Row],[Ordenado]]) - 1),"")</f>
        <v/>
      </c>
      <c r="K2726" s="6" t="str">
        <f>IFERROR(MID(Tabela3[[#This Row],[Ordenado]], SEARCH("_",Tabela3[[#This Row],[Ordenado]]) + 1, LEN(Tabela3[[#This Row],[Ordenado]])),"")</f>
        <v/>
      </c>
    </row>
    <row r="2727" spans="10:11" x14ac:dyDescent="0.25">
      <c r="J2727" s="6" t="str">
        <f>IFERROR(MID(Tabela3[[#This Row],[Ordenado]], 1, SEARCH("_", Tabela3[[#This Row],[Ordenado]]) - 1),"")</f>
        <v/>
      </c>
      <c r="K2727" s="6" t="str">
        <f>IFERROR(MID(Tabela3[[#This Row],[Ordenado]], SEARCH("_",Tabela3[[#This Row],[Ordenado]]) + 1, LEN(Tabela3[[#This Row],[Ordenado]])),"")</f>
        <v/>
      </c>
    </row>
    <row r="2728" spans="10:11" x14ac:dyDescent="0.25">
      <c r="J2728" s="6" t="str">
        <f>IFERROR(MID(Tabela3[[#This Row],[Ordenado]], 1, SEARCH("_", Tabela3[[#This Row],[Ordenado]]) - 1),"")</f>
        <v/>
      </c>
      <c r="K2728" s="6" t="str">
        <f>IFERROR(MID(Tabela3[[#This Row],[Ordenado]], SEARCH("_",Tabela3[[#This Row],[Ordenado]]) + 1, LEN(Tabela3[[#This Row],[Ordenado]])),"")</f>
        <v/>
      </c>
    </row>
    <row r="2729" spans="10:11" x14ac:dyDescent="0.25">
      <c r="J2729" s="6" t="str">
        <f>IFERROR(MID(Tabela3[[#This Row],[Ordenado]], 1, SEARCH("_", Tabela3[[#This Row],[Ordenado]]) - 1),"")</f>
        <v/>
      </c>
      <c r="K2729" s="6" t="str">
        <f>IFERROR(MID(Tabela3[[#This Row],[Ordenado]], SEARCH("_",Tabela3[[#This Row],[Ordenado]]) + 1, LEN(Tabela3[[#This Row],[Ordenado]])),"")</f>
        <v/>
      </c>
    </row>
    <row r="2730" spans="10:11" x14ac:dyDescent="0.25">
      <c r="J2730" s="6" t="str">
        <f>IFERROR(MID(Tabela3[[#This Row],[Ordenado]], 1, SEARCH("_", Tabela3[[#This Row],[Ordenado]]) - 1),"")</f>
        <v/>
      </c>
      <c r="K2730" s="6" t="str">
        <f>IFERROR(MID(Tabela3[[#This Row],[Ordenado]], SEARCH("_",Tabela3[[#This Row],[Ordenado]]) + 1, LEN(Tabela3[[#This Row],[Ordenado]])),"")</f>
        <v/>
      </c>
    </row>
    <row r="2731" spans="10:11" x14ac:dyDescent="0.25">
      <c r="J2731" s="6" t="str">
        <f>IFERROR(MID(Tabela3[[#This Row],[Ordenado]], 1, SEARCH("_", Tabela3[[#This Row],[Ordenado]]) - 1),"")</f>
        <v/>
      </c>
      <c r="K2731" s="6" t="str">
        <f>IFERROR(MID(Tabela3[[#This Row],[Ordenado]], SEARCH("_",Tabela3[[#This Row],[Ordenado]]) + 1, LEN(Tabela3[[#This Row],[Ordenado]])),"")</f>
        <v/>
      </c>
    </row>
    <row r="2732" spans="10:11" x14ac:dyDescent="0.25">
      <c r="J2732" s="6" t="str">
        <f>IFERROR(MID(Tabela3[[#This Row],[Ordenado]], 1, SEARCH("_", Tabela3[[#This Row],[Ordenado]]) - 1),"")</f>
        <v/>
      </c>
      <c r="K2732" s="6" t="str">
        <f>IFERROR(MID(Tabela3[[#This Row],[Ordenado]], SEARCH("_",Tabela3[[#This Row],[Ordenado]]) + 1, LEN(Tabela3[[#This Row],[Ordenado]])),"")</f>
        <v/>
      </c>
    </row>
    <row r="2733" spans="10:11" x14ac:dyDescent="0.25">
      <c r="J2733" s="6" t="str">
        <f>IFERROR(MID(Tabela3[[#This Row],[Ordenado]], 1, SEARCH("_", Tabela3[[#This Row],[Ordenado]]) - 1),"")</f>
        <v/>
      </c>
      <c r="K2733" s="6" t="str">
        <f>IFERROR(MID(Tabela3[[#This Row],[Ordenado]], SEARCH("_",Tabela3[[#This Row],[Ordenado]]) + 1, LEN(Tabela3[[#This Row],[Ordenado]])),"")</f>
        <v/>
      </c>
    </row>
    <row r="2734" spans="10:11" x14ac:dyDescent="0.25">
      <c r="J2734" s="6" t="str">
        <f>IFERROR(MID(Tabela3[[#This Row],[Ordenado]], 1, SEARCH("_", Tabela3[[#This Row],[Ordenado]]) - 1),"")</f>
        <v/>
      </c>
      <c r="K2734" s="6" t="str">
        <f>IFERROR(MID(Tabela3[[#This Row],[Ordenado]], SEARCH("_",Tabela3[[#This Row],[Ordenado]]) + 1, LEN(Tabela3[[#This Row],[Ordenado]])),"")</f>
        <v/>
      </c>
    </row>
    <row r="2735" spans="10:11" x14ac:dyDescent="0.25">
      <c r="J2735" s="6" t="str">
        <f>IFERROR(MID(Tabela3[[#This Row],[Ordenado]], 1, SEARCH("_", Tabela3[[#This Row],[Ordenado]]) - 1),"")</f>
        <v/>
      </c>
      <c r="K2735" s="6" t="str">
        <f>IFERROR(MID(Tabela3[[#This Row],[Ordenado]], SEARCH("_",Tabela3[[#This Row],[Ordenado]]) + 1, LEN(Tabela3[[#This Row],[Ordenado]])),"")</f>
        <v/>
      </c>
    </row>
    <row r="2736" spans="10:11" x14ac:dyDescent="0.25">
      <c r="J2736" s="6" t="str">
        <f>IFERROR(MID(Tabela3[[#This Row],[Ordenado]], 1, SEARCH("_", Tabela3[[#This Row],[Ordenado]]) - 1),"")</f>
        <v/>
      </c>
      <c r="K2736" s="6" t="str">
        <f>IFERROR(MID(Tabela3[[#This Row],[Ordenado]], SEARCH("_",Tabela3[[#This Row],[Ordenado]]) + 1, LEN(Tabela3[[#This Row],[Ordenado]])),"")</f>
        <v/>
      </c>
    </row>
    <row r="2737" spans="10:11" x14ac:dyDescent="0.25">
      <c r="J2737" s="6" t="str">
        <f>IFERROR(MID(Tabela3[[#This Row],[Ordenado]], 1, SEARCH("_", Tabela3[[#This Row],[Ordenado]]) - 1),"")</f>
        <v/>
      </c>
      <c r="K2737" s="6" t="str">
        <f>IFERROR(MID(Tabela3[[#This Row],[Ordenado]], SEARCH("_",Tabela3[[#This Row],[Ordenado]]) + 1, LEN(Tabela3[[#This Row],[Ordenado]])),"")</f>
        <v/>
      </c>
    </row>
    <row r="2738" spans="10:11" x14ac:dyDescent="0.25">
      <c r="J2738" s="6" t="str">
        <f>IFERROR(MID(Tabela3[[#This Row],[Ordenado]], 1, SEARCH("_", Tabela3[[#This Row],[Ordenado]]) - 1),"")</f>
        <v/>
      </c>
      <c r="K2738" s="6" t="str">
        <f>IFERROR(MID(Tabela3[[#This Row],[Ordenado]], SEARCH("_",Tabela3[[#This Row],[Ordenado]]) + 1, LEN(Tabela3[[#This Row],[Ordenado]])),"")</f>
        <v/>
      </c>
    </row>
    <row r="2739" spans="10:11" x14ac:dyDescent="0.25">
      <c r="J2739" s="6" t="str">
        <f>IFERROR(MID(Tabela3[[#This Row],[Ordenado]], 1, SEARCH("_", Tabela3[[#This Row],[Ordenado]]) - 1),"")</f>
        <v/>
      </c>
      <c r="K2739" s="6" t="str">
        <f>IFERROR(MID(Tabela3[[#This Row],[Ordenado]], SEARCH("_",Tabela3[[#This Row],[Ordenado]]) + 1, LEN(Tabela3[[#This Row],[Ordenado]])),"")</f>
        <v/>
      </c>
    </row>
    <row r="2740" spans="10:11" x14ac:dyDescent="0.25">
      <c r="J2740" s="6" t="str">
        <f>IFERROR(MID(Tabela3[[#This Row],[Ordenado]], 1, SEARCH("_", Tabela3[[#This Row],[Ordenado]]) - 1),"")</f>
        <v/>
      </c>
      <c r="K2740" s="6" t="str">
        <f>IFERROR(MID(Tabela3[[#This Row],[Ordenado]], SEARCH("_",Tabela3[[#This Row],[Ordenado]]) + 1, LEN(Tabela3[[#This Row],[Ordenado]])),"")</f>
        <v/>
      </c>
    </row>
    <row r="2741" spans="10:11" x14ac:dyDescent="0.25">
      <c r="J2741" s="6" t="str">
        <f>IFERROR(MID(Tabela3[[#This Row],[Ordenado]], 1, SEARCH("_", Tabela3[[#This Row],[Ordenado]]) - 1),"")</f>
        <v/>
      </c>
      <c r="K2741" s="6" t="str">
        <f>IFERROR(MID(Tabela3[[#This Row],[Ordenado]], SEARCH("_",Tabela3[[#This Row],[Ordenado]]) + 1, LEN(Tabela3[[#This Row],[Ordenado]])),"")</f>
        <v/>
      </c>
    </row>
    <row r="2742" spans="10:11" x14ac:dyDescent="0.25">
      <c r="J2742" s="6" t="str">
        <f>IFERROR(MID(Tabela3[[#This Row],[Ordenado]], 1, SEARCH("_", Tabela3[[#This Row],[Ordenado]]) - 1),"")</f>
        <v/>
      </c>
      <c r="K2742" s="6" t="str">
        <f>IFERROR(MID(Tabela3[[#This Row],[Ordenado]], SEARCH("_",Tabela3[[#This Row],[Ordenado]]) + 1, LEN(Tabela3[[#This Row],[Ordenado]])),"")</f>
        <v/>
      </c>
    </row>
    <row r="2743" spans="10:11" x14ac:dyDescent="0.25">
      <c r="J2743" s="6" t="str">
        <f>IFERROR(MID(Tabela3[[#This Row],[Ordenado]], 1, SEARCH("_", Tabela3[[#This Row],[Ordenado]]) - 1),"")</f>
        <v/>
      </c>
      <c r="K2743" s="6" t="str">
        <f>IFERROR(MID(Tabela3[[#This Row],[Ordenado]], SEARCH("_",Tabela3[[#This Row],[Ordenado]]) + 1, LEN(Tabela3[[#This Row],[Ordenado]])),"")</f>
        <v/>
      </c>
    </row>
    <row r="2744" spans="10:11" x14ac:dyDescent="0.25">
      <c r="J2744" s="6" t="str">
        <f>IFERROR(MID(Tabela3[[#This Row],[Ordenado]], 1, SEARCH("_", Tabela3[[#This Row],[Ordenado]]) - 1),"")</f>
        <v/>
      </c>
      <c r="K2744" s="6" t="str">
        <f>IFERROR(MID(Tabela3[[#This Row],[Ordenado]], SEARCH("_",Tabela3[[#This Row],[Ordenado]]) + 1, LEN(Tabela3[[#This Row],[Ordenado]])),"")</f>
        <v/>
      </c>
    </row>
    <row r="2745" spans="10:11" x14ac:dyDescent="0.25">
      <c r="J2745" s="6" t="str">
        <f>IFERROR(MID(Tabela3[[#This Row],[Ordenado]], 1, SEARCH("_", Tabela3[[#This Row],[Ordenado]]) - 1),"")</f>
        <v/>
      </c>
      <c r="K2745" s="6" t="str">
        <f>IFERROR(MID(Tabela3[[#This Row],[Ordenado]], SEARCH("_",Tabela3[[#This Row],[Ordenado]]) + 1, LEN(Tabela3[[#This Row],[Ordenado]])),"")</f>
        <v/>
      </c>
    </row>
    <row r="2746" spans="10:11" x14ac:dyDescent="0.25">
      <c r="J2746" s="6" t="str">
        <f>IFERROR(MID(Tabela3[[#This Row],[Ordenado]], 1, SEARCH("_", Tabela3[[#This Row],[Ordenado]]) - 1),"")</f>
        <v/>
      </c>
      <c r="K2746" s="6" t="str">
        <f>IFERROR(MID(Tabela3[[#This Row],[Ordenado]], SEARCH("_",Tabela3[[#This Row],[Ordenado]]) + 1, LEN(Tabela3[[#This Row],[Ordenado]])),"")</f>
        <v/>
      </c>
    </row>
    <row r="2747" spans="10:11" x14ac:dyDescent="0.25">
      <c r="J2747" s="6" t="str">
        <f>IFERROR(MID(Tabela3[[#This Row],[Ordenado]], 1, SEARCH("_", Tabela3[[#This Row],[Ordenado]]) - 1),"")</f>
        <v/>
      </c>
      <c r="K2747" s="6" t="str">
        <f>IFERROR(MID(Tabela3[[#This Row],[Ordenado]], SEARCH("_",Tabela3[[#This Row],[Ordenado]]) + 1, LEN(Tabela3[[#This Row],[Ordenado]])),"")</f>
        <v/>
      </c>
    </row>
    <row r="2748" spans="10:11" x14ac:dyDescent="0.25">
      <c r="J2748" s="6" t="str">
        <f>IFERROR(MID(Tabela3[[#This Row],[Ordenado]], 1, SEARCH("_", Tabela3[[#This Row],[Ordenado]]) - 1),"")</f>
        <v/>
      </c>
      <c r="K2748" s="6" t="str">
        <f>IFERROR(MID(Tabela3[[#This Row],[Ordenado]], SEARCH("_",Tabela3[[#This Row],[Ordenado]]) + 1, LEN(Tabela3[[#This Row],[Ordenado]])),"")</f>
        <v/>
      </c>
    </row>
    <row r="2749" spans="10:11" x14ac:dyDescent="0.25">
      <c r="J2749" s="6" t="str">
        <f>IFERROR(MID(Tabela3[[#This Row],[Ordenado]], 1, SEARCH("_", Tabela3[[#This Row],[Ordenado]]) - 1),"")</f>
        <v/>
      </c>
      <c r="K2749" s="6" t="str">
        <f>IFERROR(MID(Tabela3[[#This Row],[Ordenado]], SEARCH("_",Tabela3[[#This Row],[Ordenado]]) + 1, LEN(Tabela3[[#This Row],[Ordenado]])),"")</f>
        <v/>
      </c>
    </row>
    <row r="2750" spans="10:11" x14ac:dyDescent="0.25">
      <c r="J2750" s="6" t="str">
        <f>IFERROR(MID(Tabela3[[#This Row],[Ordenado]], 1, SEARCH("_", Tabela3[[#This Row],[Ordenado]]) - 1),"")</f>
        <v/>
      </c>
      <c r="K2750" s="6" t="str">
        <f>IFERROR(MID(Tabela3[[#This Row],[Ordenado]], SEARCH("_",Tabela3[[#This Row],[Ordenado]]) + 1, LEN(Tabela3[[#This Row],[Ordenado]])),"")</f>
        <v/>
      </c>
    </row>
    <row r="2751" spans="10:11" x14ac:dyDescent="0.25">
      <c r="J2751" s="6" t="str">
        <f>IFERROR(MID(Tabela3[[#This Row],[Ordenado]], 1, SEARCH("_", Tabela3[[#This Row],[Ordenado]]) - 1),"")</f>
        <v/>
      </c>
      <c r="K2751" s="6" t="str">
        <f>IFERROR(MID(Tabela3[[#This Row],[Ordenado]], SEARCH("_",Tabela3[[#This Row],[Ordenado]]) + 1, LEN(Tabela3[[#This Row],[Ordenado]])),"")</f>
        <v/>
      </c>
    </row>
    <row r="2752" spans="10:11" x14ac:dyDescent="0.25">
      <c r="J2752" s="6" t="str">
        <f>IFERROR(MID(Tabela3[[#This Row],[Ordenado]], 1, SEARCH("_", Tabela3[[#This Row],[Ordenado]]) - 1),"")</f>
        <v/>
      </c>
      <c r="K2752" s="6" t="str">
        <f>IFERROR(MID(Tabela3[[#This Row],[Ordenado]], SEARCH("_",Tabela3[[#This Row],[Ordenado]]) + 1, LEN(Tabela3[[#This Row],[Ordenado]])),"")</f>
        <v/>
      </c>
    </row>
    <row r="2753" spans="10:11" x14ac:dyDescent="0.25">
      <c r="J2753" s="6" t="str">
        <f>IFERROR(MID(Tabela3[[#This Row],[Ordenado]], 1, SEARCH("_", Tabela3[[#This Row],[Ordenado]]) - 1),"")</f>
        <v/>
      </c>
      <c r="K2753" s="6" t="str">
        <f>IFERROR(MID(Tabela3[[#This Row],[Ordenado]], SEARCH("_",Tabela3[[#This Row],[Ordenado]]) + 1, LEN(Tabela3[[#This Row],[Ordenado]])),"")</f>
        <v/>
      </c>
    </row>
    <row r="2754" spans="10:11" x14ac:dyDescent="0.25">
      <c r="J2754" s="6" t="str">
        <f>IFERROR(MID(Tabela3[[#This Row],[Ordenado]], 1, SEARCH("_", Tabela3[[#This Row],[Ordenado]]) - 1),"")</f>
        <v/>
      </c>
      <c r="K2754" s="6" t="str">
        <f>IFERROR(MID(Tabela3[[#This Row],[Ordenado]], SEARCH("_",Tabela3[[#This Row],[Ordenado]]) + 1, LEN(Tabela3[[#This Row],[Ordenado]])),"")</f>
        <v/>
      </c>
    </row>
    <row r="2755" spans="10:11" x14ac:dyDescent="0.25">
      <c r="J2755" s="6" t="str">
        <f>IFERROR(MID(Tabela3[[#This Row],[Ordenado]], 1, SEARCH("_", Tabela3[[#This Row],[Ordenado]]) - 1),"")</f>
        <v/>
      </c>
      <c r="K2755" s="6" t="str">
        <f>IFERROR(MID(Tabela3[[#This Row],[Ordenado]], SEARCH("_",Tabela3[[#This Row],[Ordenado]]) + 1, LEN(Tabela3[[#This Row],[Ordenado]])),"")</f>
        <v/>
      </c>
    </row>
    <row r="2756" spans="10:11" x14ac:dyDescent="0.25">
      <c r="J2756" s="6" t="str">
        <f>IFERROR(MID(Tabela3[[#This Row],[Ordenado]], 1, SEARCH("_", Tabela3[[#This Row],[Ordenado]]) - 1),"")</f>
        <v/>
      </c>
      <c r="K2756" s="6" t="str">
        <f>IFERROR(MID(Tabela3[[#This Row],[Ordenado]], SEARCH("_",Tabela3[[#This Row],[Ordenado]]) + 1, LEN(Tabela3[[#This Row],[Ordenado]])),"")</f>
        <v/>
      </c>
    </row>
    <row r="2757" spans="10:11" x14ac:dyDescent="0.25">
      <c r="J2757" s="6" t="str">
        <f>IFERROR(MID(Tabela3[[#This Row],[Ordenado]], 1, SEARCH("_", Tabela3[[#This Row],[Ordenado]]) - 1),"")</f>
        <v/>
      </c>
      <c r="K2757" s="6" t="str">
        <f>IFERROR(MID(Tabela3[[#This Row],[Ordenado]], SEARCH("_",Tabela3[[#This Row],[Ordenado]]) + 1, LEN(Tabela3[[#This Row],[Ordenado]])),"")</f>
        <v/>
      </c>
    </row>
    <row r="2758" spans="10:11" x14ac:dyDescent="0.25">
      <c r="J2758" s="6" t="str">
        <f>IFERROR(MID(Tabela3[[#This Row],[Ordenado]], 1, SEARCH("_", Tabela3[[#This Row],[Ordenado]]) - 1),"")</f>
        <v/>
      </c>
      <c r="K2758" s="6" t="str">
        <f>IFERROR(MID(Tabela3[[#This Row],[Ordenado]], SEARCH("_",Tabela3[[#This Row],[Ordenado]]) + 1, LEN(Tabela3[[#This Row],[Ordenado]])),"")</f>
        <v/>
      </c>
    </row>
    <row r="2759" spans="10:11" x14ac:dyDescent="0.25">
      <c r="J2759" s="6" t="str">
        <f>IFERROR(MID(Tabela3[[#This Row],[Ordenado]], 1, SEARCH("_", Tabela3[[#This Row],[Ordenado]]) - 1),"")</f>
        <v/>
      </c>
      <c r="K2759" s="6" t="str">
        <f>IFERROR(MID(Tabela3[[#This Row],[Ordenado]], SEARCH("_",Tabela3[[#This Row],[Ordenado]]) + 1, LEN(Tabela3[[#This Row],[Ordenado]])),"")</f>
        <v/>
      </c>
    </row>
    <row r="2760" spans="10:11" x14ac:dyDescent="0.25">
      <c r="J2760" s="6" t="str">
        <f>IFERROR(MID(Tabela3[[#This Row],[Ordenado]], 1, SEARCH("_", Tabela3[[#This Row],[Ordenado]]) - 1),"")</f>
        <v/>
      </c>
      <c r="K2760" s="6" t="str">
        <f>IFERROR(MID(Tabela3[[#This Row],[Ordenado]], SEARCH("_",Tabela3[[#This Row],[Ordenado]]) + 1, LEN(Tabela3[[#This Row],[Ordenado]])),"")</f>
        <v/>
      </c>
    </row>
    <row r="2761" spans="10:11" x14ac:dyDescent="0.25">
      <c r="J2761" s="6" t="str">
        <f>IFERROR(MID(Tabela3[[#This Row],[Ordenado]], 1, SEARCH("_", Tabela3[[#This Row],[Ordenado]]) - 1),"")</f>
        <v/>
      </c>
      <c r="K2761" s="6" t="str">
        <f>IFERROR(MID(Tabela3[[#This Row],[Ordenado]], SEARCH("_",Tabela3[[#This Row],[Ordenado]]) + 1, LEN(Tabela3[[#This Row],[Ordenado]])),"")</f>
        <v/>
      </c>
    </row>
    <row r="2762" spans="10:11" x14ac:dyDescent="0.25">
      <c r="J2762" s="6" t="str">
        <f>IFERROR(MID(Tabela3[[#This Row],[Ordenado]], 1, SEARCH("_", Tabela3[[#This Row],[Ordenado]]) - 1),"")</f>
        <v/>
      </c>
      <c r="K2762" s="6" t="str">
        <f>IFERROR(MID(Tabela3[[#This Row],[Ordenado]], SEARCH("_",Tabela3[[#This Row],[Ordenado]]) + 1, LEN(Tabela3[[#This Row],[Ordenado]])),"")</f>
        <v/>
      </c>
    </row>
    <row r="2763" spans="10:11" x14ac:dyDescent="0.25">
      <c r="J2763" s="6" t="str">
        <f>IFERROR(MID(Tabela3[[#This Row],[Ordenado]], 1, SEARCH("_", Tabela3[[#This Row],[Ordenado]]) - 1),"")</f>
        <v/>
      </c>
      <c r="K2763" s="6" t="str">
        <f>IFERROR(MID(Tabela3[[#This Row],[Ordenado]], SEARCH("_",Tabela3[[#This Row],[Ordenado]]) + 1, LEN(Tabela3[[#This Row],[Ordenado]])),"")</f>
        <v/>
      </c>
    </row>
    <row r="2764" spans="10:11" x14ac:dyDescent="0.25">
      <c r="J2764" s="6" t="str">
        <f>IFERROR(MID(Tabela3[[#This Row],[Ordenado]], 1, SEARCH("_", Tabela3[[#This Row],[Ordenado]]) - 1),"")</f>
        <v/>
      </c>
      <c r="K2764" s="6" t="str">
        <f>IFERROR(MID(Tabela3[[#This Row],[Ordenado]], SEARCH("_",Tabela3[[#This Row],[Ordenado]]) + 1, LEN(Tabela3[[#This Row],[Ordenado]])),"")</f>
        <v/>
      </c>
    </row>
    <row r="2765" spans="10:11" x14ac:dyDescent="0.25">
      <c r="J2765" s="6" t="str">
        <f>IFERROR(MID(Tabela3[[#This Row],[Ordenado]], 1, SEARCH("_", Tabela3[[#This Row],[Ordenado]]) - 1),"")</f>
        <v/>
      </c>
      <c r="K2765" s="6" t="str">
        <f>IFERROR(MID(Tabela3[[#This Row],[Ordenado]], SEARCH("_",Tabela3[[#This Row],[Ordenado]]) + 1, LEN(Tabela3[[#This Row],[Ordenado]])),"")</f>
        <v/>
      </c>
    </row>
    <row r="2766" spans="10:11" x14ac:dyDescent="0.25">
      <c r="J2766" s="6" t="str">
        <f>IFERROR(MID(Tabela3[[#This Row],[Ordenado]], 1, SEARCH("_", Tabela3[[#This Row],[Ordenado]]) - 1),"")</f>
        <v/>
      </c>
      <c r="K2766" s="6" t="str">
        <f>IFERROR(MID(Tabela3[[#This Row],[Ordenado]], SEARCH("_",Tabela3[[#This Row],[Ordenado]]) + 1, LEN(Tabela3[[#This Row],[Ordenado]])),"")</f>
        <v/>
      </c>
    </row>
    <row r="2767" spans="10:11" x14ac:dyDescent="0.25">
      <c r="J2767" s="6" t="str">
        <f>IFERROR(MID(Tabela3[[#This Row],[Ordenado]], 1, SEARCH("_", Tabela3[[#This Row],[Ordenado]]) - 1),"")</f>
        <v/>
      </c>
      <c r="K2767" s="6" t="str">
        <f>IFERROR(MID(Tabela3[[#This Row],[Ordenado]], SEARCH("_",Tabela3[[#This Row],[Ordenado]]) + 1, LEN(Tabela3[[#This Row],[Ordenado]])),"")</f>
        <v/>
      </c>
    </row>
    <row r="2768" spans="10:11" x14ac:dyDescent="0.25">
      <c r="J2768" s="6" t="str">
        <f>IFERROR(MID(Tabela3[[#This Row],[Ordenado]], 1, SEARCH("_", Tabela3[[#This Row],[Ordenado]]) - 1),"")</f>
        <v/>
      </c>
      <c r="K2768" s="6" t="str">
        <f>IFERROR(MID(Tabela3[[#This Row],[Ordenado]], SEARCH("_",Tabela3[[#This Row],[Ordenado]]) + 1, LEN(Tabela3[[#This Row],[Ordenado]])),"")</f>
        <v/>
      </c>
    </row>
    <row r="2769" spans="10:11" x14ac:dyDescent="0.25">
      <c r="J2769" s="6" t="str">
        <f>IFERROR(MID(Tabela3[[#This Row],[Ordenado]], 1, SEARCH("_", Tabela3[[#This Row],[Ordenado]]) - 1),"")</f>
        <v/>
      </c>
      <c r="K2769" s="6" t="str">
        <f>IFERROR(MID(Tabela3[[#This Row],[Ordenado]], SEARCH("_",Tabela3[[#This Row],[Ordenado]]) + 1, LEN(Tabela3[[#This Row],[Ordenado]])),"")</f>
        <v/>
      </c>
    </row>
    <row r="2770" spans="10:11" x14ac:dyDescent="0.25">
      <c r="J2770" s="6" t="str">
        <f>IFERROR(MID(Tabela3[[#This Row],[Ordenado]], 1, SEARCH("_", Tabela3[[#This Row],[Ordenado]]) - 1),"")</f>
        <v/>
      </c>
      <c r="K2770" s="6" t="str">
        <f>IFERROR(MID(Tabela3[[#This Row],[Ordenado]], SEARCH("_",Tabela3[[#This Row],[Ordenado]]) + 1, LEN(Tabela3[[#This Row],[Ordenado]])),"")</f>
        <v/>
      </c>
    </row>
    <row r="2771" spans="10:11" x14ac:dyDescent="0.25">
      <c r="J2771" s="6" t="str">
        <f>IFERROR(MID(Tabela3[[#This Row],[Ordenado]], 1, SEARCH("_", Tabela3[[#This Row],[Ordenado]]) - 1),"")</f>
        <v/>
      </c>
      <c r="K2771" s="6" t="str">
        <f>IFERROR(MID(Tabela3[[#This Row],[Ordenado]], SEARCH("_",Tabela3[[#This Row],[Ordenado]]) + 1, LEN(Tabela3[[#This Row],[Ordenado]])),"")</f>
        <v/>
      </c>
    </row>
    <row r="2772" spans="10:11" x14ac:dyDescent="0.25">
      <c r="J2772" s="6" t="str">
        <f>IFERROR(MID(Tabela3[[#This Row],[Ordenado]], 1, SEARCH("_", Tabela3[[#This Row],[Ordenado]]) - 1),"")</f>
        <v/>
      </c>
      <c r="K2772" s="6" t="str">
        <f>IFERROR(MID(Tabela3[[#This Row],[Ordenado]], SEARCH("_",Tabela3[[#This Row],[Ordenado]]) + 1, LEN(Tabela3[[#This Row],[Ordenado]])),"")</f>
        <v/>
      </c>
    </row>
    <row r="2773" spans="10:11" x14ac:dyDescent="0.25">
      <c r="J2773" s="6" t="str">
        <f>IFERROR(MID(Tabela3[[#This Row],[Ordenado]], 1, SEARCH("_", Tabela3[[#This Row],[Ordenado]]) - 1),"")</f>
        <v/>
      </c>
      <c r="K2773" s="6" t="str">
        <f>IFERROR(MID(Tabela3[[#This Row],[Ordenado]], SEARCH("_",Tabela3[[#This Row],[Ordenado]]) + 1, LEN(Tabela3[[#This Row],[Ordenado]])),"")</f>
        <v/>
      </c>
    </row>
    <row r="2774" spans="10:11" x14ac:dyDescent="0.25">
      <c r="J2774" s="6" t="str">
        <f>IFERROR(MID(Tabela3[[#This Row],[Ordenado]], 1, SEARCH("_", Tabela3[[#This Row],[Ordenado]]) - 1),"")</f>
        <v/>
      </c>
      <c r="K2774" s="6" t="str">
        <f>IFERROR(MID(Tabela3[[#This Row],[Ordenado]], SEARCH("_",Tabela3[[#This Row],[Ordenado]]) + 1, LEN(Tabela3[[#This Row],[Ordenado]])),"")</f>
        <v/>
      </c>
    </row>
    <row r="2775" spans="10:11" x14ac:dyDescent="0.25">
      <c r="J2775" s="6" t="str">
        <f>IFERROR(MID(Tabela3[[#This Row],[Ordenado]], 1, SEARCH("_", Tabela3[[#This Row],[Ordenado]]) - 1),"")</f>
        <v/>
      </c>
      <c r="K2775" s="6" t="str">
        <f>IFERROR(MID(Tabela3[[#This Row],[Ordenado]], SEARCH("_",Tabela3[[#This Row],[Ordenado]]) + 1, LEN(Tabela3[[#This Row],[Ordenado]])),"")</f>
        <v/>
      </c>
    </row>
    <row r="2776" spans="10:11" x14ac:dyDescent="0.25">
      <c r="J2776" s="6" t="str">
        <f>IFERROR(MID(Tabela3[[#This Row],[Ordenado]], 1, SEARCH("_", Tabela3[[#This Row],[Ordenado]]) - 1),"")</f>
        <v/>
      </c>
      <c r="K2776" s="6" t="str">
        <f>IFERROR(MID(Tabela3[[#This Row],[Ordenado]], SEARCH("_",Tabela3[[#This Row],[Ordenado]]) + 1, LEN(Tabela3[[#This Row],[Ordenado]])),"")</f>
        <v/>
      </c>
    </row>
    <row r="2777" spans="10:11" x14ac:dyDescent="0.25">
      <c r="J2777" s="6" t="str">
        <f>IFERROR(MID(Tabela3[[#This Row],[Ordenado]], 1, SEARCH("_", Tabela3[[#This Row],[Ordenado]]) - 1),"")</f>
        <v/>
      </c>
      <c r="K2777" s="6" t="str">
        <f>IFERROR(MID(Tabela3[[#This Row],[Ordenado]], SEARCH("_",Tabela3[[#This Row],[Ordenado]]) + 1, LEN(Tabela3[[#This Row],[Ordenado]])),"")</f>
        <v/>
      </c>
    </row>
    <row r="2778" spans="10:11" x14ac:dyDescent="0.25">
      <c r="J2778" s="6" t="str">
        <f>IFERROR(MID(Tabela3[[#This Row],[Ordenado]], 1, SEARCH("_", Tabela3[[#This Row],[Ordenado]]) - 1),"")</f>
        <v/>
      </c>
      <c r="K2778" s="6" t="str">
        <f>IFERROR(MID(Tabela3[[#This Row],[Ordenado]], SEARCH("_",Tabela3[[#This Row],[Ordenado]]) + 1, LEN(Tabela3[[#This Row],[Ordenado]])),"")</f>
        <v/>
      </c>
    </row>
    <row r="2779" spans="10:11" x14ac:dyDescent="0.25">
      <c r="J2779" s="6" t="str">
        <f>IFERROR(MID(Tabela3[[#This Row],[Ordenado]], 1, SEARCH("_", Tabela3[[#This Row],[Ordenado]]) - 1),"")</f>
        <v/>
      </c>
      <c r="K2779" s="6" t="str">
        <f>IFERROR(MID(Tabela3[[#This Row],[Ordenado]], SEARCH("_",Tabela3[[#This Row],[Ordenado]]) + 1, LEN(Tabela3[[#This Row],[Ordenado]])),"")</f>
        <v/>
      </c>
    </row>
    <row r="2780" spans="10:11" x14ac:dyDescent="0.25">
      <c r="J2780" s="6" t="str">
        <f>IFERROR(MID(Tabela3[[#This Row],[Ordenado]], 1, SEARCH("_", Tabela3[[#This Row],[Ordenado]]) - 1),"")</f>
        <v/>
      </c>
      <c r="K2780" s="6" t="str">
        <f>IFERROR(MID(Tabela3[[#This Row],[Ordenado]], SEARCH("_",Tabela3[[#This Row],[Ordenado]]) + 1, LEN(Tabela3[[#This Row],[Ordenado]])),"")</f>
        <v/>
      </c>
    </row>
    <row r="2781" spans="10:11" x14ac:dyDescent="0.25">
      <c r="J2781" s="6" t="str">
        <f>IFERROR(MID(Tabela3[[#This Row],[Ordenado]], 1, SEARCH("_", Tabela3[[#This Row],[Ordenado]]) - 1),"")</f>
        <v/>
      </c>
      <c r="K2781" s="6" t="str">
        <f>IFERROR(MID(Tabela3[[#This Row],[Ordenado]], SEARCH("_",Tabela3[[#This Row],[Ordenado]]) + 1, LEN(Tabela3[[#This Row],[Ordenado]])),"")</f>
        <v/>
      </c>
    </row>
    <row r="2782" spans="10:11" x14ac:dyDescent="0.25">
      <c r="J2782" s="6" t="str">
        <f>IFERROR(MID(Tabela3[[#This Row],[Ordenado]], 1, SEARCH("_", Tabela3[[#This Row],[Ordenado]]) - 1),"")</f>
        <v/>
      </c>
      <c r="K2782" s="6" t="str">
        <f>IFERROR(MID(Tabela3[[#This Row],[Ordenado]], SEARCH("_",Tabela3[[#This Row],[Ordenado]]) + 1, LEN(Tabela3[[#This Row],[Ordenado]])),"")</f>
        <v/>
      </c>
    </row>
    <row r="2783" spans="10:11" x14ac:dyDescent="0.25">
      <c r="J2783" s="6" t="str">
        <f>IFERROR(MID(Tabela3[[#This Row],[Ordenado]], 1, SEARCH("_", Tabela3[[#This Row],[Ordenado]]) - 1),"")</f>
        <v/>
      </c>
      <c r="K2783" s="6" t="str">
        <f>IFERROR(MID(Tabela3[[#This Row],[Ordenado]], SEARCH("_",Tabela3[[#This Row],[Ordenado]]) + 1, LEN(Tabela3[[#This Row],[Ordenado]])),"")</f>
        <v/>
      </c>
    </row>
    <row r="2784" spans="10:11" x14ac:dyDescent="0.25">
      <c r="J2784" s="6" t="str">
        <f>IFERROR(MID(Tabela3[[#This Row],[Ordenado]], 1, SEARCH("_", Tabela3[[#This Row],[Ordenado]]) - 1),"")</f>
        <v/>
      </c>
      <c r="K2784" s="6" t="str">
        <f>IFERROR(MID(Tabela3[[#This Row],[Ordenado]], SEARCH("_",Tabela3[[#This Row],[Ordenado]]) + 1, LEN(Tabela3[[#This Row],[Ordenado]])),"")</f>
        <v/>
      </c>
    </row>
    <row r="2785" spans="10:11" x14ac:dyDescent="0.25">
      <c r="J2785" s="6" t="str">
        <f>IFERROR(MID(Tabela3[[#This Row],[Ordenado]], 1, SEARCH("_", Tabela3[[#This Row],[Ordenado]]) - 1),"")</f>
        <v/>
      </c>
      <c r="K2785" s="6" t="str">
        <f>IFERROR(MID(Tabela3[[#This Row],[Ordenado]], SEARCH("_",Tabela3[[#This Row],[Ordenado]]) + 1, LEN(Tabela3[[#This Row],[Ordenado]])),"")</f>
        <v/>
      </c>
    </row>
    <row r="2786" spans="10:11" x14ac:dyDescent="0.25">
      <c r="J2786" s="6" t="str">
        <f>IFERROR(MID(Tabela3[[#This Row],[Ordenado]], 1, SEARCH("_", Tabela3[[#This Row],[Ordenado]]) - 1),"")</f>
        <v/>
      </c>
      <c r="K2786" s="6" t="str">
        <f>IFERROR(MID(Tabela3[[#This Row],[Ordenado]], SEARCH("_",Tabela3[[#This Row],[Ordenado]]) + 1, LEN(Tabela3[[#This Row],[Ordenado]])),"")</f>
        <v/>
      </c>
    </row>
    <row r="2787" spans="10:11" x14ac:dyDescent="0.25">
      <c r="J2787" s="6" t="str">
        <f>IFERROR(MID(Tabela3[[#This Row],[Ordenado]], 1, SEARCH("_", Tabela3[[#This Row],[Ordenado]]) - 1),"")</f>
        <v/>
      </c>
      <c r="K2787" s="6" t="str">
        <f>IFERROR(MID(Tabela3[[#This Row],[Ordenado]], SEARCH("_",Tabela3[[#This Row],[Ordenado]]) + 1, LEN(Tabela3[[#This Row],[Ordenado]])),"")</f>
        <v/>
      </c>
    </row>
    <row r="2788" spans="10:11" x14ac:dyDescent="0.25">
      <c r="J2788" s="6" t="str">
        <f>IFERROR(MID(Tabela3[[#This Row],[Ordenado]], 1, SEARCH("_", Tabela3[[#This Row],[Ordenado]]) - 1),"")</f>
        <v/>
      </c>
      <c r="K2788" s="6" t="str">
        <f>IFERROR(MID(Tabela3[[#This Row],[Ordenado]], SEARCH("_",Tabela3[[#This Row],[Ordenado]]) + 1, LEN(Tabela3[[#This Row],[Ordenado]])),"")</f>
        <v/>
      </c>
    </row>
    <row r="2789" spans="10:11" x14ac:dyDescent="0.25">
      <c r="J2789" s="6" t="str">
        <f>IFERROR(MID(Tabela3[[#This Row],[Ordenado]], 1, SEARCH("_", Tabela3[[#This Row],[Ordenado]]) - 1),"")</f>
        <v/>
      </c>
      <c r="K2789" s="6" t="str">
        <f>IFERROR(MID(Tabela3[[#This Row],[Ordenado]], SEARCH("_",Tabela3[[#This Row],[Ordenado]]) + 1, LEN(Tabela3[[#This Row],[Ordenado]])),"")</f>
        <v/>
      </c>
    </row>
    <row r="2790" spans="10:11" x14ac:dyDescent="0.25">
      <c r="J2790" s="6" t="str">
        <f>IFERROR(MID(Tabela3[[#This Row],[Ordenado]], 1, SEARCH("_", Tabela3[[#This Row],[Ordenado]]) - 1),"")</f>
        <v/>
      </c>
      <c r="K2790" s="6" t="str">
        <f>IFERROR(MID(Tabela3[[#This Row],[Ordenado]], SEARCH("_",Tabela3[[#This Row],[Ordenado]]) + 1, LEN(Tabela3[[#This Row],[Ordenado]])),"")</f>
        <v/>
      </c>
    </row>
    <row r="2791" spans="10:11" x14ac:dyDescent="0.25">
      <c r="J2791" s="6" t="str">
        <f>IFERROR(MID(Tabela3[[#This Row],[Ordenado]], 1, SEARCH("_", Tabela3[[#This Row],[Ordenado]]) - 1),"")</f>
        <v/>
      </c>
      <c r="K2791" s="6" t="str">
        <f>IFERROR(MID(Tabela3[[#This Row],[Ordenado]], SEARCH("_",Tabela3[[#This Row],[Ordenado]]) + 1, LEN(Tabela3[[#This Row],[Ordenado]])),"")</f>
        <v/>
      </c>
    </row>
    <row r="2792" spans="10:11" x14ac:dyDescent="0.25">
      <c r="J2792" s="6" t="str">
        <f>IFERROR(MID(Tabela3[[#This Row],[Ordenado]], 1, SEARCH("_", Tabela3[[#This Row],[Ordenado]]) - 1),"")</f>
        <v/>
      </c>
      <c r="K2792" s="6" t="str">
        <f>IFERROR(MID(Tabela3[[#This Row],[Ordenado]], SEARCH("_",Tabela3[[#This Row],[Ordenado]]) + 1, LEN(Tabela3[[#This Row],[Ordenado]])),"")</f>
        <v/>
      </c>
    </row>
    <row r="2793" spans="10:11" x14ac:dyDescent="0.25">
      <c r="J2793" s="6" t="str">
        <f>IFERROR(MID(Tabela3[[#This Row],[Ordenado]], 1, SEARCH("_", Tabela3[[#This Row],[Ordenado]]) - 1),"")</f>
        <v/>
      </c>
      <c r="K2793" s="6" t="str">
        <f>IFERROR(MID(Tabela3[[#This Row],[Ordenado]], SEARCH("_",Tabela3[[#This Row],[Ordenado]]) + 1, LEN(Tabela3[[#This Row],[Ordenado]])),"")</f>
        <v/>
      </c>
    </row>
    <row r="2794" spans="10:11" x14ac:dyDescent="0.25">
      <c r="J2794" s="6" t="str">
        <f>IFERROR(MID(Tabela3[[#This Row],[Ordenado]], 1, SEARCH("_", Tabela3[[#This Row],[Ordenado]]) - 1),"")</f>
        <v/>
      </c>
      <c r="K2794" s="6" t="str">
        <f>IFERROR(MID(Tabela3[[#This Row],[Ordenado]], SEARCH("_",Tabela3[[#This Row],[Ordenado]]) + 1, LEN(Tabela3[[#This Row],[Ordenado]])),"")</f>
        <v/>
      </c>
    </row>
    <row r="2795" spans="10:11" x14ac:dyDescent="0.25">
      <c r="J2795" s="6" t="str">
        <f>IFERROR(MID(Tabela3[[#This Row],[Ordenado]], 1, SEARCH("_", Tabela3[[#This Row],[Ordenado]]) - 1),"")</f>
        <v/>
      </c>
      <c r="K2795" s="6" t="str">
        <f>IFERROR(MID(Tabela3[[#This Row],[Ordenado]], SEARCH("_",Tabela3[[#This Row],[Ordenado]]) + 1, LEN(Tabela3[[#This Row],[Ordenado]])),"")</f>
        <v/>
      </c>
    </row>
    <row r="2796" spans="10:11" x14ac:dyDescent="0.25">
      <c r="J2796" s="6" t="str">
        <f>IFERROR(MID(Tabela3[[#This Row],[Ordenado]], 1, SEARCH("_", Tabela3[[#This Row],[Ordenado]]) - 1),"")</f>
        <v/>
      </c>
      <c r="K2796" s="6" t="str">
        <f>IFERROR(MID(Tabela3[[#This Row],[Ordenado]], SEARCH("_",Tabela3[[#This Row],[Ordenado]]) + 1, LEN(Tabela3[[#This Row],[Ordenado]])),"")</f>
        <v/>
      </c>
    </row>
    <row r="2797" spans="10:11" x14ac:dyDescent="0.25">
      <c r="J2797" s="6" t="str">
        <f>IFERROR(MID(Tabela3[[#This Row],[Ordenado]], 1, SEARCH("_", Tabela3[[#This Row],[Ordenado]]) - 1),"")</f>
        <v/>
      </c>
      <c r="K2797" s="6" t="str">
        <f>IFERROR(MID(Tabela3[[#This Row],[Ordenado]], SEARCH("_",Tabela3[[#This Row],[Ordenado]]) + 1, LEN(Tabela3[[#This Row],[Ordenado]])),"")</f>
        <v/>
      </c>
    </row>
    <row r="2798" spans="10:11" x14ac:dyDescent="0.25">
      <c r="J2798" s="6" t="str">
        <f>IFERROR(MID(Tabela3[[#This Row],[Ordenado]], 1, SEARCH("_", Tabela3[[#This Row],[Ordenado]]) - 1),"")</f>
        <v/>
      </c>
      <c r="K2798" s="6" t="str">
        <f>IFERROR(MID(Tabela3[[#This Row],[Ordenado]], SEARCH("_",Tabela3[[#This Row],[Ordenado]]) + 1, LEN(Tabela3[[#This Row],[Ordenado]])),"")</f>
        <v/>
      </c>
    </row>
    <row r="2799" spans="10:11" x14ac:dyDescent="0.25">
      <c r="J2799" s="6" t="str">
        <f>IFERROR(MID(Tabela3[[#This Row],[Ordenado]], 1, SEARCH("_", Tabela3[[#This Row],[Ordenado]]) - 1),"")</f>
        <v/>
      </c>
      <c r="K2799" s="6" t="str">
        <f>IFERROR(MID(Tabela3[[#This Row],[Ordenado]], SEARCH("_",Tabela3[[#This Row],[Ordenado]]) + 1, LEN(Tabela3[[#This Row],[Ordenado]])),"")</f>
        <v/>
      </c>
    </row>
    <row r="2800" spans="10:11" x14ac:dyDescent="0.25">
      <c r="J2800" s="6" t="str">
        <f>IFERROR(MID(Tabela3[[#This Row],[Ordenado]], 1, SEARCH("_", Tabela3[[#This Row],[Ordenado]]) - 1),"")</f>
        <v/>
      </c>
      <c r="K2800" s="6" t="str">
        <f>IFERROR(MID(Tabela3[[#This Row],[Ordenado]], SEARCH("_",Tabela3[[#This Row],[Ordenado]]) + 1, LEN(Tabela3[[#This Row],[Ordenado]])),"")</f>
        <v/>
      </c>
    </row>
    <row r="2801" spans="10:11" x14ac:dyDescent="0.25">
      <c r="J2801" s="6" t="str">
        <f>IFERROR(MID(Tabela3[[#This Row],[Ordenado]], 1, SEARCH("_", Tabela3[[#This Row],[Ordenado]]) - 1),"")</f>
        <v/>
      </c>
      <c r="K2801" s="6" t="str">
        <f>IFERROR(MID(Tabela3[[#This Row],[Ordenado]], SEARCH("_",Tabela3[[#This Row],[Ordenado]]) + 1, LEN(Tabela3[[#This Row],[Ordenado]])),"")</f>
        <v/>
      </c>
    </row>
    <row r="2802" spans="10:11" x14ac:dyDescent="0.25">
      <c r="J2802" s="6" t="str">
        <f>IFERROR(MID(Tabela3[[#This Row],[Ordenado]], 1, SEARCH("_", Tabela3[[#This Row],[Ordenado]]) - 1),"")</f>
        <v/>
      </c>
      <c r="K2802" s="6" t="str">
        <f>IFERROR(MID(Tabela3[[#This Row],[Ordenado]], SEARCH("_",Tabela3[[#This Row],[Ordenado]]) + 1, LEN(Tabela3[[#This Row],[Ordenado]])),"")</f>
        <v/>
      </c>
    </row>
    <row r="2803" spans="10:11" x14ac:dyDescent="0.25">
      <c r="J2803" s="6" t="str">
        <f>IFERROR(MID(Tabela3[[#This Row],[Ordenado]], 1, SEARCH("_", Tabela3[[#This Row],[Ordenado]]) - 1),"")</f>
        <v/>
      </c>
      <c r="K2803" s="6" t="str">
        <f>IFERROR(MID(Tabela3[[#This Row],[Ordenado]], SEARCH("_",Tabela3[[#This Row],[Ordenado]]) + 1, LEN(Tabela3[[#This Row],[Ordenado]])),"")</f>
        <v/>
      </c>
    </row>
    <row r="2804" spans="10:11" x14ac:dyDescent="0.25">
      <c r="J2804" s="6" t="str">
        <f>IFERROR(MID(Tabela3[[#This Row],[Ordenado]], 1, SEARCH("_", Tabela3[[#This Row],[Ordenado]]) - 1),"")</f>
        <v/>
      </c>
      <c r="K2804" s="6" t="str">
        <f>IFERROR(MID(Tabela3[[#This Row],[Ordenado]], SEARCH("_",Tabela3[[#This Row],[Ordenado]]) + 1, LEN(Tabela3[[#This Row],[Ordenado]])),"")</f>
        <v/>
      </c>
    </row>
    <row r="2805" spans="10:11" x14ac:dyDescent="0.25">
      <c r="J2805" s="6" t="str">
        <f>IFERROR(MID(Tabela3[[#This Row],[Ordenado]], 1, SEARCH("_", Tabela3[[#This Row],[Ordenado]]) - 1),"")</f>
        <v/>
      </c>
      <c r="K2805" s="6" t="str">
        <f>IFERROR(MID(Tabela3[[#This Row],[Ordenado]], SEARCH("_",Tabela3[[#This Row],[Ordenado]]) + 1, LEN(Tabela3[[#This Row],[Ordenado]])),"")</f>
        <v/>
      </c>
    </row>
    <row r="2806" spans="10:11" x14ac:dyDescent="0.25">
      <c r="J2806" s="6" t="str">
        <f>IFERROR(MID(Tabela3[[#This Row],[Ordenado]], 1, SEARCH("_", Tabela3[[#This Row],[Ordenado]]) - 1),"")</f>
        <v/>
      </c>
      <c r="K2806" s="6" t="str">
        <f>IFERROR(MID(Tabela3[[#This Row],[Ordenado]], SEARCH("_",Tabela3[[#This Row],[Ordenado]]) + 1, LEN(Tabela3[[#This Row],[Ordenado]])),"")</f>
        <v/>
      </c>
    </row>
    <row r="2807" spans="10:11" x14ac:dyDescent="0.25">
      <c r="J2807" s="6" t="str">
        <f>IFERROR(MID(Tabela3[[#This Row],[Ordenado]], 1, SEARCH("_", Tabela3[[#This Row],[Ordenado]]) - 1),"")</f>
        <v/>
      </c>
      <c r="K2807" s="6" t="str">
        <f>IFERROR(MID(Tabela3[[#This Row],[Ordenado]], SEARCH("_",Tabela3[[#This Row],[Ordenado]]) + 1, LEN(Tabela3[[#This Row],[Ordenado]])),"")</f>
        <v/>
      </c>
    </row>
    <row r="2808" spans="10:11" x14ac:dyDescent="0.25">
      <c r="J2808" s="6" t="str">
        <f>IFERROR(MID(Tabela3[[#This Row],[Ordenado]], 1, SEARCH("_", Tabela3[[#This Row],[Ordenado]]) - 1),"")</f>
        <v/>
      </c>
      <c r="K2808" s="6" t="str">
        <f>IFERROR(MID(Tabela3[[#This Row],[Ordenado]], SEARCH("_",Tabela3[[#This Row],[Ordenado]]) + 1, LEN(Tabela3[[#This Row],[Ordenado]])),"")</f>
        <v/>
      </c>
    </row>
    <row r="2809" spans="10:11" x14ac:dyDescent="0.25">
      <c r="J2809" s="6" t="str">
        <f>IFERROR(MID(Tabela3[[#This Row],[Ordenado]], 1, SEARCH("_", Tabela3[[#This Row],[Ordenado]]) - 1),"")</f>
        <v/>
      </c>
      <c r="K2809" s="6" t="str">
        <f>IFERROR(MID(Tabela3[[#This Row],[Ordenado]], SEARCH("_",Tabela3[[#This Row],[Ordenado]]) + 1, LEN(Tabela3[[#This Row],[Ordenado]])),"")</f>
        <v/>
      </c>
    </row>
    <row r="2810" spans="10:11" x14ac:dyDescent="0.25">
      <c r="J2810" s="6" t="str">
        <f>IFERROR(MID(Tabela3[[#This Row],[Ordenado]], 1, SEARCH("_", Tabela3[[#This Row],[Ordenado]]) - 1),"")</f>
        <v/>
      </c>
      <c r="K2810" s="6" t="str">
        <f>IFERROR(MID(Tabela3[[#This Row],[Ordenado]], SEARCH("_",Tabela3[[#This Row],[Ordenado]]) + 1, LEN(Tabela3[[#This Row],[Ordenado]])),"")</f>
        <v/>
      </c>
    </row>
    <row r="2811" spans="10:11" x14ac:dyDescent="0.25">
      <c r="J2811" s="6" t="str">
        <f>IFERROR(MID(Tabela3[[#This Row],[Ordenado]], 1, SEARCH("_", Tabela3[[#This Row],[Ordenado]]) - 1),"")</f>
        <v/>
      </c>
      <c r="K2811" s="6" t="str">
        <f>IFERROR(MID(Tabela3[[#This Row],[Ordenado]], SEARCH("_",Tabela3[[#This Row],[Ordenado]]) + 1, LEN(Tabela3[[#This Row],[Ordenado]])),"")</f>
        <v/>
      </c>
    </row>
    <row r="2812" spans="10:11" x14ac:dyDescent="0.25">
      <c r="J2812" s="6" t="str">
        <f>IFERROR(MID(Tabela3[[#This Row],[Ordenado]], 1, SEARCH("_", Tabela3[[#This Row],[Ordenado]]) - 1),"")</f>
        <v/>
      </c>
      <c r="K2812" s="6" t="str">
        <f>IFERROR(MID(Tabela3[[#This Row],[Ordenado]], SEARCH("_",Tabela3[[#This Row],[Ordenado]]) + 1, LEN(Tabela3[[#This Row],[Ordenado]])),"")</f>
        <v/>
      </c>
    </row>
    <row r="2813" spans="10:11" x14ac:dyDescent="0.25">
      <c r="J2813" s="6" t="str">
        <f>IFERROR(MID(Tabela3[[#This Row],[Ordenado]], 1, SEARCH("_", Tabela3[[#This Row],[Ordenado]]) - 1),"")</f>
        <v/>
      </c>
      <c r="K2813" s="6" t="str">
        <f>IFERROR(MID(Tabela3[[#This Row],[Ordenado]], SEARCH("_",Tabela3[[#This Row],[Ordenado]]) + 1, LEN(Tabela3[[#This Row],[Ordenado]])),"")</f>
        <v/>
      </c>
    </row>
    <row r="2814" spans="10:11" x14ac:dyDescent="0.25">
      <c r="J2814" s="6" t="str">
        <f>IFERROR(MID(Tabela3[[#This Row],[Ordenado]], 1, SEARCH("_", Tabela3[[#This Row],[Ordenado]]) - 1),"")</f>
        <v/>
      </c>
      <c r="K2814" s="6" t="str">
        <f>IFERROR(MID(Tabela3[[#This Row],[Ordenado]], SEARCH("_",Tabela3[[#This Row],[Ordenado]]) + 1, LEN(Tabela3[[#This Row],[Ordenado]])),"")</f>
        <v/>
      </c>
    </row>
    <row r="2815" spans="10:11" x14ac:dyDescent="0.25">
      <c r="J2815" s="6" t="str">
        <f>IFERROR(MID(Tabela3[[#This Row],[Ordenado]], 1, SEARCH("_", Tabela3[[#This Row],[Ordenado]]) - 1),"")</f>
        <v/>
      </c>
      <c r="K2815" s="6" t="str">
        <f>IFERROR(MID(Tabela3[[#This Row],[Ordenado]], SEARCH("_",Tabela3[[#This Row],[Ordenado]]) + 1, LEN(Tabela3[[#This Row],[Ordenado]])),"")</f>
        <v/>
      </c>
    </row>
    <row r="2816" spans="10:11" x14ac:dyDescent="0.25">
      <c r="J2816" s="6" t="str">
        <f>IFERROR(MID(Tabela3[[#This Row],[Ordenado]], 1, SEARCH("_", Tabela3[[#This Row],[Ordenado]]) - 1),"")</f>
        <v/>
      </c>
      <c r="K2816" s="6" t="str">
        <f>IFERROR(MID(Tabela3[[#This Row],[Ordenado]], SEARCH("_",Tabela3[[#This Row],[Ordenado]]) + 1, LEN(Tabela3[[#This Row],[Ordenado]])),"")</f>
        <v/>
      </c>
    </row>
    <row r="2817" spans="10:11" x14ac:dyDescent="0.25">
      <c r="J2817" s="6" t="str">
        <f>IFERROR(MID(Tabela3[[#This Row],[Ordenado]], 1, SEARCH("_", Tabela3[[#This Row],[Ordenado]]) - 1),"")</f>
        <v/>
      </c>
      <c r="K2817" s="6" t="str">
        <f>IFERROR(MID(Tabela3[[#This Row],[Ordenado]], SEARCH("_",Tabela3[[#This Row],[Ordenado]]) + 1, LEN(Tabela3[[#This Row],[Ordenado]])),"")</f>
        <v/>
      </c>
    </row>
    <row r="2818" spans="10:11" x14ac:dyDescent="0.25">
      <c r="J2818" s="6" t="str">
        <f>IFERROR(MID(Tabela3[[#This Row],[Ordenado]], 1, SEARCH("_", Tabela3[[#This Row],[Ordenado]]) - 1),"")</f>
        <v/>
      </c>
      <c r="K2818" s="6" t="str">
        <f>IFERROR(MID(Tabela3[[#This Row],[Ordenado]], SEARCH("_",Tabela3[[#This Row],[Ordenado]]) + 1, LEN(Tabela3[[#This Row],[Ordenado]])),"")</f>
        <v/>
      </c>
    </row>
    <row r="2819" spans="10:11" x14ac:dyDescent="0.25">
      <c r="J2819" s="6" t="str">
        <f>IFERROR(MID(Tabela3[[#This Row],[Ordenado]], 1, SEARCH("_", Tabela3[[#This Row],[Ordenado]]) - 1),"")</f>
        <v/>
      </c>
      <c r="K2819" s="6" t="str">
        <f>IFERROR(MID(Tabela3[[#This Row],[Ordenado]], SEARCH("_",Tabela3[[#This Row],[Ordenado]]) + 1, LEN(Tabela3[[#This Row],[Ordenado]])),"")</f>
        <v/>
      </c>
    </row>
    <row r="2820" spans="10:11" x14ac:dyDescent="0.25">
      <c r="J2820" s="6" t="str">
        <f>IFERROR(MID(Tabela3[[#This Row],[Ordenado]], 1, SEARCH("_", Tabela3[[#This Row],[Ordenado]]) - 1),"")</f>
        <v/>
      </c>
      <c r="K2820" s="6" t="str">
        <f>IFERROR(MID(Tabela3[[#This Row],[Ordenado]], SEARCH("_",Tabela3[[#This Row],[Ordenado]]) + 1, LEN(Tabela3[[#This Row],[Ordenado]])),"")</f>
        <v/>
      </c>
    </row>
    <row r="2821" spans="10:11" x14ac:dyDescent="0.25">
      <c r="J2821" s="6" t="str">
        <f>IFERROR(MID(Tabela3[[#This Row],[Ordenado]], 1, SEARCH("_", Tabela3[[#This Row],[Ordenado]]) - 1),"")</f>
        <v/>
      </c>
      <c r="K2821" s="6" t="str">
        <f>IFERROR(MID(Tabela3[[#This Row],[Ordenado]], SEARCH("_",Tabela3[[#This Row],[Ordenado]]) + 1, LEN(Tabela3[[#This Row],[Ordenado]])),"")</f>
        <v/>
      </c>
    </row>
    <row r="2822" spans="10:11" x14ac:dyDescent="0.25">
      <c r="J2822" s="6" t="str">
        <f>IFERROR(MID(Tabela3[[#This Row],[Ordenado]], 1, SEARCH("_", Tabela3[[#This Row],[Ordenado]]) - 1),"")</f>
        <v/>
      </c>
      <c r="K2822" s="6" t="str">
        <f>IFERROR(MID(Tabela3[[#This Row],[Ordenado]], SEARCH("_",Tabela3[[#This Row],[Ordenado]]) + 1, LEN(Tabela3[[#This Row],[Ordenado]])),"")</f>
        <v/>
      </c>
    </row>
    <row r="2823" spans="10:11" x14ac:dyDescent="0.25">
      <c r="J2823" s="6" t="str">
        <f>IFERROR(MID(Tabela3[[#This Row],[Ordenado]], 1, SEARCH("_", Tabela3[[#This Row],[Ordenado]]) - 1),"")</f>
        <v/>
      </c>
      <c r="K2823" s="6" t="str">
        <f>IFERROR(MID(Tabela3[[#This Row],[Ordenado]], SEARCH("_",Tabela3[[#This Row],[Ordenado]]) + 1, LEN(Tabela3[[#This Row],[Ordenado]])),"")</f>
        <v/>
      </c>
    </row>
    <row r="2824" spans="10:11" x14ac:dyDescent="0.25">
      <c r="J2824" s="6" t="str">
        <f>IFERROR(MID(Tabela3[[#This Row],[Ordenado]], 1, SEARCH("_", Tabela3[[#This Row],[Ordenado]]) - 1),"")</f>
        <v/>
      </c>
      <c r="K2824" s="6" t="str">
        <f>IFERROR(MID(Tabela3[[#This Row],[Ordenado]], SEARCH("_",Tabela3[[#This Row],[Ordenado]]) + 1, LEN(Tabela3[[#This Row],[Ordenado]])),"")</f>
        <v/>
      </c>
    </row>
    <row r="2825" spans="10:11" x14ac:dyDescent="0.25">
      <c r="J2825" s="6" t="str">
        <f>IFERROR(MID(Tabela3[[#This Row],[Ordenado]], 1, SEARCH("_", Tabela3[[#This Row],[Ordenado]]) - 1),"")</f>
        <v/>
      </c>
      <c r="K2825" s="6" t="str">
        <f>IFERROR(MID(Tabela3[[#This Row],[Ordenado]], SEARCH("_",Tabela3[[#This Row],[Ordenado]]) + 1, LEN(Tabela3[[#This Row],[Ordenado]])),"")</f>
        <v/>
      </c>
    </row>
    <row r="2826" spans="10:11" x14ac:dyDescent="0.25">
      <c r="J2826" s="6" t="str">
        <f>IFERROR(MID(Tabela3[[#This Row],[Ordenado]], 1, SEARCH("_", Tabela3[[#This Row],[Ordenado]]) - 1),"")</f>
        <v/>
      </c>
      <c r="K2826" s="6" t="str">
        <f>IFERROR(MID(Tabela3[[#This Row],[Ordenado]], SEARCH("_",Tabela3[[#This Row],[Ordenado]]) + 1, LEN(Tabela3[[#This Row],[Ordenado]])),"")</f>
        <v/>
      </c>
    </row>
    <row r="2827" spans="10:11" x14ac:dyDescent="0.25">
      <c r="J2827" s="6" t="str">
        <f>IFERROR(MID(Tabela3[[#This Row],[Ordenado]], 1, SEARCH("_", Tabela3[[#This Row],[Ordenado]]) - 1),"")</f>
        <v/>
      </c>
      <c r="K2827" s="6" t="str">
        <f>IFERROR(MID(Tabela3[[#This Row],[Ordenado]], SEARCH("_",Tabela3[[#This Row],[Ordenado]]) + 1, LEN(Tabela3[[#This Row],[Ordenado]])),"")</f>
        <v/>
      </c>
    </row>
    <row r="2828" spans="10:11" x14ac:dyDescent="0.25">
      <c r="J2828" s="6" t="str">
        <f>IFERROR(MID(Tabela3[[#This Row],[Ordenado]], 1, SEARCH("_", Tabela3[[#This Row],[Ordenado]]) - 1),"")</f>
        <v/>
      </c>
      <c r="K2828" s="6" t="str">
        <f>IFERROR(MID(Tabela3[[#This Row],[Ordenado]], SEARCH("_",Tabela3[[#This Row],[Ordenado]]) + 1, LEN(Tabela3[[#This Row],[Ordenado]])),"")</f>
        <v/>
      </c>
    </row>
    <row r="2829" spans="10:11" x14ac:dyDescent="0.25">
      <c r="J2829" s="6" t="str">
        <f>IFERROR(MID(Tabela3[[#This Row],[Ordenado]], 1, SEARCH("_", Tabela3[[#This Row],[Ordenado]]) - 1),"")</f>
        <v/>
      </c>
      <c r="K2829" s="6" t="str">
        <f>IFERROR(MID(Tabela3[[#This Row],[Ordenado]], SEARCH("_",Tabela3[[#This Row],[Ordenado]]) + 1, LEN(Tabela3[[#This Row],[Ordenado]])),"")</f>
        <v/>
      </c>
    </row>
    <row r="2830" spans="10:11" x14ac:dyDescent="0.25">
      <c r="J2830" s="6" t="str">
        <f>IFERROR(MID(Tabela3[[#This Row],[Ordenado]], 1, SEARCH("_", Tabela3[[#This Row],[Ordenado]]) - 1),"")</f>
        <v/>
      </c>
      <c r="K2830" s="6" t="str">
        <f>IFERROR(MID(Tabela3[[#This Row],[Ordenado]], SEARCH("_",Tabela3[[#This Row],[Ordenado]]) + 1, LEN(Tabela3[[#This Row],[Ordenado]])),"")</f>
        <v/>
      </c>
    </row>
    <row r="2831" spans="10:11" x14ac:dyDescent="0.25">
      <c r="J2831" s="6" t="str">
        <f>IFERROR(MID(Tabela3[[#This Row],[Ordenado]], 1, SEARCH("_", Tabela3[[#This Row],[Ordenado]]) - 1),"")</f>
        <v/>
      </c>
      <c r="K2831" s="6" t="str">
        <f>IFERROR(MID(Tabela3[[#This Row],[Ordenado]], SEARCH("_",Tabela3[[#This Row],[Ordenado]]) + 1, LEN(Tabela3[[#This Row],[Ordenado]])),"")</f>
        <v/>
      </c>
    </row>
    <row r="2832" spans="10:11" x14ac:dyDescent="0.25">
      <c r="J2832" s="6" t="str">
        <f>IFERROR(MID(Tabela3[[#This Row],[Ordenado]], 1, SEARCH("_", Tabela3[[#This Row],[Ordenado]]) - 1),"")</f>
        <v/>
      </c>
      <c r="K2832" s="6" t="str">
        <f>IFERROR(MID(Tabela3[[#This Row],[Ordenado]], SEARCH("_",Tabela3[[#This Row],[Ordenado]]) + 1, LEN(Tabela3[[#This Row],[Ordenado]])),"")</f>
        <v/>
      </c>
    </row>
    <row r="2833" spans="10:11" x14ac:dyDescent="0.25">
      <c r="J2833" s="6" t="str">
        <f>IFERROR(MID(Tabela3[[#This Row],[Ordenado]], 1, SEARCH("_", Tabela3[[#This Row],[Ordenado]]) - 1),"")</f>
        <v/>
      </c>
      <c r="K2833" s="6" t="str">
        <f>IFERROR(MID(Tabela3[[#This Row],[Ordenado]], SEARCH("_",Tabela3[[#This Row],[Ordenado]]) + 1, LEN(Tabela3[[#This Row],[Ordenado]])),"")</f>
        <v/>
      </c>
    </row>
    <row r="2834" spans="10:11" x14ac:dyDescent="0.25">
      <c r="J2834" s="6" t="str">
        <f>IFERROR(MID(Tabela3[[#This Row],[Ordenado]], 1, SEARCH("_", Tabela3[[#This Row],[Ordenado]]) - 1),"")</f>
        <v/>
      </c>
      <c r="K2834" s="6" t="str">
        <f>IFERROR(MID(Tabela3[[#This Row],[Ordenado]], SEARCH("_",Tabela3[[#This Row],[Ordenado]]) + 1, LEN(Tabela3[[#This Row],[Ordenado]])),"")</f>
        <v/>
      </c>
    </row>
    <row r="2835" spans="10:11" x14ac:dyDescent="0.25">
      <c r="J2835" s="6" t="str">
        <f>IFERROR(MID(Tabela3[[#This Row],[Ordenado]], 1, SEARCH("_", Tabela3[[#This Row],[Ordenado]]) - 1),"")</f>
        <v/>
      </c>
      <c r="K2835" s="6" t="str">
        <f>IFERROR(MID(Tabela3[[#This Row],[Ordenado]], SEARCH("_",Tabela3[[#This Row],[Ordenado]]) + 1, LEN(Tabela3[[#This Row],[Ordenado]])),"")</f>
        <v/>
      </c>
    </row>
    <row r="2836" spans="10:11" x14ac:dyDescent="0.25">
      <c r="J2836" s="6" t="str">
        <f>IFERROR(MID(Tabela3[[#This Row],[Ordenado]], 1, SEARCH("_", Tabela3[[#This Row],[Ordenado]]) - 1),"")</f>
        <v/>
      </c>
      <c r="K2836" s="6" t="str">
        <f>IFERROR(MID(Tabela3[[#This Row],[Ordenado]], SEARCH("_",Tabela3[[#This Row],[Ordenado]]) + 1, LEN(Tabela3[[#This Row],[Ordenado]])),"")</f>
        <v/>
      </c>
    </row>
    <row r="2837" spans="10:11" x14ac:dyDescent="0.25">
      <c r="J2837" s="6" t="str">
        <f>IFERROR(MID(Tabela3[[#This Row],[Ordenado]], 1, SEARCH("_", Tabela3[[#This Row],[Ordenado]]) - 1),"")</f>
        <v/>
      </c>
      <c r="K2837" s="6" t="str">
        <f>IFERROR(MID(Tabela3[[#This Row],[Ordenado]], SEARCH("_",Tabela3[[#This Row],[Ordenado]]) + 1, LEN(Tabela3[[#This Row],[Ordenado]])),"")</f>
        <v/>
      </c>
    </row>
    <row r="2838" spans="10:11" x14ac:dyDescent="0.25">
      <c r="J2838" s="6" t="str">
        <f>IFERROR(MID(Tabela3[[#This Row],[Ordenado]], 1, SEARCH("_", Tabela3[[#This Row],[Ordenado]]) - 1),"")</f>
        <v/>
      </c>
      <c r="K2838" s="6" t="str">
        <f>IFERROR(MID(Tabela3[[#This Row],[Ordenado]], SEARCH("_",Tabela3[[#This Row],[Ordenado]]) + 1, LEN(Tabela3[[#This Row],[Ordenado]])),"")</f>
        <v/>
      </c>
    </row>
    <row r="2839" spans="10:11" x14ac:dyDescent="0.25">
      <c r="J2839" s="6" t="str">
        <f>IFERROR(MID(Tabela3[[#This Row],[Ordenado]], 1, SEARCH("_", Tabela3[[#This Row],[Ordenado]]) - 1),"")</f>
        <v/>
      </c>
      <c r="K2839" s="6" t="str">
        <f>IFERROR(MID(Tabela3[[#This Row],[Ordenado]], SEARCH("_",Tabela3[[#This Row],[Ordenado]]) + 1, LEN(Tabela3[[#This Row],[Ordenado]])),"")</f>
        <v/>
      </c>
    </row>
    <row r="2840" spans="10:11" x14ac:dyDescent="0.25">
      <c r="J2840" s="6" t="str">
        <f>IFERROR(MID(Tabela3[[#This Row],[Ordenado]], 1, SEARCH("_", Tabela3[[#This Row],[Ordenado]]) - 1),"")</f>
        <v/>
      </c>
      <c r="K2840" s="6" t="str">
        <f>IFERROR(MID(Tabela3[[#This Row],[Ordenado]], SEARCH("_",Tabela3[[#This Row],[Ordenado]]) + 1, LEN(Tabela3[[#This Row],[Ordenado]])),"")</f>
        <v/>
      </c>
    </row>
    <row r="2841" spans="10:11" x14ac:dyDescent="0.25">
      <c r="J2841" s="6" t="str">
        <f>IFERROR(MID(Tabela3[[#This Row],[Ordenado]], 1, SEARCH("_", Tabela3[[#This Row],[Ordenado]]) - 1),"")</f>
        <v/>
      </c>
      <c r="K2841" s="6" t="str">
        <f>IFERROR(MID(Tabela3[[#This Row],[Ordenado]], SEARCH("_",Tabela3[[#This Row],[Ordenado]]) + 1, LEN(Tabela3[[#This Row],[Ordenado]])),"")</f>
        <v/>
      </c>
    </row>
    <row r="2842" spans="10:11" x14ac:dyDescent="0.25">
      <c r="J2842" s="6" t="str">
        <f>IFERROR(MID(Tabela3[[#This Row],[Ordenado]], 1, SEARCH("_", Tabela3[[#This Row],[Ordenado]]) - 1),"")</f>
        <v/>
      </c>
      <c r="K2842" s="6" t="str">
        <f>IFERROR(MID(Tabela3[[#This Row],[Ordenado]], SEARCH("_",Tabela3[[#This Row],[Ordenado]]) + 1, LEN(Tabela3[[#This Row],[Ordenado]])),"")</f>
        <v/>
      </c>
    </row>
    <row r="2843" spans="10:11" x14ac:dyDescent="0.25">
      <c r="J2843" s="6" t="str">
        <f>IFERROR(MID(Tabela3[[#This Row],[Ordenado]], 1, SEARCH("_", Tabela3[[#This Row],[Ordenado]]) - 1),"")</f>
        <v/>
      </c>
      <c r="K2843" s="6" t="str">
        <f>IFERROR(MID(Tabela3[[#This Row],[Ordenado]], SEARCH("_",Tabela3[[#This Row],[Ordenado]]) + 1, LEN(Tabela3[[#This Row],[Ordenado]])),"")</f>
        <v/>
      </c>
    </row>
    <row r="2844" spans="10:11" x14ac:dyDescent="0.25">
      <c r="J2844" s="6" t="str">
        <f>IFERROR(MID(Tabela3[[#This Row],[Ordenado]], 1, SEARCH("_", Tabela3[[#This Row],[Ordenado]]) - 1),"")</f>
        <v/>
      </c>
      <c r="K2844" s="6" t="str">
        <f>IFERROR(MID(Tabela3[[#This Row],[Ordenado]], SEARCH("_",Tabela3[[#This Row],[Ordenado]]) + 1, LEN(Tabela3[[#This Row],[Ordenado]])),"")</f>
        <v/>
      </c>
    </row>
    <row r="2845" spans="10:11" x14ac:dyDescent="0.25">
      <c r="J2845" s="6" t="str">
        <f>IFERROR(MID(Tabela3[[#This Row],[Ordenado]], 1, SEARCH("_", Tabela3[[#This Row],[Ordenado]]) - 1),"")</f>
        <v/>
      </c>
      <c r="K2845" s="6" t="str">
        <f>IFERROR(MID(Tabela3[[#This Row],[Ordenado]], SEARCH("_",Tabela3[[#This Row],[Ordenado]]) + 1, LEN(Tabela3[[#This Row],[Ordenado]])),"")</f>
        <v/>
      </c>
    </row>
    <row r="2846" spans="10:11" x14ac:dyDescent="0.25">
      <c r="J2846" s="6" t="str">
        <f>IFERROR(MID(Tabela3[[#This Row],[Ordenado]], 1, SEARCH("_", Tabela3[[#This Row],[Ordenado]]) - 1),"")</f>
        <v/>
      </c>
      <c r="K2846" s="6" t="str">
        <f>IFERROR(MID(Tabela3[[#This Row],[Ordenado]], SEARCH("_",Tabela3[[#This Row],[Ordenado]]) + 1, LEN(Tabela3[[#This Row],[Ordenado]])),"")</f>
        <v/>
      </c>
    </row>
    <row r="2847" spans="10:11" x14ac:dyDescent="0.25">
      <c r="J2847" s="6" t="str">
        <f>IFERROR(MID(Tabela3[[#This Row],[Ordenado]], 1, SEARCH("_", Tabela3[[#This Row],[Ordenado]]) - 1),"")</f>
        <v/>
      </c>
      <c r="K2847" s="6" t="str">
        <f>IFERROR(MID(Tabela3[[#This Row],[Ordenado]], SEARCH("_",Tabela3[[#This Row],[Ordenado]]) + 1, LEN(Tabela3[[#This Row],[Ordenado]])),"")</f>
        <v/>
      </c>
    </row>
    <row r="2848" spans="10:11" x14ac:dyDescent="0.25">
      <c r="J2848" s="6" t="str">
        <f>IFERROR(MID(Tabela3[[#This Row],[Ordenado]], 1, SEARCH("_", Tabela3[[#This Row],[Ordenado]]) - 1),"")</f>
        <v/>
      </c>
      <c r="K2848" s="6" t="str">
        <f>IFERROR(MID(Tabela3[[#This Row],[Ordenado]], SEARCH("_",Tabela3[[#This Row],[Ordenado]]) + 1, LEN(Tabela3[[#This Row],[Ordenado]])),"")</f>
        <v/>
      </c>
    </row>
    <row r="2849" spans="10:11" x14ac:dyDescent="0.25">
      <c r="J2849" s="6" t="str">
        <f>IFERROR(MID(Tabela3[[#This Row],[Ordenado]], 1, SEARCH("_", Tabela3[[#This Row],[Ordenado]]) - 1),"")</f>
        <v/>
      </c>
      <c r="K2849" s="6" t="str">
        <f>IFERROR(MID(Tabela3[[#This Row],[Ordenado]], SEARCH("_",Tabela3[[#This Row],[Ordenado]]) + 1, LEN(Tabela3[[#This Row],[Ordenado]])),"")</f>
        <v/>
      </c>
    </row>
    <row r="2850" spans="10:11" x14ac:dyDescent="0.25">
      <c r="J2850" s="6" t="str">
        <f>IFERROR(MID(Tabela3[[#This Row],[Ordenado]], 1, SEARCH("_", Tabela3[[#This Row],[Ordenado]]) - 1),"")</f>
        <v/>
      </c>
      <c r="K2850" s="6" t="str">
        <f>IFERROR(MID(Tabela3[[#This Row],[Ordenado]], SEARCH("_",Tabela3[[#This Row],[Ordenado]]) + 1, LEN(Tabela3[[#This Row],[Ordenado]])),"")</f>
        <v/>
      </c>
    </row>
    <row r="2851" spans="10:11" x14ac:dyDescent="0.25">
      <c r="J2851" s="6" t="str">
        <f>IFERROR(MID(Tabela3[[#This Row],[Ordenado]], 1, SEARCH("_", Tabela3[[#This Row],[Ordenado]]) - 1),"")</f>
        <v/>
      </c>
      <c r="K2851" s="6" t="str">
        <f>IFERROR(MID(Tabela3[[#This Row],[Ordenado]], SEARCH("_",Tabela3[[#This Row],[Ordenado]]) + 1, LEN(Tabela3[[#This Row],[Ordenado]])),"")</f>
        <v/>
      </c>
    </row>
    <row r="2852" spans="10:11" x14ac:dyDescent="0.25">
      <c r="J2852" s="6" t="str">
        <f>IFERROR(MID(Tabela3[[#This Row],[Ordenado]], 1, SEARCH("_", Tabela3[[#This Row],[Ordenado]]) - 1),"")</f>
        <v/>
      </c>
      <c r="K2852" s="6" t="str">
        <f>IFERROR(MID(Tabela3[[#This Row],[Ordenado]], SEARCH("_",Tabela3[[#This Row],[Ordenado]]) + 1, LEN(Tabela3[[#This Row],[Ordenado]])),"")</f>
        <v/>
      </c>
    </row>
    <row r="2853" spans="10:11" x14ac:dyDescent="0.25">
      <c r="J2853" s="6" t="str">
        <f>IFERROR(MID(Tabela3[[#This Row],[Ordenado]], 1, SEARCH("_", Tabela3[[#This Row],[Ordenado]]) - 1),"")</f>
        <v/>
      </c>
      <c r="K2853" s="6" t="str">
        <f>IFERROR(MID(Tabela3[[#This Row],[Ordenado]], SEARCH("_",Tabela3[[#This Row],[Ordenado]]) + 1, LEN(Tabela3[[#This Row],[Ordenado]])),"")</f>
        <v/>
      </c>
    </row>
    <row r="2854" spans="10:11" x14ac:dyDescent="0.25">
      <c r="J2854" s="6" t="str">
        <f>IFERROR(MID(Tabela3[[#This Row],[Ordenado]], 1, SEARCH("_", Tabela3[[#This Row],[Ordenado]]) - 1),"")</f>
        <v/>
      </c>
      <c r="K2854" s="6" t="str">
        <f>IFERROR(MID(Tabela3[[#This Row],[Ordenado]], SEARCH("_",Tabela3[[#This Row],[Ordenado]]) + 1, LEN(Tabela3[[#This Row],[Ordenado]])),"")</f>
        <v/>
      </c>
    </row>
    <row r="2855" spans="10:11" x14ac:dyDescent="0.25">
      <c r="J2855" s="6" t="str">
        <f>IFERROR(MID(Tabela3[[#This Row],[Ordenado]], 1, SEARCH("_", Tabela3[[#This Row],[Ordenado]]) - 1),"")</f>
        <v/>
      </c>
      <c r="K2855" s="6" t="str">
        <f>IFERROR(MID(Tabela3[[#This Row],[Ordenado]], SEARCH("_",Tabela3[[#This Row],[Ordenado]]) + 1, LEN(Tabela3[[#This Row],[Ordenado]])),"")</f>
        <v/>
      </c>
    </row>
    <row r="2856" spans="10:11" x14ac:dyDescent="0.25">
      <c r="J2856" s="6" t="str">
        <f>IFERROR(MID(Tabela3[[#This Row],[Ordenado]], 1, SEARCH("_", Tabela3[[#This Row],[Ordenado]]) - 1),"")</f>
        <v/>
      </c>
      <c r="K2856" s="6" t="str">
        <f>IFERROR(MID(Tabela3[[#This Row],[Ordenado]], SEARCH("_",Tabela3[[#This Row],[Ordenado]]) + 1, LEN(Tabela3[[#This Row],[Ordenado]])),"")</f>
        <v/>
      </c>
    </row>
    <row r="2857" spans="10:11" x14ac:dyDescent="0.25">
      <c r="J2857" s="6" t="str">
        <f>IFERROR(MID(Tabela3[[#This Row],[Ordenado]], 1, SEARCH("_", Tabela3[[#This Row],[Ordenado]]) - 1),"")</f>
        <v/>
      </c>
      <c r="K2857" s="6" t="str">
        <f>IFERROR(MID(Tabela3[[#This Row],[Ordenado]], SEARCH("_",Tabela3[[#This Row],[Ordenado]]) + 1, LEN(Tabela3[[#This Row],[Ordenado]])),"")</f>
        <v/>
      </c>
    </row>
    <row r="2858" spans="10:11" x14ac:dyDescent="0.25">
      <c r="J2858" s="6" t="str">
        <f>IFERROR(MID(Tabela3[[#This Row],[Ordenado]], 1, SEARCH("_", Tabela3[[#This Row],[Ordenado]]) - 1),"")</f>
        <v/>
      </c>
      <c r="K2858" s="6" t="str">
        <f>IFERROR(MID(Tabela3[[#This Row],[Ordenado]], SEARCH("_",Tabela3[[#This Row],[Ordenado]]) + 1, LEN(Tabela3[[#This Row],[Ordenado]])),"")</f>
        <v/>
      </c>
    </row>
    <row r="2859" spans="10:11" x14ac:dyDescent="0.25">
      <c r="J2859" s="6" t="str">
        <f>IFERROR(MID(Tabela3[[#This Row],[Ordenado]], 1, SEARCH("_", Tabela3[[#This Row],[Ordenado]]) - 1),"")</f>
        <v/>
      </c>
      <c r="K2859" s="6" t="str">
        <f>IFERROR(MID(Tabela3[[#This Row],[Ordenado]], SEARCH("_",Tabela3[[#This Row],[Ordenado]]) + 1, LEN(Tabela3[[#This Row],[Ordenado]])),"")</f>
        <v/>
      </c>
    </row>
    <row r="2860" spans="10:11" x14ac:dyDescent="0.25">
      <c r="J2860" s="6" t="str">
        <f>IFERROR(MID(Tabela3[[#This Row],[Ordenado]], 1, SEARCH("_", Tabela3[[#This Row],[Ordenado]]) - 1),"")</f>
        <v/>
      </c>
      <c r="K2860" s="6" t="str">
        <f>IFERROR(MID(Tabela3[[#This Row],[Ordenado]], SEARCH("_",Tabela3[[#This Row],[Ordenado]]) + 1, LEN(Tabela3[[#This Row],[Ordenado]])),"")</f>
        <v/>
      </c>
    </row>
    <row r="2861" spans="10:11" x14ac:dyDescent="0.25">
      <c r="J2861" s="6" t="str">
        <f>IFERROR(MID(Tabela3[[#This Row],[Ordenado]], 1, SEARCH("_", Tabela3[[#This Row],[Ordenado]]) - 1),"")</f>
        <v/>
      </c>
      <c r="K2861" s="6" t="str">
        <f>IFERROR(MID(Tabela3[[#This Row],[Ordenado]], SEARCH("_",Tabela3[[#This Row],[Ordenado]]) + 1, LEN(Tabela3[[#This Row],[Ordenado]])),"")</f>
        <v/>
      </c>
    </row>
    <row r="2862" spans="10:11" x14ac:dyDescent="0.25">
      <c r="J2862" s="6" t="str">
        <f>IFERROR(MID(Tabela3[[#This Row],[Ordenado]], 1, SEARCH("_", Tabela3[[#This Row],[Ordenado]]) - 1),"")</f>
        <v/>
      </c>
      <c r="K2862" s="6" t="str">
        <f>IFERROR(MID(Tabela3[[#This Row],[Ordenado]], SEARCH("_",Tabela3[[#This Row],[Ordenado]]) + 1, LEN(Tabela3[[#This Row],[Ordenado]])),"")</f>
        <v/>
      </c>
    </row>
    <row r="2863" spans="10:11" x14ac:dyDescent="0.25">
      <c r="J2863" s="6" t="str">
        <f>IFERROR(MID(Tabela3[[#This Row],[Ordenado]], 1, SEARCH("_", Tabela3[[#This Row],[Ordenado]]) - 1),"")</f>
        <v/>
      </c>
      <c r="K2863" s="6" t="str">
        <f>IFERROR(MID(Tabela3[[#This Row],[Ordenado]], SEARCH("_",Tabela3[[#This Row],[Ordenado]]) + 1, LEN(Tabela3[[#This Row],[Ordenado]])),"")</f>
        <v/>
      </c>
    </row>
    <row r="2864" spans="10:11" x14ac:dyDescent="0.25">
      <c r="J2864" s="6" t="str">
        <f>IFERROR(MID(Tabela3[[#This Row],[Ordenado]], 1, SEARCH("_", Tabela3[[#This Row],[Ordenado]]) - 1),"")</f>
        <v/>
      </c>
      <c r="K2864" s="6" t="str">
        <f>IFERROR(MID(Tabela3[[#This Row],[Ordenado]], SEARCH("_",Tabela3[[#This Row],[Ordenado]]) + 1, LEN(Tabela3[[#This Row],[Ordenado]])),"")</f>
        <v/>
      </c>
    </row>
    <row r="2865" spans="10:11" x14ac:dyDescent="0.25">
      <c r="J2865" s="6" t="str">
        <f>IFERROR(MID(Tabela3[[#This Row],[Ordenado]], 1, SEARCH("_", Tabela3[[#This Row],[Ordenado]]) - 1),"")</f>
        <v/>
      </c>
      <c r="K2865" s="6" t="str">
        <f>IFERROR(MID(Tabela3[[#This Row],[Ordenado]], SEARCH("_",Tabela3[[#This Row],[Ordenado]]) + 1, LEN(Tabela3[[#This Row],[Ordenado]])),"")</f>
        <v/>
      </c>
    </row>
    <row r="2866" spans="10:11" x14ac:dyDescent="0.25">
      <c r="J2866" s="6" t="str">
        <f>IFERROR(MID(Tabela3[[#This Row],[Ordenado]], 1, SEARCH("_", Tabela3[[#This Row],[Ordenado]]) - 1),"")</f>
        <v/>
      </c>
      <c r="K2866" s="6" t="str">
        <f>IFERROR(MID(Tabela3[[#This Row],[Ordenado]], SEARCH("_",Tabela3[[#This Row],[Ordenado]]) + 1, LEN(Tabela3[[#This Row],[Ordenado]])),"")</f>
        <v/>
      </c>
    </row>
    <row r="2867" spans="10:11" x14ac:dyDescent="0.25">
      <c r="J2867" s="6" t="str">
        <f>IFERROR(MID(Tabela3[[#This Row],[Ordenado]], 1, SEARCH("_", Tabela3[[#This Row],[Ordenado]]) - 1),"")</f>
        <v/>
      </c>
      <c r="K2867" s="6" t="str">
        <f>IFERROR(MID(Tabela3[[#This Row],[Ordenado]], SEARCH("_",Tabela3[[#This Row],[Ordenado]]) + 1, LEN(Tabela3[[#This Row],[Ordenado]])),"")</f>
        <v/>
      </c>
    </row>
    <row r="2868" spans="10:11" x14ac:dyDescent="0.25">
      <c r="J2868" s="6" t="str">
        <f>IFERROR(MID(Tabela3[[#This Row],[Ordenado]], 1, SEARCH("_", Tabela3[[#This Row],[Ordenado]]) - 1),"")</f>
        <v/>
      </c>
      <c r="K2868" s="6" t="str">
        <f>IFERROR(MID(Tabela3[[#This Row],[Ordenado]], SEARCH("_",Tabela3[[#This Row],[Ordenado]]) + 1, LEN(Tabela3[[#This Row],[Ordenado]])),"")</f>
        <v/>
      </c>
    </row>
    <row r="2869" spans="10:11" x14ac:dyDescent="0.25">
      <c r="J2869" s="6" t="str">
        <f>IFERROR(MID(Tabela3[[#This Row],[Ordenado]], 1, SEARCH("_", Tabela3[[#This Row],[Ordenado]]) - 1),"")</f>
        <v/>
      </c>
      <c r="K2869" s="6" t="str">
        <f>IFERROR(MID(Tabela3[[#This Row],[Ordenado]], SEARCH("_",Tabela3[[#This Row],[Ordenado]]) + 1, LEN(Tabela3[[#This Row],[Ordenado]])),"")</f>
        <v/>
      </c>
    </row>
    <row r="2870" spans="10:11" x14ac:dyDescent="0.25">
      <c r="J2870" s="6" t="str">
        <f>IFERROR(MID(Tabela3[[#This Row],[Ordenado]], 1, SEARCH("_", Tabela3[[#This Row],[Ordenado]]) - 1),"")</f>
        <v/>
      </c>
      <c r="K2870" s="6" t="str">
        <f>IFERROR(MID(Tabela3[[#This Row],[Ordenado]], SEARCH("_",Tabela3[[#This Row],[Ordenado]]) + 1, LEN(Tabela3[[#This Row],[Ordenado]])),"")</f>
        <v/>
      </c>
    </row>
    <row r="2871" spans="10:11" x14ac:dyDescent="0.25">
      <c r="J2871" s="6" t="str">
        <f>IFERROR(MID(Tabela3[[#This Row],[Ordenado]], 1, SEARCH("_", Tabela3[[#This Row],[Ordenado]]) - 1),"")</f>
        <v/>
      </c>
      <c r="K2871" s="6" t="str">
        <f>IFERROR(MID(Tabela3[[#This Row],[Ordenado]], SEARCH("_",Tabela3[[#This Row],[Ordenado]]) + 1, LEN(Tabela3[[#This Row],[Ordenado]])),"")</f>
        <v/>
      </c>
    </row>
    <row r="2872" spans="10:11" x14ac:dyDescent="0.25">
      <c r="J2872" s="6" t="str">
        <f>IFERROR(MID(Tabela3[[#This Row],[Ordenado]], 1, SEARCH("_", Tabela3[[#This Row],[Ordenado]]) - 1),"")</f>
        <v/>
      </c>
      <c r="K2872" s="6" t="str">
        <f>IFERROR(MID(Tabela3[[#This Row],[Ordenado]], SEARCH("_",Tabela3[[#This Row],[Ordenado]]) + 1, LEN(Tabela3[[#This Row],[Ordenado]])),"")</f>
        <v/>
      </c>
    </row>
    <row r="2873" spans="10:11" x14ac:dyDescent="0.25">
      <c r="J2873" s="6" t="str">
        <f>IFERROR(MID(Tabela3[[#This Row],[Ordenado]], 1, SEARCH("_", Tabela3[[#This Row],[Ordenado]]) - 1),"")</f>
        <v/>
      </c>
      <c r="K2873" s="6" t="str">
        <f>IFERROR(MID(Tabela3[[#This Row],[Ordenado]], SEARCH("_",Tabela3[[#This Row],[Ordenado]]) + 1, LEN(Tabela3[[#This Row],[Ordenado]])),"")</f>
        <v/>
      </c>
    </row>
    <row r="2874" spans="10:11" x14ac:dyDescent="0.25">
      <c r="J2874" s="6" t="str">
        <f>IFERROR(MID(Tabela3[[#This Row],[Ordenado]], 1, SEARCH("_", Tabela3[[#This Row],[Ordenado]]) - 1),"")</f>
        <v/>
      </c>
      <c r="K2874" s="6" t="str">
        <f>IFERROR(MID(Tabela3[[#This Row],[Ordenado]], SEARCH("_",Tabela3[[#This Row],[Ordenado]]) + 1, LEN(Tabela3[[#This Row],[Ordenado]])),"")</f>
        <v/>
      </c>
    </row>
    <row r="2875" spans="10:11" x14ac:dyDescent="0.25">
      <c r="J2875" s="6" t="str">
        <f>IFERROR(MID(Tabela3[[#This Row],[Ordenado]], 1, SEARCH("_", Tabela3[[#This Row],[Ordenado]]) - 1),"")</f>
        <v/>
      </c>
      <c r="K2875" s="6" t="str">
        <f>IFERROR(MID(Tabela3[[#This Row],[Ordenado]], SEARCH("_",Tabela3[[#This Row],[Ordenado]]) + 1, LEN(Tabela3[[#This Row],[Ordenado]])),"")</f>
        <v/>
      </c>
    </row>
    <row r="2876" spans="10:11" x14ac:dyDescent="0.25">
      <c r="J2876" s="6" t="str">
        <f>IFERROR(MID(Tabela3[[#This Row],[Ordenado]], 1, SEARCH("_", Tabela3[[#This Row],[Ordenado]]) - 1),"")</f>
        <v/>
      </c>
      <c r="K2876" s="6" t="str">
        <f>IFERROR(MID(Tabela3[[#This Row],[Ordenado]], SEARCH("_",Tabela3[[#This Row],[Ordenado]]) + 1, LEN(Tabela3[[#This Row],[Ordenado]])),"")</f>
        <v/>
      </c>
    </row>
    <row r="2877" spans="10:11" x14ac:dyDescent="0.25">
      <c r="J2877" s="6" t="str">
        <f>IFERROR(MID(Tabela3[[#This Row],[Ordenado]], 1, SEARCH("_", Tabela3[[#This Row],[Ordenado]]) - 1),"")</f>
        <v/>
      </c>
      <c r="K2877" s="6" t="str">
        <f>IFERROR(MID(Tabela3[[#This Row],[Ordenado]], SEARCH("_",Tabela3[[#This Row],[Ordenado]]) + 1, LEN(Tabela3[[#This Row],[Ordenado]])),"")</f>
        <v/>
      </c>
    </row>
    <row r="2878" spans="10:11" x14ac:dyDescent="0.25">
      <c r="J2878" s="6" t="str">
        <f>IFERROR(MID(Tabela3[[#This Row],[Ordenado]], 1, SEARCH("_", Tabela3[[#This Row],[Ordenado]]) - 1),"")</f>
        <v/>
      </c>
      <c r="K2878" s="6" t="str">
        <f>IFERROR(MID(Tabela3[[#This Row],[Ordenado]], SEARCH("_",Tabela3[[#This Row],[Ordenado]]) + 1, LEN(Tabela3[[#This Row],[Ordenado]])),"")</f>
        <v/>
      </c>
    </row>
    <row r="2879" spans="10:11" x14ac:dyDescent="0.25">
      <c r="J2879" s="6" t="str">
        <f>IFERROR(MID(Tabela3[[#This Row],[Ordenado]], 1, SEARCH("_", Tabela3[[#This Row],[Ordenado]]) - 1),"")</f>
        <v/>
      </c>
      <c r="K2879" s="6" t="str">
        <f>IFERROR(MID(Tabela3[[#This Row],[Ordenado]], SEARCH("_",Tabela3[[#This Row],[Ordenado]]) + 1, LEN(Tabela3[[#This Row],[Ordenado]])),"")</f>
        <v/>
      </c>
    </row>
    <row r="2880" spans="10:11" x14ac:dyDescent="0.25">
      <c r="J2880" s="6" t="str">
        <f>IFERROR(MID(Tabela3[[#This Row],[Ordenado]], 1, SEARCH("_", Tabela3[[#This Row],[Ordenado]]) - 1),"")</f>
        <v/>
      </c>
      <c r="K2880" s="6" t="str">
        <f>IFERROR(MID(Tabela3[[#This Row],[Ordenado]], SEARCH("_",Tabela3[[#This Row],[Ordenado]]) + 1, LEN(Tabela3[[#This Row],[Ordenado]])),"")</f>
        <v/>
      </c>
    </row>
    <row r="2881" spans="10:11" x14ac:dyDescent="0.25">
      <c r="J2881" s="6" t="str">
        <f>IFERROR(MID(Tabela3[[#This Row],[Ordenado]], 1, SEARCH("_", Tabela3[[#This Row],[Ordenado]]) - 1),"")</f>
        <v/>
      </c>
      <c r="K2881" s="6" t="str">
        <f>IFERROR(MID(Tabela3[[#This Row],[Ordenado]], SEARCH("_",Tabela3[[#This Row],[Ordenado]]) + 1, LEN(Tabela3[[#This Row],[Ordenado]])),"")</f>
        <v/>
      </c>
    </row>
    <row r="2882" spans="10:11" x14ac:dyDescent="0.25">
      <c r="J2882" s="6" t="str">
        <f>IFERROR(MID(Tabela3[[#This Row],[Ordenado]], 1, SEARCH("_", Tabela3[[#This Row],[Ordenado]]) - 1),"")</f>
        <v/>
      </c>
      <c r="K2882" s="6" t="str">
        <f>IFERROR(MID(Tabela3[[#This Row],[Ordenado]], SEARCH("_",Tabela3[[#This Row],[Ordenado]]) + 1, LEN(Tabela3[[#This Row],[Ordenado]])),"")</f>
        <v/>
      </c>
    </row>
    <row r="2883" spans="10:11" x14ac:dyDescent="0.25">
      <c r="J2883" s="6" t="str">
        <f>IFERROR(MID(Tabela3[[#This Row],[Ordenado]], 1, SEARCH("_", Tabela3[[#This Row],[Ordenado]]) - 1),"")</f>
        <v/>
      </c>
      <c r="K2883" s="6" t="str">
        <f>IFERROR(MID(Tabela3[[#This Row],[Ordenado]], SEARCH("_",Tabela3[[#This Row],[Ordenado]]) + 1, LEN(Tabela3[[#This Row],[Ordenado]])),"")</f>
        <v/>
      </c>
    </row>
    <row r="2884" spans="10:11" x14ac:dyDescent="0.25">
      <c r="J2884" s="6" t="str">
        <f>IFERROR(MID(Tabela3[[#This Row],[Ordenado]], 1, SEARCH("_", Tabela3[[#This Row],[Ordenado]]) - 1),"")</f>
        <v/>
      </c>
      <c r="K2884" s="6" t="str">
        <f>IFERROR(MID(Tabela3[[#This Row],[Ordenado]], SEARCH("_",Tabela3[[#This Row],[Ordenado]]) + 1, LEN(Tabela3[[#This Row],[Ordenado]])),"")</f>
        <v/>
      </c>
    </row>
    <row r="2885" spans="10:11" x14ac:dyDescent="0.25">
      <c r="J2885" s="6" t="str">
        <f>IFERROR(MID(Tabela3[[#This Row],[Ordenado]], 1, SEARCH("_", Tabela3[[#This Row],[Ordenado]]) - 1),"")</f>
        <v/>
      </c>
      <c r="K2885" s="6" t="str">
        <f>IFERROR(MID(Tabela3[[#This Row],[Ordenado]], SEARCH("_",Tabela3[[#This Row],[Ordenado]]) + 1, LEN(Tabela3[[#This Row],[Ordenado]])),"")</f>
        <v/>
      </c>
    </row>
    <row r="2886" spans="10:11" x14ac:dyDescent="0.25">
      <c r="J2886" s="6" t="str">
        <f>IFERROR(MID(Tabela3[[#This Row],[Ordenado]], 1, SEARCH("_", Tabela3[[#This Row],[Ordenado]]) - 1),"")</f>
        <v/>
      </c>
      <c r="K2886" s="6" t="str">
        <f>IFERROR(MID(Tabela3[[#This Row],[Ordenado]], SEARCH("_",Tabela3[[#This Row],[Ordenado]]) + 1, LEN(Tabela3[[#This Row],[Ordenado]])),"")</f>
        <v/>
      </c>
    </row>
    <row r="2887" spans="10:11" x14ac:dyDescent="0.25">
      <c r="J2887" s="6" t="str">
        <f>IFERROR(MID(Tabela3[[#This Row],[Ordenado]], 1, SEARCH("_", Tabela3[[#This Row],[Ordenado]]) - 1),"")</f>
        <v/>
      </c>
      <c r="K2887" s="6" t="str">
        <f>IFERROR(MID(Tabela3[[#This Row],[Ordenado]], SEARCH("_",Tabela3[[#This Row],[Ordenado]]) + 1, LEN(Tabela3[[#This Row],[Ordenado]])),"")</f>
        <v/>
      </c>
    </row>
    <row r="2888" spans="10:11" x14ac:dyDescent="0.25">
      <c r="J2888" s="6" t="str">
        <f>IFERROR(MID(Tabela3[[#This Row],[Ordenado]], 1, SEARCH("_", Tabela3[[#This Row],[Ordenado]]) - 1),"")</f>
        <v/>
      </c>
      <c r="K2888" s="6" t="str">
        <f>IFERROR(MID(Tabela3[[#This Row],[Ordenado]], SEARCH("_",Tabela3[[#This Row],[Ordenado]]) + 1, LEN(Tabela3[[#This Row],[Ordenado]])),"")</f>
        <v/>
      </c>
    </row>
    <row r="2889" spans="10:11" x14ac:dyDescent="0.25">
      <c r="J2889" s="6" t="str">
        <f>IFERROR(MID(Tabela3[[#This Row],[Ordenado]], 1, SEARCH("_", Tabela3[[#This Row],[Ordenado]]) - 1),"")</f>
        <v/>
      </c>
      <c r="K2889" s="6" t="str">
        <f>IFERROR(MID(Tabela3[[#This Row],[Ordenado]], SEARCH("_",Tabela3[[#This Row],[Ordenado]]) + 1, LEN(Tabela3[[#This Row],[Ordenado]])),"")</f>
        <v/>
      </c>
    </row>
    <row r="2890" spans="10:11" x14ac:dyDescent="0.25">
      <c r="J2890" s="6" t="str">
        <f>IFERROR(MID(Tabela3[[#This Row],[Ordenado]], 1, SEARCH("_", Tabela3[[#This Row],[Ordenado]]) - 1),"")</f>
        <v/>
      </c>
      <c r="K2890" s="6" t="str">
        <f>IFERROR(MID(Tabela3[[#This Row],[Ordenado]], SEARCH("_",Tabela3[[#This Row],[Ordenado]]) + 1, LEN(Tabela3[[#This Row],[Ordenado]])),"")</f>
        <v/>
      </c>
    </row>
    <row r="2891" spans="10:11" x14ac:dyDescent="0.25">
      <c r="J2891" s="6" t="str">
        <f>IFERROR(MID(Tabela3[[#This Row],[Ordenado]], 1, SEARCH("_", Tabela3[[#This Row],[Ordenado]]) - 1),"")</f>
        <v/>
      </c>
      <c r="K2891" s="6" t="str">
        <f>IFERROR(MID(Tabela3[[#This Row],[Ordenado]], SEARCH("_",Tabela3[[#This Row],[Ordenado]]) + 1, LEN(Tabela3[[#This Row],[Ordenado]])),"")</f>
        <v/>
      </c>
    </row>
    <row r="2892" spans="10:11" x14ac:dyDescent="0.25">
      <c r="J2892" s="6" t="str">
        <f>IFERROR(MID(Tabela3[[#This Row],[Ordenado]], 1, SEARCH("_", Tabela3[[#This Row],[Ordenado]]) - 1),"")</f>
        <v/>
      </c>
      <c r="K2892" s="6" t="str">
        <f>IFERROR(MID(Tabela3[[#This Row],[Ordenado]], SEARCH("_",Tabela3[[#This Row],[Ordenado]]) + 1, LEN(Tabela3[[#This Row],[Ordenado]])),"")</f>
        <v/>
      </c>
    </row>
    <row r="2893" spans="10:11" x14ac:dyDescent="0.25">
      <c r="J2893" s="6" t="str">
        <f>IFERROR(MID(Tabela3[[#This Row],[Ordenado]], 1, SEARCH("_", Tabela3[[#This Row],[Ordenado]]) - 1),"")</f>
        <v/>
      </c>
      <c r="K2893" s="6" t="str">
        <f>IFERROR(MID(Tabela3[[#This Row],[Ordenado]], SEARCH("_",Tabela3[[#This Row],[Ordenado]]) + 1, LEN(Tabela3[[#This Row],[Ordenado]])),"")</f>
        <v/>
      </c>
    </row>
    <row r="2894" spans="10:11" x14ac:dyDescent="0.25">
      <c r="J2894" s="6" t="str">
        <f>IFERROR(MID(Tabela3[[#This Row],[Ordenado]], 1, SEARCH("_", Tabela3[[#This Row],[Ordenado]]) - 1),"")</f>
        <v/>
      </c>
      <c r="K2894" s="6" t="str">
        <f>IFERROR(MID(Tabela3[[#This Row],[Ordenado]], SEARCH("_",Tabela3[[#This Row],[Ordenado]]) + 1, LEN(Tabela3[[#This Row],[Ordenado]])),"")</f>
        <v/>
      </c>
    </row>
    <row r="2895" spans="10:11" x14ac:dyDescent="0.25">
      <c r="J2895" s="6" t="str">
        <f>IFERROR(MID(Tabela3[[#This Row],[Ordenado]], 1, SEARCH("_", Tabela3[[#This Row],[Ordenado]]) - 1),"")</f>
        <v/>
      </c>
      <c r="K2895" s="6" t="str">
        <f>IFERROR(MID(Tabela3[[#This Row],[Ordenado]], SEARCH("_",Tabela3[[#This Row],[Ordenado]]) + 1, LEN(Tabela3[[#This Row],[Ordenado]])),"")</f>
        <v/>
      </c>
    </row>
    <row r="2896" spans="10:11" x14ac:dyDescent="0.25">
      <c r="J2896" s="6" t="str">
        <f>IFERROR(MID(Tabela3[[#This Row],[Ordenado]], 1, SEARCH("_", Tabela3[[#This Row],[Ordenado]]) - 1),"")</f>
        <v/>
      </c>
      <c r="K2896" s="6" t="str">
        <f>IFERROR(MID(Tabela3[[#This Row],[Ordenado]], SEARCH("_",Tabela3[[#This Row],[Ordenado]]) + 1, LEN(Tabela3[[#This Row],[Ordenado]])),"")</f>
        <v/>
      </c>
    </row>
    <row r="2897" spans="10:11" x14ac:dyDescent="0.25">
      <c r="J2897" s="6" t="str">
        <f>IFERROR(MID(Tabela3[[#This Row],[Ordenado]], 1, SEARCH("_", Tabela3[[#This Row],[Ordenado]]) - 1),"")</f>
        <v/>
      </c>
      <c r="K2897" s="6" t="str">
        <f>IFERROR(MID(Tabela3[[#This Row],[Ordenado]], SEARCH("_",Tabela3[[#This Row],[Ordenado]]) + 1, LEN(Tabela3[[#This Row],[Ordenado]])),"")</f>
        <v/>
      </c>
    </row>
    <row r="2898" spans="10:11" x14ac:dyDescent="0.25">
      <c r="J2898" s="6" t="str">
        <f>IFERROR(MID(Tabela3[[#This Row],[Ordenado]], 1, SEARCH("_", Tabela3[[#This Row],[Ordenado]]) - 1),"")</f>
        <v/>
      </c>
      <c r="K2898" s="6" t="str">
        <f>IFERROR(MID(Tabela3[[#This Row],[Ordenado]], SEARCH("_",Tabela3[[#This Row],[Ordenado]]) + 1, LEN(Tabela3[[#This Row],[Ordenado]])),"")</f>
        <v/>
      </c>
    </row>
    <row r="2899" spans="10:11" x14ac:dyDescent="0.25">
      <c r="J2899" s="6" t="str">
        <f>IFERROR(MID(Tabela3[[#This Row],[Ordenado]], 1, SEARCH("_", Tabela3[[#This Row],[Ordenado]]) - 1),"")</f>
        <v/>
      </c>
      <c r="K2899" s="6" t="str">
        <f>IFERROR(MID(Tabela3[[#This Row],[Ordenado]], SEARCH("_",Tabela3[[#This Row],[Ordenado]]) + 1, LEN(Tabela3[[#This Row],[Ordenado]])),"")</f>
        <v/>
      </c>
    </row>
    <row r="2900" spans="10:11" x14ac:dyDescent="0.25">
      <c r="J2900" s="6" t="str">
        <f>IFERROR(MID(Tabela3[[#This Row],[Ordenado]], 1, SEARCH("_", Tabela3[[#This Row],[Ordenado]]) - 1),"")</f>
        <v/>
      </c>
      <c r="K2900" s="6" t="str">
        <f>IFERROR(MID(Tabela3[[#This Row],[Ordenado]], SEARCH("_",Tabela3[[#This Row],[Ordenado]]) + 1, LEN(Tabela3[[#This Row],[Ordenado]])),"")</f>
        <v/>
      </c>
    </row>
    <row r="2901" spans="10:11" x14ac:dyDescent="0.25">
      <c r="J2901" s="6" t="str">
        <f>IFERROR(MID(Tabela3[[#This Row],[Ordenado]], 1, SEARCH("_", Tabela3[[#This Row],[Ordenado]]) - 1),"")</f>
        <v/>
      </c>
      <c r="K2901" s="6" t="str">
        <f>IFERROR(MID(Tabela3[[#This Row],[Ordenado]], SEARCH("_",Tabela3[[#This Row],[Ordenado]]) + 1, LEN(Tabela3[[#This Row],[Ordenado]])),"")</f>
        <v/>
      </c>
    </row>
    <row r="2902" spans="10:11" x14ac:dyDescent="0.25">
      <c r="J2902" s="6" t="str">
        <f>IFERROR(MID(Tabela3[[#This Row],[Ordenado]], 1, SEARCH("_", Tabela3[[#This Row],[Ordenado]]) - 1),"")</f>
        <v/>
      </c>
      <c r="K2902" s="6" t="str">
        <f>IFERROR(MID(Tabela3[[#This Row],[Ordenado]], SEARCH("_",Tabela3[[#This Row],[Ordenado]]) + 1, LEN(Tabela3[[#This Row],[Ordenado]])),"")</f>
        <v/>
      </c>
    </row>
    <row r="2903" spans="10:11" x14ac:dyDescent="0.25">
      <c r="J2903" s="6" t="str">
        <f>IFERROR(MID(Tabela3[[#This Row],[Ordenado]], 1, SEARCH("_", Tabela3[[#This Row],[Ordenado]]) - 1),"")</f>
        <v/>
      </c>
      <c r="K2903" s="6" t="str">
        <f>IFERROR(MID(Tabela3[[#This Row],[Ordenado]], SEARCH("_",Tabela3[[#This Row],[Ordenado]]) + 1, LEN(Tabela3[[#This Row],[Ordenado]])),"")</f>
        <v/>
      </c>
    </row>
    <row r="2904" spans="10:11" x14ac:dyDescent="0.25">
      <c r="J2904" s="6" t="str">
        <f>IFERROR(MID(Tabela3[[#This Row],[Ordenado]], 1, SEARCH("_", Tabela3[[#This Row],[Ordenado]]) - 1),"")</f>
        <v/>
      </c>
      <c r="K2904" s="6" t="str">
        <f>IFERROR(MID(Tabela3[[#This Row],[Ordenado]], SEARCH("_",Tabela3[[#This Row],[Ordenado]]) + 1, LEN(Tabela3[[#This Row],[Ordenado]])),"")</f>
        <v/>
      </c>
    </row>
    <row r="2905" spans="10:11" x14ac:dyDescent="0.25">
      <c r="J2905" s="6" t="str">
        <f>IFERROR(MID(Tabela3[[#This Row],[Ordenado]], 1, SEARCH("_", Tabela3[[#This Row],[Ordenado]]) - 1),"")</f>
        <v/>
      </c>
      <c r="K2905" s="6" t="str">
        <f>IFERROR(MID(Tabela3[[#This Row],[Ordenado]], SEARCH("_",Tabela3[[#This Row],[Ordenado]]) + 1, LEN(Tabela3[[#This Row],[Ordenado]])),"")</f>
        <v/>
      </c>
    </row>
    <row r="2906" spans="10:11" x14ac:dyDescent="0.25">
      <c r="J2906" s="6" t="str">
        <f>IFERROR(MID(Tabela3[[#This Row],[Ordenado]], 1, SEARCH("_", Tabela3[[#This Row],[Ordenado]]) - 1),"")</f>
        <v/>
      </c>
      <c r="K2906" s="6" t="str">
        <f>IFERROR(MID(Tabela3[[#This Row],[Ordenado]], SEARCH("_",Tabela3[[#This Row],[Ordenado]]) + 1, LEN(Tabela3[[#This Row],[Ordenado]])),"")</f>
        <v/>
      </c>
    </row>
    <row r="2907" spans="10:11" x14ac:dyDescent="0.25">
      <c r="J2907" s="6" t="str">
        <f>IFERROR(MID(Tabela3[[#This Row],[Ordenado]], 1, SEARCH("_", Tabela3[[#This Row],[Ordenado]]) - 1),"")</f>
        <v/>
      </c>
      <c r="K2907" s="6" t="str">
        <f>IFERROR(MID(Tabela3[[#This Row],[Ordenado]], SEARCH("_",Tabela3[[#This Row],[Ordenado]]) + 1, LEN(Tabela3[[#This Row],[Ordenado]])),"")</f>
        <v/>
      </c>
    </row>
    <row r="2908" spans="10:11" x14ac:dyDescent="0.25">
      <c r="J2908" s="6" t="str">
        <f>IFERROR(MID(Tabela3[[#This Row],[Ordenado]], 1, SEARCH("_", Tabela3[[#This Row],[Ordenado]]) - 1),"")</f>
        <v/>
      </c>
      <c r="K2908" s="6" t="str">
        <f>IFERROR(MID(Tabela3[[#This Row],[Ordenado]], SEARCH("_",Tabela3[[#This Row],[Ordenado]]) + 1, LEN(Tabela3[[#This Row],[Ordenado]])),"")</f>
        <v/>
      </c>
    </row>
    <row r="2909" spans="10:11" x14ac:dyDescent="0.25">
      <c r="J2909" s="6" t="str">
        <f>IFERROR(MID(Tabela3[[#This Row],[Ordenado]], 1, SEARCH("_", Tabela3[[#This Row],[Ordenado]]) - 1),"")</f>
        <v/>
      </c>
      <c r="K2909" s="6" t="str">
        <f>IFERROR(MID(Tabela3[[#This Row],[Ordenado]], SEARCH("_",Tabela3[[#This Row],[Ordenado]]) + 1, LEN(Tabela3[[#This Row],[Ordenado]])),"")</f>
        <v/>
      </c>
    </row>
    <row r="2910" spans="10:11" x14ac:dyDescent="0.25">
      <c r="J2910" s="6" t="str">
        <f>IFERROR(MID(Tabela3[[#This Row],[Ordenado]], 1, SEARCH("_", Tabela3[[#This Row],[Ordenado]]) - 1),"")</f>
        <v/>
      </c>
      <c r="K2910" s="6" t="str">
        <f>IFERROR(MID(Tabela3[[#This Row],[Ordenado]], SEARCH("_",Tabela3[[#This Row],[Ordenado]]) + 1, LEN(Tabela3[[#This Row],[Ordenado]])),"")</f>
        <v/>
      </c>
    </row>
    <row r="2911" spans="10:11" x14ac:dyDescent="0.25">
      <c r="J2911" s="6" t="str">
        <f>IFERROR(MID(Tabela3[[#This Row],[Ordenado]], 1, SEARCH("_", Tabela3[[#This Row],[Ordenado]]) - 1),"")</f>
        <v/>
      </c>
      <c r="K2911" s="6" t="str">
        <f>IFERROR(MID(Tabela3[[#This Row],[Ordenado]], SEARCH("_",Tabela3[[#This Row],[Ordenado]]) + 1, LEN(Tabela3[[#This Row],[Ordenado]])),"")</f>
        <v/>
      </c>
    </row>
    <row r="2912" spans="10:11" x14ac:dyDescent="0.25">
      <c r="J2912" s="6" t="str">
        <f>IFERROR(MID(Tabela3[[#This Row],[Ordenado]], 1, SEARCH("_", Tabela3[[#This Row],[Ordenado]]) - 1),"")</f>
        <v/>
      </c>
      <c r="K2912" s="6" t="str">
        <f>IFERROR(MID(Tabela3[[#This Row],[Ordenado]], SEARCH("_",Tabela3[[#This Row],[Ordenado]]) + 1, LEN(Tabela3[[#This Row],[Ordenado]])),"")</f>
        <v/>
      </c>
    </row>
    <row r="2913" spans="10:11" x14ac:dyDescent="0.25">
      <c r="J2913" s="6" t="str">
        <f>IFERROR(MID(Tabela3[[#This Row],[Ordenado]], 1, SEARCH("_", Tabela3[[#This Row],[Ordenado]]) - 1),"")</f>
        <v/>
      </c>
      <c r="K2913" s="6" t="str">
        <f>IFERROR(MID(Tabela3[[#This Row],[Ordenado]], SEARCH("_",Tabela3[[#This Row],[Ordenado]]) + 1, LEN(Tabela3[[#This Row],[Ordenado]])),"")</f>
        <v/>
      </c>
    </row>
    <row r="2914" spans="10:11" x14ac:dyDescent="0.25">
      <c r="J2914" s="6" t="str">
        <f>IFERROR(MID(Tabela3[[#This Row],[Ordenado]], 1, SEARCH("_", Tabela3[[#This Row],[Ordenado]]) - 1),"")</f>
        <v/>
      </c>
      <c r="K2914" s="6" t="str">
        <f>IFERROR(MID(Tabela3[[#This Row],[Ordenado]], SEARCH("_",Tabela3[[#This Row],[Ordenado]]) + 1, LEN(Tabela3[[#This Row],[Ordenado]])),"")</f>
        <v/>
      </c>
    </row>
    <row r="2915" spans="10:11" x14ac:dyDescent="0.25">
      <c r="J2915" s="6" t="str">
        <f>IFERROR(MID(Tabela3[[#This Row],[Ordenado]], 1, SEARCH("_", Tabela3[[#This Row],[Ordenado]]) - 1),"")</f>
        <v/>
      </c>
      <c r="K2915" s="6" t="str">
        <f>IFERROR(MID(Tabela3[[#This Row],[Ordenado]], SEARCH("_",Tabela3[[#This Row],[Ordenado]]) + 1, LEN(Tabela3[[#This Row],[Ordenado]])),"")</f>
        <v/>
      </c>
    </row>
    <row r="2916" spans="10:11" x14ac:dyDescent="0.25">
      <c r="J2916" s="6" t="str">
        <f>IFERROR(MID(Tabela3[[#This Row],[Ordenado]], 1, SEARCH("_", Tabela3[[#This Row],[Ordenado]]) - 1),"")</f>
        <v/>
      </c>
      <c r="K2916" s="6" t="str">
        <f>IFERROR(MID(Tabela3[[#This Row],[Ordenado]], SEARCH("_",Tabela3[[#This Row],[Ordenado]]) + 1, LEN(Tabela3[[#This Row],[Ordenado]])),"")</f>
        <v/>
      </c>
    </row>
    <row r="2917" spans="10:11" x14ac:dyDescent="0.25">
      <c r="J2917" s="6" t="str">
        <f>IFERROR(MID(Tabela3[[#This Row],[Ordenado]], 1, SEARCH("_", Tabela3[[#This Row],[Ordenado]]) - 1),"")</f>
        <v/>
      </c>
      <c r="K2917" s="6" t="str">
        <f>IFERROR(MID(Tabela3[[#This Row],[Ordenado]], SEARCH("_",Tabela3[[#This Row],[Ordenado]]) + 1, LEN(Tabela3[[#This Row],[Ordenado]])),"")</f>
        <v/>
      </c>
    </row>
    <row r="2918" spans="10:11" x14ac:dyDescent="0.25">
      <c r="J2918" s="6" t="str">
        <f>IFERROR(MID(Tabela3[[#This Row],[Ordenado]], 1, SEARCH("_", Tabela3[[#This Row],[Ordenado]]) - 1),"")</f>
        <v/>
      </c>
      <c r="K2918" s="6" t="str">
        <f>IFERROR(MID(Tabela3[[#This Row],[Ordenado]], SEARCH("_",Tabela3[[#This Row],[Ordenado]]) + 1, LEN(Tabela3[[#This Row],[Ordenado]])),"")</f>
        <v/>
      </c>
    </row>
    <row r="2919" spans="10:11" x14ac:dyDescent="0.25">
      <c r="J2919" s="6" t="str">
        <f>IFERROR(MID(Tabela3[[#This Row],[Ordenado]], 1, SEARCH("_", Tabela3[[#This Row],[Ordenado]]) - 1),"")</f>
        <v/>
      </c>
      <c r="K2919" s="6" t="str">
        <f>IFERROR(MID(Tabela3[[#This Row],[Ordenado]], SEARCH("_",Tabela3[[#This Row],[Ordenado]]) + 1, LEN(Tabela3[[#This Row],[Ordenado]])),"")</f>
        <v/>
      </c>
    </row>
    <row r="2920" spans="10:11" x14ac:dyDescent="0.25">
      <c r="J2920" s="6" t="str">
        <f>IFERROR(MID(Tabela3[[#This Row],[Ordenado]], 1, SEARCH("_", Tabela3[[#This Row],[Ordenado]]) - 1),"")</f>
        <v/>
      </c>
      <c r="K2920" s="6" t="str">
        <f>IFERROR(MID(Tabela3[[#This Row],[Ordenado]], SEARCH("_",Tabela3[[#This Row],[Ordenado]]) + 1, LEN(Tabela3[[#This Row],[Ordenado]])),"")</f>
        <v/>
      </c>
    </row>
    <row r="2921" spans="10:11" x14ac:dyDescent="0.25">
      <c r="J2921" s="6" t="str">
        <f>IFERROR(MID(Tabela3[[#This Row],[Ordenado]], 1, SEARCH("_", Tabela3[[#This Row],[Ordenado]]) - 1),"")</f>
        <v/>
      </c>
      <c r="K2921" s="6" t="str">
        <f>IFERROR(MID(Tabela3[[#This Row],[Ordenado]], SEARCH("_",Tabela3[[#This Row],[Ordenado]]) + 1, LEN(Tabela3[[#This Row],[Ordenado]])),"")</f>
        <v/>
      </c>
    </row>
    <row r="2922" spans="10:11" x14ac:dyDescent="0.25">
      <c r="J2922" s="6" t="str">
        <f>IFERROR(MID(Tabela3[[#This Row],[Ordenado]], 1, SEARCH("_", Tabela3[[#This Row],[Ordenado]]) - 1),"")</f>
        <v/>
      </c>
      <c r="K2922" s="6" t="str">
        <f>IFERROR(MID(Tabela3[[#This Row],[Ordenado]], SEARCH("_",Tabela3[[#This Row],[Ordenado]]) + 1, LEN(Tabela3[[#This Row],[Ordenado]])),"")</f>
        <v/>
      </c>
    </row>
    <row r="2923" spans="10:11" x14ac:dyDescent="0.25">
      <c r="J2923" s="6" t="str">
        <f>IFERROR(MID(Tabela3[[#This Row],[Ordenado]], 1, SEARCH("_", Tabela3[[#This Row],[Ordenado]]) - 1),"")</f>
        <v/>
      </c>
      <c r="K2923" s="6" t="str">
        <f>IFERROR(MID(Tabela3[[#This Row],[Ordenado]], SEARCH("_",Tabela3[[#This Row],[Ordenado]]) + 1, LEN(Tabela3[[#This Row],[Ordenado]])),"")</f>
        <v/>
      </c>
    </row>
    <row r="2924" spans="10:11" x14ac:dyDescent="0.25">
      <c r="J2924" s="6" t="str">
        <f>IFERROR(MID(Tabela3[[#This Row],[Ordenado]], 1, SEARCH("_", Tabela3[[#This Row],[Ordenado]]) - 1),"")</f>
        <v/>
      </c>
      <c r="K2924" s="6" t="str">
        <f>IFERROR(MID(Tabela3[[#This Row],[Ordenado]], SEARCH("_",Tabela3[[#This Row],[Ordenado]]) + 1, LEN(Tabela3[[#This Row],[Ordenado]])),"")</f>
        <v/>
      </c>
    </row>
    <row r="2925" spans="10:11" x14ac:dyDescent="0.25">
      <c r="J2925" s="6" t="str">
        <f>IFERROR(MID(Tabela3[[#This Row],[Ordenado]], 1, SEARCH("_", Tabela3[[#This Row],[Ordenado]]) - 1),"")</f>
        <v/>
      </c>
      <c r="K2925" s="6" t="str">
        <f>IFERROR(MID(Tabela3[[#This Row],[Ordenado]], SEARCH("_",Tabela3[[#This Row],[Ordenado]]) + 1, LEN(Tabela3[[#This Row],[Ordenado]])),"")</f>
        <v/>
      </c>
    </row>
    <row r="2926" spans="10:11" x14ac:dyDescent="0.25">
      <c r="J2926" s="6" t="str">
        <f>IFERROR(MID(Tabela3[[#This Row],[Ordenado]], 1, SEARCH("_", Tabela3[[#This Row],[Ordenado]]) - 1),"")</f>
        <v/>
      </c>
      <c r="K2926" s="6" t="str">
        <f>IFERROR(MID(Tabela3[[#This Row],[Ordenado]], SEARCH("_",Tabela3[[#This Row],[Ordenado]]) + 1, LEN(Tabela3[[#This Row],[Ordenado]])),"")</f>
        <v/>
      </c>
    </row>
    <row r="2927" spans="10:11" x14ac:dyDescent="0.25">
      <c r="J2927" s="6" t="str">
        <f>IFERROR(MID(Tabela3[[#This Row],[Ordenado]], 1, SEARCH("_", Tabela3[[#This Row],[Ordenado]]) - 1),"")</f>
        <v/>
      </c>
      <c r="K2927" s="6" t="str">
        <f>IFERROR(MID(Tabela3[[#This Row],[Ordenado]], SEARCH("_",Tabela3[[#This Row],[Ordenado]]) + 1, LEN(Tabela3[[#This Row],[Ordenado]])),"")</f>
        <v/>
      </c>
    </row>
    <row r="2928" spans="10:11" x14ac:dyDescent="0.25">
      <c r="J2928" s="6" t="str">
        <f>IFERROR(MID(Tabela3[[#This Row],[Ordenado]], 1, SEARCH("_", Tabela3[[#This Row],[Ordenado]]) - 1),"")</f>
        <v/>
      </c>
      <c r="K2928" s="6" t="str">
        <f>IFERROR(MID(Tabela3[[#This Row],[Ordenado]], SEARCH("_",Tabela3[[#This Row],[Ordenado]]) + 1, LEN(Tabela3[[#This Row],[Ordenado]])),"")</f>
        <v/>
      </c>
    </row>
    <row r="2929" spans="10:11" x14ac:dyDescent="0.25">
      <c r="J2929" s="6" t="str">
        <f>IFERROR(MID(Tabela3[[#This Row],[Ordenado]], 1, SEARCH("_", Tabela3[[#This Row],[Ordenado]]) - 1),"")</f>
        <v/>
      </c>
      <c r="K2929" s="6" t="str">
        <f>IFERROR(MID(Tabela3[[#This Row],[Ordenado]], SEARCH("_",Tabela3[[#This Row],[Ordenado]]) + 1, LEN(Tabela3[[#This Row],[Ordenado]])),"")</f>
        <v/>
      </c>
    </row>
    <row r="2930" spans="10:11" x14ac:dyDescent="0.25">
      <c r="J2930" s="6" t="str">
        <f>IFERROR(MID(Tabela3[[#This Row],[Ordenado]], 1, SEARCH("_", Tabela3[[#This Row],[Ordenado]]) - 1),"")</f>
        <v/>
      </c>
      <c r="K2930" s="6" t="str">
        <f>IFERROR(MID(Tabela3[[#This Row],[Ordenado]], SEARCH("_",Tabela3[[#This Row],[Ordenado]]) + 1, LEN(Tabela3[[#This Row],[Ordenado]])),"")</f>
        <v/>
      </c>
    </row>
    <row r="2931" spans="10:11" x14ac:dyDescent="0.25">
      <c r="J2931" s="6" t="str">
        <f>IFERROR(MID(Tabela3[[#This Row],[Ordenado]], 1, SEARCH("_", Tabela3[[#This Row],[Ordenado]]) - 1),"")</f>
        <v/>
      </c>
      <c r="K2931" s="6" t="str">
        <f>IFERROR(MID(Tabela3[[#This Row],[Ordenado]], SEARCH("_",Tabela3[[#This Row],[Ordenado]]) + 1, LEN(Tabela3[[#This Row],[Ordenado]])),"")</f>
        <v/>
      </c>
    </row>
    <row r="2932" spans="10:11" x14ac:dyDescent="0.25">
      <c r="J2932" s="6" t="str">
        <f>IFERROR(MID(Tabela3[[#This Row],[Ordenado]], 1, SEARCH("_", Tabela3[[#This Row],[Ordenado]]) - 1),"")</f>
        <v/>
      </c>
      <c r="K2932" s="6" t="str">
        <f>IFERROR(MID(Tabela3[[#This Row],[Ordenado]], SEARCH("_",Tabela3[[#This Row],[Ordenado]]) + 1, LEN(Tabela3[[#This Row],[Ordenado]])),"")</f>
        <v/>
      </c>
    </row>
    <row r="2933" spans="10:11" x14ac:dyDescent="0.25">
      <c r="J2933" s="6" t="str">
        <f>IFERROR(MID(Tabela3[[#This Row],[Ordenado]], 1, SEARCH("_", Tabela3[[#This Row],[Ordenado]]) - 1),"")</f>
        <v/>
      </c>
      <c r="K2933" s="6" t="str">
        <f>IFERROR(MID(Tabela3[[#This Row],[Ordenado]], SEARCH("_",Tabela3[[#This Row],[Ordenado]]) + 1, LEN(Tabela3[[#This Row],[Ordenado]])),"")</f>
        <v/>
      </c>
    </row>
    <row r="2934" spans="10:11" x14ac:dyDescent="0.25">
      <c r="J2934" s="6" t="str">
        <f>IFERROR(MID(Tabela3[[#This Row],[Ordenado]], 1, SEARCH("_", Tabela3[[#This Row],[Ordenado]]) - 1),"")</f>
        <v/>
      </c>
      <c r="K2934" s="6" t="str">
        <f>IFERROR(MID(Tabela3[[#This Row],[Ordenado]], SEARCH("_",Tabela3[[#This Row],[Ordenado]]) + 1, LEN(Tabela3[[#This Row],[Ordenado]])),"")</f>
        <v/>
      </c>
    </row>
    <row r="2935" spans="10:11" x14ac:dyDescent="0.25">
      <c r="J2935" s="6" t="str">
        <f>IFERROR(MID(Tabela3[[#This Row],[Ordenado]], 1, SEARCH("_", Tabela3[[#This Row],[Ordenado]]) - 1),"")</f>
        <v/>
      </c>
      <c r="K2935" s="6" t="str">
        <f>IFERROR(MID(Tabela3[[#This Row],[Ordenado]], SEARCH("_",Tabela3[[#This Row],[Ordenado]]) + 1, LEN(Tabela3[[#This Row],[Ordenado]])),"")</f>
        <v/>
      </c>
    </row>
    <row r="2936" spans="10:11" x14ac:dyDescent="0.25">
      <c r="J2936" s="6" t="str">
        <f>IFERROR(MID(Tabela3[[#This Row],[Ordenado]], 1, SEARCH("_", Tabela3[[#This Row],[Ordenado]]) - 1),"")</f>
        <v/>
      </c>
      <c r="K2936" s="6" t="str">
        <f>IFERROR(MID(Tabela3[[#This Row],[Ordenado]], SEARCH("_",Tabela3[[#This Row],[Ordenado]]) + 1, LEN(Tabela3[[#This Row],[Ordenado]])),"")</f>
        <v/>
      </c>
    </row>
    <row r="2937" spans="10:11" x14ac:dyDescent="0.25">
      <c r="J2937" s="6" t="str">
        <f>IFERROR(MID(Tabela3[[#This Row],[Ordenado]], 1, SEARCH("_", Tabela3[[#This Row],[Ordenado]]) - 1),"")</f>
        <v/>
      </c>
      <c r="K2937" s="6" t="str">
        <f>IFERROR(MID(Tabela3[[#This Row],[Ordenado]], SEARCH("_",Tabela3[[#This Row],[Ordenado]]) + 1, LEN(Tabela3[[#This Row],[Ordenado]])),"")</f>
        <v/>
      </c>
    </row>
    <row r="2938" spans="10:11" x14ac:dyDescent="0.25">
      <c r="J2938" s="6" t="str">
        <f>IFERROR(MID(Tabela3[[#This Row],[Ordenado]], 1, SEARCH("_", Tabela3[[#This Row],[Ordenado]]) - 1),"")</f>
        <v/>
      </c>
      <c r="K2938" s="6" t="str">
        <f>IFERROR(MID(Tabela3[[#This Row],[Ordenado]], SEARCH("_",Tabela3[[#This Row],[Ordenado]]) + 1, LEN(Tabela3[[#This Row],[Ordenado]])),"")</f>
        <v/>
      </c>
    </row>
    <row r="2939" spans="10:11" x14ac:dyDescent="0.25">
      <c r="J2939" s="6" t="str">
        <f>IFERROR(MID(Tabela3[[#This Row],[Ordenado]], 1, SEARCH("_", Tabela3[[#This Row],[Ordenado]]) - 1),"")</f>
        <v/>
      </c>
      <c r="K2939" s="6" t="str">
        <f>IFERROR(MID(Tabela3[[#This Row],[Ordenado]], SEARCH("_",Tabela3[[#This Row],[Ordenado]]) + 1, LEN(Tabela3[[#This Row],[Ordenado]])),"")</f>
        <v/>
      </c>
    </row>
    <row r="2940" spans="10:11" x14ac:dyDescent="0.25">
      <c r="J2940" s="6" t="str">
        <f>IFERROR(MID(Tabela3[[#This Row],[Ordenado]], 1, SEARCH("_", Tabela3[[#This Row],[Ordenado]]) - 1),"")</f>
        <v/>
      </c>
      <c r="K2940" s="6" t="str">
        <f>IFERROR(MID(Tabela3[[#This Row],[Ordenado]], SEARCH("_",Tabela3[[#This Row],[Ordenado]]) + 1, LEN(Tabela3[[#This Row],[Ordenado]])),"")</f>
        <v/>
      </c>
    </row>
    <row r="2941" spans="10:11" x14ac:dyDescent="0.25">
      <c r="J2941" s="6" t="str">
        <f>IFERROR(MID(Tabela3[[#This Row],[Ordenado]], 1, SEARCH("_", Tabela3[[#This Row],[Ordenado]]) - 1),"")</f>
        <v/>
      </c>
      <c r="K2941" s="6" t="str">
        <f>IFERROR(MID(Tabela3[[#This Row],[Ordenado]], SEARCH("_",Tabela3[[#This Row],[Ordenado]]) + 1, LEN(Tabela3[[#This Row],[Ordenado]])),"")</f>
        <v/>
      </c>
    </row>
    <row r="2942" spans="10:11" x14ac:dyDescent="0.25">
      <c r="J2942" s="6" t="str">
        <f>IFERROR(MID(Tabela3[[#This Row],[Ordenado]], 1, SEARCH("_", Tabela3[[#This Row],[Ordenado]]) - 1),"")</f>
        <v/>
      </c>
      <c r="K2942" s="6" t="str">
        <f>IFERROR(MID(Tabela3[[#This Row],[Ordenado]], SEARCH("_",Tabela3[[#This Row],[Ordenado]]) + 1, LEN(Tabela3[[#This Row],[Ordenado]])),"")</f>
        <v/>
      </c>
    </row>
    <row r="2943" spans="10:11" x14ac:dyDescent="0.25">
      <c r="J2943" s="6" t="str">
        <f>IFERROR(MID(Tabela3[[#This Row],[Ordenado]], 1, SEARCH("_", Tabela3[[#This Row],[Ordenado]]) - 1),"")</f>
        <v/>
      </c>
      <c r="K2943" s="6" t="str">
        <f>IFERROR(MID(Tabela3[[#This Row],[Ordenado]], SEARCH("_",Tabela3[[#This Row],[Ordenado]]) + 1, LEN(Tabela3[[#This Row],[Ordenado]])),"")</f>
        <v/>
      </c>
    </row>
    <row r="2944" spans="10:11" x14ac:dyDescent="0.25">
      <c r="J2944" s="6" t="str">
        <f>IFERROR(MID(Tabela3[[#This Row],[Ordenado]], 1, SEARCH("_", Tabela3[[#This Row],[Ordenado]]) - 1),"")</f>
        <v/>
      </c>
      <c r="K2944" s="6" t="str">
        <f>IFERROR(MID(Tabela3[[#This Row],[Ordenado]], SEARCH("_",Tabela3[[#This Row],[Ordenado]]) + 1, LEN(Tabela3[[#This Row],[Ordenado]])),"")</f>
        <v/>
      </c>
    </row>
    <row r="2945" spans="10:11" x14ac:dyDescent="0.25">
      <c r="J2945" s="6" t="str">
        <f>IFERROR(MID(Tabela3[[#This Row],[Ordenado]], 1, SEARCH("_", Tabela3[[#This Row],[Ordenado]]) - 1),"")</f>
        <v/>
      </c>
      <c r="K2945" s="6" t="str">
        <f>IFERROR(MID(Tabela3[[#This Row],[Ordenado]], SEARCH("_",Tabela3[[#This Row],[Ordenado]]) + 1, LEN(Tabela3[[#This Row],[Ordenado]])),"")</f>
        <v/>
      </c>
    </row>
    <row r="2946" spans="10:11" x14ac:dyDescent="0.25">
      <c r="J2946" s="6" t="str">
        <f>IFERROR(MID(Tabela3[[#This Row],[Ordenado]], 1, SEARCH("_", Tabela3[[#This Row],[Ordenado]]) - 1),"")</f>
        <v/>
      </c>
      <c r="K2946" s="6" t="str">
        <f>IFERROR(MID(Tabela3[[#This Row],[Ordenado]], SEARCH("_",Tabela3[[#This Row],[Ordenado]]) + 1, LEN(Tabela3[[#This Row],[Ordenado]])),"")</f>
        <v/>
      </c>
    </row>
    <row r="2947" spans="10:11" x14ac:dyDescent="0.25">
      <c r="J2947" s="6" t="str">
        <f>IFERROR(MID(Tabela3[[#This Row],[Ordenado]], 1, SEARCH("_", Tabela3[[#This Row],[Ordenado]]) - 1),"")</f>
        <v/>
      </c>
      <c r="K2947" s="6" t="str">
        <f>IFERROR(MID(Tabela3[[#This Row],[Ordenado]], SEARCH("_",Tabela3[[#This Row],[Ordenado]]) + 1, LEN(Tabela3[[#This Row],[Ordenado]])),"")</f>
        <v/>
      </c>
    </row>
    <row r="2948" spans="10:11" x14ac:dyDescent="0.25">
      <c r="J2948" s="6" t="str">
        <f>IFERROR(MID(Tabela3[[#This Row],[Ordenado]], 1, SEARCH("_", Tabela3[[#This Row],[Ordenado]]) - 1),"")</f>
        <v/>
      </c>
      <c r="K2948" s="6" t="str">
        <f>IFERROR(MID(Tabela3[[#This Row],[Ordenado]], SEARCH("_",Tabela3[[#This Row],[Ordenado]]) + 1, LEN(Tabela3[[#This Row],[Ordenado]])),"")</f>
        <v/>
      </c>
    </row>
    <row r="2949" spans="10:11" x14ac:dyDescent="0.25">
      <c r="J2949" s="6" t="str">
        <f>IFERROR(MID(Tabela3[[#This Row],[Ordenado]], 1, SEARCH("_", Tabela3[[#This Row],[Ordenado]]) - 1),"")</f>
        <v/>
      </c>
      <c r="K2949" s="6" t="str">
        <f>IFERROR(MID(Tabela3[[#This Row],[Ordenado]], SEARCH("_",Tabela3[[#This Row],[Ordenado]]) + 1, LEN(Tabela3[[#This Row],[Ordenado]])),"")</f>
        <v/>
      </c>
    </row>
    <row r="2950" spans="10:11" x14ac:dyDescent="0.25">
      <c r="J2950" s="6" t="str">
        <f>IFERROR(MID(Tabela3[[#This Row],[Ordenado]], 1, SEARCH("_", Tabela3[[#This Row],[Ordenado]]) - 1),"")</f>
        <v/>
      </c>
      <c r="K2950" s="6" t="str">
        <f>IFERROR(MID(Tabela3[[#This Row],[Ordenado]], SEARCH("_",Tabela3[[#This Row],[Ordenado]]) + 1, LEN(Tabela3[[#This Row],[Ordenado]])),"")</f>
        <v/>
      </c>
    </row>
    <row r="2951" spans="10:11" x14ac:dyDescent="0.25">
      <c r="J2951" s="6" t="str">
        <f>IFERROR(MID(Tabela3[[#This Row],[Ordenado]], 1, SEARCH("_", Tabela3[[#This Row],[Ordenado]]) - 1),"")</f>
        <v/>
      </c>
      <c r="K2951" s="6" t="str">
        <f>IFERROR(MID(Tabela3[[#This Row],[Ordenado]], SEARCH("_",Tabela3[[#This Row],[Ordenado]]) + 1, LEN(Tabela3[[#This Row],[Ordenado]])),"")</f>
        <v/>
      </c>
    </row>
    <row r="2952" spans="10:11" x14ac:dyDescent="0.25">
      <c r="J2952" s="6" t="str">
        <f>IFERROR(MID(Tabela3[[#This Row],[Ordenado]], 1, SEARCH("_", Tabela3[[#This Row],[Ordenado]]) - 1),"")</f>
        <v/>
      </c>
      <c r="K2952" s="6" t="str">
        <f>IFERROR(MID(Tabela3[[#This Row],[Ordenado]], SEARCH("_",Tabela3[[#This Row],[Ordenado]]) + 1, LEN(Tabela3[[#This Row],[Ordenado]])),"")</f>
        <v/>
      </c>
    </row>
    <row r="2953" spans="10:11" x14ac:dyDescent="0.25">
      <c r="J2953" s="6" t="str">
        <f>IFERROR(MID(Tabela3[[#This Row],[Ordenado]], 1, SEARCH("_", Tabela3[[#This Row],[Ordenado]]) - 1),"")</f>
        <v/>
      </c>
      <c r="K2953" s="6" t="str">
        <f>IFERROR(MID(Tabela3[[#This Row],[Ordenado]], SEARCH("_",Tabela3[[#This Row],[Ordenado]]) + 1, LEN(Tabela3[[#This Row],[Ordenado]])),"")</f>
        <v/>
      </c>
    </row>
    <row r="2954" spans="10:11" x14ac:dyDescent="0.25">
      <c r="J2954" s="6" t="str">
        <f>IFERROR(MID(Tabela3[[#This Row],[Ordenado]], 1, SEARCH("_", Tabela3[[#This Row],[Ordenado]]) - 1),"")</f>
        <v/>
      </c>
      <c r="K2954" s="6" t="str">
        <f>IFERROR(MID(Tabela3[[#This Row],[Ordenado]], SEARCH("_",Tabela3[[#This Row],[Ordenado]]) + 1, LEN(Tabela3[[#This Row],[Ordenado]])),"")</f>
        <v/>
      </c>
    </row>
    <row r="2955" spans="10:11" x14ac:dyDescent="0.25">
      <c r="J2955" s="6" t="str">
        <f>IFERROR(MID(Tabela3[[#This Row],[Ordenado]], 1, SEARCH("_", Tabela3[[#This Row],[Ordenado]]) - 1),"")</f>
        <v/>
      </c>
      <c r="K2955" s="6" t="str">
        <f>IFERROR(MID(Tabela3[[#This Row],[Ordenado]], SEARCH("_",Tabela3[[#This Row],[Ordenado]]) + 1, LEN(Tabela3[[#This Row],[Ordenado]])),"")</f>
        <v/>
      </c>
    </row>
    <row r="2956" spans="10:11" x14ac:dyDescent="0.25">
      <c r="J2956" s="6" t="str">
        <f>IFERROR(MID(Tabela3[[#This Row],[Ordenado]], 1, SEARCH("_", Tabela3[[#This Row],[Ordenado]]) - 1),"")</f>
        <v/>
      </c>
      <c r="K2956" s="6" t="str">
        <f>IFERROR(MID(Tabela3[[#This Row],[Ordenado]], SEARCH("_",Tabela3[[#This Row],[Ordenado]]) + 1, LEN(Tabela3[[#This Row],[Ordenado]])),"")</f>
        <v/>
      </c>
    </row>
    <row r="2957" spans="10:11" x14ac:dyDescent="0.25">
      <c r="J2957" s="6" t="str">
        <f>IFERROR(MID(Tabela3[[#This Row],[Ordenado]], 1, SEARCH("_", Tabela3[[#This Row],[Ordenado]]) - 1),"")</f>
        <v/>
      </c>
      <c r="K2957" s="6" t="str">
        <f>IFERROR(MID(Tabela3[[#This Row],[Ordenado]], SEARCH("_",Tabela3[[#This Row],[Ordenado]]) + 1, LEN(Tabela3[[#This Row],[Ordenado]])),"")</f>
        <v/>
      </c>
    </row>
    <row r="2958" spans="10:11" x14ac:dyDescent="0.25">
      <c r="J2958" s="6" t="str">
        <f>IFERROR(MID(Tabela3[[#This Row],[Ordenado]], 1, SEARCH("_", Tabela3[[#This Row],[Ordenado]]) - 1),"")</f>
        <v/>
      </c>
      <c r="K2958" s="6" t="str">
        <f>IFERROR(MID(Tabela3[[#This Row],[Ordenado]], SEARCH("_",Tabela3[[#This Row],[Ordenado]]) + 1, LEN(Tabela3[[#This Row],[Ordenado]])),"")</f>
        <v/>
      </c>
    </row>
    <row r="2959" spans="10:11" x14ac:dyDescent="0.25">
      <c r="J2959" s="6" t="str">
        <f>IFERROR(MID(Tabela3[[#This Row],[Ordenado]], 1, SEARCH("_", Tabela3[[#This Row],[Ordenado]]) - 1),"")</f>
        <v/>
      </c>
      <c r="K2959" s="6" t="str">
        <f>IFERROR(MID(Tabela3[[#This Row],[Ordenado]], SEARCH("_",Tabela3[[#This Row],[Ordenado]]) + 1, LEN(Tabela3[[#This Row],[Ordenado]])),"")</f>
        <v/>
      </c>
    </row>
    <row r="2960" spans="10:11" x14ac:dyDescent="0.25">
      <c r="J2960" s="6" t="str">
        <f>IFERROR(MID(Tabela3[[#This Row],[Ordenado]], 1, SEARCH("_", Tabela3[[#This Row],[Ordenado]]) - 1),"")</f>
        <v/>
      </c>
      <c r="K2960" s="6" t="str">
        <f>IFERROR(MID(Tabela3[[#This Row],[Ordenado]], SEARCH("_",Tabela3[[#This Row],[Ordenado]]) + 1, LEN(Tabela3[[#This Row],[Ordenado]])),"")</f>
        <v/>
      </c>
    </row>
    <row r="2961" spans="10:11" x14ac:dyDescent="0.25">
      <c r="J2961" s="6" t="str">
        <f>IFERROR(MID(Tabela3[[#This Row],[Ordenado]], 1, SEARCH("_", Tabela3[[#This Row],[Ordenado]]) - 1),"")</f>
        <v/>
      </c>
      <c r="K2961" s="6" t="str">
        <f>IFERROR(MID(Tabela3[[#This Row],[Ordenado]], SEARCH("_",Tabela3[[#This Row],[Ordenado]]) + 1, LEN(Tabela3[[#This Row],[Ordenado]])),"")</f>
        <v/>
      </c>
    </row>
    <row r="2962" spans="10:11" x14ac:dyDescent="0.25">
      <c r="J2962" s="6" t="str">
        <f>IFERROR(MID(Tabela3[[#This Row],[Ordenado]], 1, SEARCH("_", Tabela3[[#This Row],[Ordenado]]) - 1),"")</f>
        <v/>
      </c>
      <c r="K2962" s="6" t="str">
        <f>IFERROR(MID(Tabela3[[#This Row],[Ordenado]], SEARCH("_",Tabela3[[#This Row],[Ordenado]]) + 1, LEN(Tabela3[[#This Row],[Ordenado]])),"")</f>
        <v/>
      </c>
    </row>
    <row r="2963" spans="10:11" x14ac:dyDescent="0.25">
      <c r="J2963" s="6" t="str">
        <f>IFERROR(MID(Tabela3[[#This Row],[Ordenado]], 1, SEARCH("_", Tabela3[[#This Row],[Ordenado]]) - 1),"")</f>
        <v/>
      </c>
      <c r="K2963" s="6" t="str">
        <f>IFERROR(MID(Tabela3[[#This Row],[Ordenado]], SEARCH("_",Tabela3[[#This Row],[Ordenado]]) + 1, LEN(Tabela3[[#This Row],[Ordenado]])),"")</f>
        <v/>
      </c>
    </row>
    <row r="2964" spans="10:11" x14ac:dyDescent="0.25">
      <c r="J2964" s="6" t="str">
        <f>IFERROR(MID(Tabela3[[#This Row],[Ordenado]], 1, SEARCH("_", Tabela3[[#This Row],[Ordenado]]) - 1),"")</f>
        <v/>
      </c>
      <c r="K2964" s="6" t="str">
        <f>IFERROR(MID(Tabela3[[#This Row],[Ordenado]], SEARCH("_",Tabela3[[#This Row],[Ordenado]]) + 1, LEN(Tabela3[[#This Row],[Ordenado]])),"")</f>
        <v/>
      </c>
    </row>
    <row r="2965" spans="10:11" x14ac:dyDescent="0.25">
      <c r="J2965" s="6" t="str">
        <f>IFERROR(MID(Tabela3[[#This Row],[Ordenado]], 1, SEARCH("_", Tabela3[[#This Row],[Ordenado]]) - 1),"")</f>
        <v/>
      </c>
      <c r="K2965" s="6" t="str">
        <f>IFERROR(MID(Tabela3[[#This Row],[Ordenado]], SEARCH("_",Tabela3[[#This Row],[Ordenado]]) + 1, LEN(Tabela3[[#This Row],[Ordenado]])),"")</f>
        <v/>
      </c>
    </row>
    <row r="2966" spans="10:11" x14ac:dyDescent="0.25">
      <c r="J2966" s="6" t="str">
        <f>IFERROR(MID(Tabela3[[#This Row],[Ordenado]], 1, SEARCH("_", Tabela3[[#This Row],[Ordenado]]) - 1),"")</f>
        <v/>
      </c>
      <c r="K2966" s="6" t="str">
        <f>IFERROR(MID(Tabela3[[#This Row],[Ordenado]], SEARCH("_",Tabela3[[#This Row],[Ordenado]]) + 1, LEN(Tabela3[[#This Row],[Ordenado]])),"")</f>
        <v/>
      </c>
    </row>
    <row r="2967" spans="10:11" x14ac:dyDescent="0.25">
      <c r="J2967" s="6" t="str">
        <f>IFERROR(MID(Tabela3[[#This Row],[Ordenado]], 1, SEARCH("_", Tabela3[[#This Row],[Ordenado]]) - 1),"")</f>
        <v/>
      </c>
      <c r="K2967" s="6" t="str">
        <f>IFERROR(MID(Tabela3[[#This Row],[Ordenado]], SEARCH("_",Tabela3[[#This Row],[Ordenado]]) + 1, LEN(Tabela3[[#This Row],[Ordenado]])),"")</f>
        <v/>
      </c>
    </row>
    <row r="2968" spans="10:11" x14ac:dyDescent="0.25">
      <c r="J2968" s="6" t="str">
        <f>IFERROR(MID(Tabela3[[#This Row],[Ordenado]], 1, SEARCH("_", Tabela3[[#This Row],[Ordenado]]) - 1),"")</f>
        <v/>
      </c>
      <c r="K2968" s="6" t="str">
        <f>IFERROR(MID(Tabela3[[#This Row],[Ordenado]], SEARCH("_",Tabela3[[#This Row],[Ordenado]]) + 1, LEN(Tabela3[[#This Row],[Ordenado]])),"")</f>
        <v/>
      </c>
    </row>
    <row r="2969" spans="10:11" x14ac:dyDescent="0.25">
      <c r="J2969" s="6" t="str">
        <f>IFERROR(MID(Tabela3[[#This Row],[Ordenado]], 1, SEARCH("_", Tabela3[[#This Row],[Ordenado]]) - 1),"")</f>
        <v/>
      </c>
      <c r="K2969" s="6" t="str">
        <f>IFERROR(MID(Tabela3[[#This Row],[Ordenado]], SEARCH("_",Tabela3[[#This Row],[Ordenado]]) + 1, LEN(Tabela3[[#This Row],[Ordenado]])),"")</f>
        <v/>
      </c>
    </row>
    <row r="2970" spans="10:11" x14ac:dyDescent="0.25">
      <c r="J2970" s="6" t="str">
        <f>IFERROR(MID(Tabela3[[#This Row],[Ordenado]], 1, SEARCH("_", Tabela3[[#This Row],[Ordenado]]) - 1),"")</f>
        <v/>
      </c>
      <c r="K2970" s="6" t="str">
        <f>IFERROR(MID(Tabela3[[#This Row],[Ordenado]], SEARCH("_",Tabela3[[#This Row],[Ordenado]]) + 1, LEN(Tabela3[[#This Row],[Ordenado]])),"")</f>
        <v/>
      </c>
    </row>
    <row r="2971" spans="10:11" x14ac:dyDescent="0.25">
      <c r="J2971" s="6" t="str">
        <f>IFERROR(MID(Tabela3[[#This Row],[Ordenado]], 1, SEARCH("_", Tabela3[[#This Row],[Ordenado]]) - 1),"")</f>
        <v/>
      </c>
      <c r="K2971" s="6" t="str">
        <f>IFERROR(MID(Tabela3[[#This Row],[Ordenado]], SEARCH("_",Tabela3[[#This Row],[Ordenado]]) + 1, LEN(Tabela3[[#This Row],[Ordenado]])),"")</f>
        <v/>
      </c>
    </row>
    <row r="2972" spans="10:11" x14ac:dyDescent="0.25">
      <c r="J2972" s="6" t="str">
        <f>IFERROR(MID(Tabela3[[#This Row],[Ordenado]], 1, SEARCH("_", Tabela3[[#This Row],[Ordenado]]) - 1),"")</f>
        <v/>
      </c>
      <c r="K2972" s="6" t="str">
        <f>IFERROR(MID(Tabela3[[#This Row],[Ordenado]], SEARCH("_",Tabela3[[#This Row],[Ordenado]]) + 1, LEN(Tabela3[[#This Row],[Ordenado]])),"")</f>
        <v/>
      </c>
    </row>
    <row r="2973" spans="10:11" x14ac:dyDescent="0.25">
      <c r="J2973" s="6" t="str">
        <f>IFERROR(MID(Tabela3[[#This Row],[Ordenado]], 1, SEARCH("_", Tabela3[[#This Row],[Ordenado]]) - 1),"")</f>
        <v/>
      </c>
      <c r="K2973" s="6" t="str">
        <f>IFERROR(MID(Tabela3[[#This Row],[Ordenado]], SEARCH("_",Tabela3[[#This Row],[Ordenado]]) + 1, LEN(Tabela3[[#This Row],[Ordenado]])),"")</f>
        <v/>
      </c>
    </row>
    <row r="2974" spans="10:11" x14ac:dyDescent="0.25">
      <c r="J2974" s="6" t="str">
        <f>IFERROR(MID(Tabela3[[#This Row],[Ordenado]], 1, SEARCH("_", Tabela3[[#This Row],[Ordenado]]) - 1),"")</f>
        <v/>
      </c>
      <c r="K2974" s="6" t="str">
        <f>IFERROR(MID(Tabela3[[#This Row],[Ordenado]], SEARCH("_",Tabela3[[#This Row],[Ordenado]]) + 1, LEN(Tabela3[[#This Row],[Ordenado]])),"")</f>
        <v/>
      </c>
    </row>
    <row r="2975" spans="10:11" x14ac:dyDescent="0.25">
      <c r="J2975" s="6" t="str">
        <f>IFERROR(MID(Tabela3[[#This Row],[Ordenado]], 1, SEARCH("_", Tabela3[[#This Row],[Ordenado]]) - 1),"")</f>
        <v/>
      </c>
      <c r="K2975" s="6" t="str">
        <f>IFERROR(MID(Tabela3[[#This Row],[Ordenado]], SEARCH("_",Tabela3[[#This Row],[Ordenado]]) + 1, LEN(Tabela3[[#This Row],[Ordenado]])),"")</f>
        <v/>
      </c>
    </row>
    <row r="2976" spans="10:11" x14ac:dyDescent="0.25">
      <c r="J2976" s="6" t="str">
        <f>IFERROR(MID(Tabela3[[#This Row],[Ordenado]], 1, SEARCH("_", Tabela3[[#This Row],[Ordenado]]) - 1),"")</f>
        <v/>
      </c>
      <c r="K2976" s="6" t="str">
        <f>IFERROR(MID(Tabela3[[#This Row],[Ordenado]], SEARCH("_",Tabela3[[#This Row],[Ordenado]]) + 1, LEN(Tabela3[[#This Row],[Ordenado]])),"")</f>
        <v/>
      </c>
    </row>
    <row r="2977" spans="10:11" x14ac:dyDescent="0.25">
      <c r="J2977" s="6" t="str">
        <f>IFERROR(MID(Tabela3[[#This Row],[Ordenado]], 1, SEARCH("_", Tabela3[[#This Row],[Ordenado]]) - 1),"")</f>
        <v/>
      </c>
      <c r="K2977" s="6" t="str">
        <f>IFERROR(MID(Tabela3[[#This Row],[Ordenado]], SEARCH("_",Tabela3[[#This Row],[Ordenado]]) + 1, LEN(Tabela3[[#This Row],[Ordenado]])),"")</f>
        <v/>
      </c>
    </row>
    <row r="2978" spans="10:11" x14ac:dyDescent="0.25">
      <c r="J2978" s="6" t="str">
        <f>IFERROR(MID(Tabela3[[#This Row],[Ordenado]], 1, SEARCH("_", Tabela3[[#This Row],[Ordenado]]) - 1),"")</f>
        <v/>
      </c>
      <c r="K2978" s="6" t="str">
        <f>IFERROR(MID(Tabela3[[#This Row],[Ordenado]], SEARCH("_",Tabela3[[#This Row],[Ordenado]]) + 1, LEN(Tabela3[[#This Row],[Ordenado]])),"")</f>
        <v/>
      </c>
    </row>
    <row r="2979" spans="10:11" x14ac:dyDescent="0.25">
      <c r="J2979" s="6" t="str">
        <f>IFERROR(MID(Tabela3[[#This Row],[Ordenado]], 1, SEARCH("_", Tabela3[[#This Row],[Ordenado]]) - 1),"")</f>
        <v/>
      </c>
      <c r="K2979" s="6" t="str">
        <f>IFERROR(MID(Tabela3[[#This Row],[Ordenado]], SEARCH("_",Tabela3[[#This Row],[Ordenado]]) + 1, LEN(Tabela3[[#This Row],[Ordenado]])),"")</f>
        <v/>
      </c>
    </row>
    <row r="2980" spans="10:11" x14ac:dyDescent="0.25">
      <c r="J2980" s="6" t="str">
        <f>IFERROR(MID(Tabela3[[#This Row],[Ordenado]], 1, SEARCH("_", Tabela3[[#This Row],[Ordenado]]) - 1),"")</f>
        <v/>
      </c>
      <c r="K2980" s="6" t="str">
        <f>IFERROR(MID(Tabela3[[#This Row],[Ordenado]], SEARCH("_",Tabela3[[#This Row],[Ordenado]]) + 1, LEN(Tabela3[[#This Row],[Ordenado]])),"")</f>
        <v/>
      </c>
    </row>
    <row r="2981" spans="10:11" x14ac:dyDescent="0.25">
      <c r="J2981" s="6" t="str">
        <f>IFERROR(MID(Tabela3[[#This Row],[Ordenado]], 1, SEARCH("_", Tabela3[[#This Row],[Ordenado]]) - 1),"")</f>
        <v/>
      </c>
      <c r="K2981" s="6" t="str">
        <f>IFERROR(MID(Tabela3[[#This Row],[Ordenado]], SEARCH("_",Tabela3[[#This Row],[Ordenado]]) + 1, LEN(Tabela3[[#This Row],[Ordenado]])),"")</f>
        <v/>
      </c>
    </row>
    <row r="2982" spans="10:11" x14ac:dyDescent="0.25">
      <c r="J2982" s="6" t="str">
        <f>IFERROR(MID(Tabela3[[#This Row],[Ordenado]], 1, SEARCH("_", Tabela3[[#This Row],[Ordenado]]) - 1),"")</f>
        <v/>
      </c>
      <c r="K2982" s="6" t="str">
        <f>IFERROR(MID(Tabela3[[#This Row],[Ordenado]], SEARCH("_",Tabela3[[#This Row],[Ordenado]]) + 1, LEN(Tabela3[[#This Row],[Ordenado]])),"")</f>
        <v/>
      </c>
    </row>
    <row r="2983" spans="10:11" x14ac:dyDescent="0.25">
      <c r="J2983" s="6" t="str">
        <f>IFERROR(MID(Tabela3[[#This Row],[Ordenado]], 1, SEARCH("_", Tabela3[[#This Row],[Ordenado]]) - 1),"")</f>
        <v/>
      </c>
      <c r="K2983" s="6" t="str">
        <f>IFERROR(MID(Tabela3[[#This Row],[Ordenado]], SEARCH("_",Tabela3[[#This Row],[Ordenado]]) + 1, LEN(Tabela3[[#This Row],[Ordenado]])),"")</f>
        <v/>
      </c>
    </row>
    <row r="2984" spans="10:11" x14ac:dyDescent="0.25">
      <c r="J2984" s="6" t="str">
        <f>IFERROR(MID(Tabela3[[#This Row],[Ordenado]], 1, SEARCH("_", Tabela3[[#This Row],[Ordenado]]) - 1),"")</f>
        <v/>
      </c>
      <c r="K2984" s="6" t="str">
        <f>IFERROR(MID(Tabela3[[#This Row],[Ordenado]], SEARCH("_",Tabela3[[#This Row],[Ordenado]]) + 1, LEN(Tabela3[[#This Row],[Ordenado]])),"")</f>
        <v/>
      </c>
    </row>
    <row r="2985" spans="10:11" x14ac:dyDescent="0.25">
      <c r="J2985" s="6" t="str">
        <f>IFERROR(MID(Tabela3[[#This Row],[Ordenado]], 1, SEARCH("_", Tabela3[[#This Row],[Ordenado]]) - 1),"")</f>
        <v/>
      </c>
      <c r="K2985" s="6" t="str">
        <f>IFERROR(MID(Tabela3[[#This Row],[Ordenado]], SEARCH("_",Tabela3[[#This Row],[Ordenado]]) + 1, LEN(Tabela3[[#This Row],[Ordenado]])),"")</f>
        <v/>
      </c>
    </row>
    <row r="2986" spans="10:11" x14ac:dyDescent="0.25">
      <c r="J2986" s="6" t="str">
        <f>IFERROR(MID(Tabela3[[#This Row],[Ordenado]], 1, SEARCH("_", Tabela3[[#This Row],[Ordenado]]) - 1),"")</f>
        <v/>
      </c>
      <c r="K2986" s="6" t="str">
        <f>IFERROR(MID(Tabela3[[#This Row],[Ordenado]], SEARCH("_",Tabela3[[#This Row],[Ordenado]]) + 1, LEN(Tabela3[[#This Row],[Ordenado]])),"")</f>
        <v/>
      </c>
    </row>
    <row r="2987" spans="10:11" x14ac:dyDescent="0.25">
      <c r="J2987" s="6" t="str">
        <f>IFERROR(MID(Tabela3[[#This Row],[Ordenado]], 1, SEARCH("_", Tabela3[[#This Row],[Ordenado]]) - 1),"")</f>
        <v/>
      </c>
      <c r="K2987" s="6" t="str">
        <f>IFERROR(MID(Tabela3[[#This Row],[Ordenado]], SEARCH("_",Tabela3[[#This Row],[Ordenado]]) + 1, LEN(Tabela3[[#This Row],[Ordenado]])),"")</f>
        <v/>
      </c>
    </row>
    <row r="2988" spans="10:11" x14ac:dyDescent="0.25">
      <c r="J2988" s="6" t="str">
        <f>IFERROR(MID(Tabela3[[#This Row],[Ordenado]], 1, SEARCH("_", Tabela3[[#This Row],[Ordenado]]) - 1),"")</f>
        <v/>
      </c>
      <c r="K2988" s="6" t="str">
        <f>IFERROR(MID(Tabela3[[#This Row],[Ordenado]], SEARCH("_",Tabela3[[#This Row],[Ordenado]]) + 1, LEN(Tabela3[[#This Row],[Ordenado]])),"")</f>
        <v/>
      </c>
    </row>
    <row r="2989" spans="10:11" x14ac:dyDescent="0.25">
      <c r="J2989" s="6" t="str">
        <f>IFERROR(MID(Tabela3[[#This Row],[Ordenado]], 1, SEARCH("_", Tabela3[[#This Row],[Ordenado]]) - 1),"")</f>
        <v/>
      </c>
      <c r="K2989" s="6" t="str">
        <f>IFERROR(MID(Tabela3[[#This Row],[Ordenado]], SEARCH("_",Tabela3[[#This Row],[Ordenado]]) + 1, LEN(Tabela3[[#This Row],[Ordenado]])),"")</f>
        <v/>
      </c>
    </row>
    <row r="2990" spans="10:11" x14ac:dyDescent="0.25">
      <c r="J2990" s="6" t="str">
        <f>IFERROR(MID(Tabela3[[#This Row],[Ordenado]], 1, SEARCH("_", Tabela3[[#This Row],[Ordenado]]) - 1),"")</f>
        <v/>
      </c>
      <c r="K2990" s="6" t="str">
        <f>IFERROR(MID(Tabela3[[#This Row],[Ordenado]], SEARCH("_",Tabela3[[#This Row],[Ordenado]]) + 1, LEN(Tabela3[[#This Row],[Ordenado]])),"")</f>
        <v/>
      </c>
    </row>
    <row r="2991" spans="10:11" x14ac:dyDescent="0.25">
      <c r="J2991" s="6" t="str">
        <f>IFERROR(MID(Tabela3[[#This Row],[Ordenado]], 1, SEARCH("_", Tabela3[[#This Row],[Ordenado]]) - 1),"")</f>
        <v/>
      </c>
      <c r="K2991" s="6" t="str">
        <f>IFERROR(MID(Tabela3[[#This Row],[Ordenado]], SEARCH("_",Tabela3[[#This Row],[Ordenado]]) + 1, LEN(Tabela3[[#This Row],[Ordenado]])),"")</f>
        <v/>
      </c>
    </row>
    <row r="2992" spans="10:11" x14ac:dyDescent="0.25">
      <c r="J2992" s="6" t="str">
        <f>IFERROR(MID(Tabela3[[#This Row],[Ordenado]], 1, SEARCH("_", Tabela3[[#This Row],[Ordenado]]) - 1),"")</f>
        <v/>
      </c>
      <c r="K2992" s="6" t="str">
        <f>IFERROR(MID(Tabela3[[#This Row],[Ordenado]], SEARCH("_",Tabela3[[#This Row],[Ordenado]]) + 1, LEN(Tabela3[[#This Row],[Ordenado]])),"")</f>
        <v/>
      </c>
    </row>
    <row r="2993" spans="10:11" x14ac:dyDescent="0.25">
      <c r="J2993" s="6" t="str">
        <f>IFERROR(MID(Tabela3[[#This Row],[Ordenado]], 1, SEARCH("_", Tabela3[[#This Row],[Ordenado]]) - 1),"")</f>
        <v/>
      </c>
      <c r="K2993" s="6" t="str">
        <f>IFERROR(MID(Tabela3[[#This Row],[Ordenado]], SEARCH("_",Tabela3[[#This Row],[Ordenado]]) + 1, LEN(Tabela3[[#This Row],[Ordenado]])),"")</f>
        <v/>
      </c>
    </row>
    <row r="2994" spans="10:11" x14ac:dyDescent="0.25">
      <c r="J2994" s="6" t="str">
        <f>IFERROR(MID(Tabela3[[#This Row],[Ordenado]], 1, SEARCH("_", Tabela3[[#This Row],[Ordenado]]) - 1),"")</f>
        <v/>
      </c>
      <c r="K2994" s="6" t="str">
        <f>IFERROR(MID(Tabela3[[#This Row],[Ordenado]], SEARCH("_",Tabela3[[#This Row],[Ordenado]]) + 1, LEN(Tabela3[[#This Row],[Ordenado]])),"")</f>
        <v/>
      </c>
    </row>
    <row r="2995" spans="10:11" x14ac:dyDescent="0.25">
      <c r="J2995" s="6" t="str">
        <f>IFERROR(MID(Tabela3[[#This Row],[Ordenado]], 1, SEARCH("_", Tabela3[[#This Row],[Ordenado]]) - 1),"")</f>
        <v/>
      </c>
      <c r="K2995" s="6" t="str">
        <f>IFERROR(MID(Tabela3[[#This Row],[Ordenado]], SEARCH("_",Tabela3[[#This Row],[Ordenado]]) + 1, LEN(Tabela3[[#This Row],[Ordenado]])),"")</f>
        <v/>
      </c>
    </row>
    <row r="2996" spans="10:11" x14ac:dyDescent="0.25">
      <c r="J2996" s="6" t="str">
        <f>IFERROR(MID(Tabela3[[#This Row],[Ordenado]], 1, SEARCH("_", Tabela3[[#This Row],[Ordenado]]) - 1),"")</f>
        <v/>
      </c>
      <c r="K2996" s="6" t="str">
        <f>IFERROR(MID(Tabela3[[#This Row],[Ordenado]], SEARCH("_",Tabela3[[#This Row],[Ordenado]]) + 1, LEN(Tabela3[[#This Row],[Ordenado]])),"")</f>
        <v/>
      </c>
    </row>
    <row r="2997" spans="10:11" x14ac:dyDescent="0.25">
      <c r="J2997" s="6" t="str">
        <f>IFERROR(MID(Tabela3[[#This Row],[Ordenado]], 1, SEARCH("_", Tabela3[[#This Row],[Ordenado]]) - 1),"")</f>
        <v/>
      </c>
      <c r="K2997" s="6" t="str">
        <f>IFERROR(MID(Tabela3[[#This Row],[Ordenado]], SEARCH("_",Tabela3[[#This Row],[Ordenado]]) + 1, LEN(Tabela3[[#This Row],[Ordenado]])),"")</f>
        <v/>
      </c>
    </row>
    <row r="2998" spans="10:11" x14ac:dyDescent="0.25">
      <c r="J2998" s="6" t="str">
        <f>IFERROR(MID(Tabela3[[#This Row],[Ordenado]], 1, SEARCH("_", Tabela3[[#This Row],[Ordenado]]) - 1),"")</f>
        <v/>
      </c>
      <c r="K2998" s="6" t="str">
        <f>IFERROR(MID(Tabela3[[#This Row],[Ordenado]], SEARCH("_",Tabela3[[#This Row],[Ordenado]]) + 1, LEN(Tabela3[[#This Row],[Ordenado]])),"")</f>
        <v/>
      </c>
    </row>
    <row r="2999" spans="10:11" x14ac:dyDescent="0.25">
      <c r="J2999" s="6" t="str">
        <f>IFERROR(MID(Tabela3[[#This Row],[Ordenado]], 1, SEARCH("_", Tabela3[[#This Row],[Ordenado]]) - 1),"")</f>
        <v/>
      </c>
      <c r="K2999" s="6" t="str">
        <f>IFERROR(MID(Tabela3[[#This Row],[Ordenado]], SEARCH("_",Tabela3[[#This Row],[Ordenado]]) + 1, LEN(Tabela3[[#This Row],[Ordenado]])),"")</f>
        <v/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LPAW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Peixoto</dc:creator>
  <cp:lastModifiedBy>Peixoto</cp:lastModifiedBy>
  <dcterms:created xsi:type="dcterms:W3CDTF">2024-06-16T17:38:23Z</dcterms:created>
  <dcterms:modified xsi:type="dcterms:W3CDTF">2024-06-19T23:19:06Z</dcterms:modified>
</cp:coreProperties>
</file>