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luna\Downloads\"/>
    </mc:Choice>
  </mc:AlternateContent>
  <xr:revisionPtr revIDLastSave="0" documentId="13_ncr:1_{5BC9045C-F812-4895-BF4E-EE8B31434626}" xr6:coauthVersionLast="47" xr6:coauthVersionMax="47" xr10:uidLastSave="{00000000-0000-0000-0000-000000000000}"/>
  <bookViews>
    <workbookView xWindow="3855" yWindow="3960" windowWidth="15375" windowHeight="7515" xr2:uid="{78230241-0B3B-4926-BFAE-46CDE1667310}"/>
  </bookViews>
  <sheets>
    <sheet name="Ejericio 1" sheetId="2" r:id="rId1"/>
    <sheet name="Ejercicio 2" sheetId="4" r:id="rId2"/>
    <sheet name="Ejercicio 3" sheetId="1" r:id="rId3"/>
    <sheet name="Ejercicio 4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B31" i="3"/>
  <c r="B29" i="3"/>
  <c r="C28" i="3"/>
  <c r="B28" i="3"/>
  <c r="B26" i="3"/>
  <c r="B25" i="3"/>
  <c r="B22" i="3"/>
  <c r="B21" i="3"/>
  <c r="C24" i="3"/>
  <c r="D24" i="3"/>
  <c r="E24" i="3"/>
  <c r="F24" i="3"/>
  <c r="G24" i="3"/>
  <c r="B24" i="3"/>
  <c r="B19" i="3" s="1"/>
  <c r="B20" i="3"/>
  <c r="D12" i="2"/>
  <c r="D13" i="2"/>
  <c r="D14" i="2"/>
  <c r="D15" i="2"/>
  <c r="D16" i="2"/>
  <c r="D17" i="2"/>
  <c r="D18" i="2"/>
  <c r="D19" i="2"/>
  <c r="D20" i="2"/>
  <c r="C22" i="2"/>
  <c r="D22" i="2"/>
  <c r="D23" i="2"/>
  <c r="G23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F23" i="1"/>
  <c r="H23" i="1"/>
  <c r="I23" i="1"/>
  <c r="J23" i="1"/>
  <c r="J22" i="1"/>
  <c r="I22" i="1"/>
  <c r="H22" i="1"/>
  <c r="F22" i="1"/>
  <c r="E23" i="1"/>
  <c r="E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<sst xmlns="http://schemas.openxmlformats.org/spreadsheetml/2006/main" count="278" uniqueCount="130">
  <si>
    <t>Referencia</t>
  </si>
  <si>
    <t>Producto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</si>
  <si>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</si>
  <si>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</si>
  <si>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</si>
  <si>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</si>
  <si>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</si>
  <si>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</si>
  <si>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</si>
  <si>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</si>
  <si>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</si>
  <si>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</si>
  <si>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</si>
  <si>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</si>
  <si>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</si>
  <si>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</si>
  <si>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</si>
  <si>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Guantes</t>
  </si>
  <si>
    <t>Gafas</t>
  </si>
  <si>
    <t>Gorra</t>
  </si>
  <si>
    <t>Camiseta</t>
  </si>
  <si>
    <t>Sudadera</t>
  </si>
  <si>
    <t>Gorro</t>
  </si>
  <si>
    <t>Calcetines</t>
  </si>
  <si>
    <t>Pantalones</t>
  </si>
  <si>
    <t>Camisa</t>
  </si>
  <si>
    <t>Jersey</t>
  </si>
  <si>
    <t>Pañuelo</t>
  </si>
  <si>
    <t>Chaqueta</t>
  </si>
  <si>
    <t>Falda</t>
  </si>
  <si>
    <t>Pijama</t>
  </si>
  <si>
    <t>Camisón</t>
  </si>
  <si>
    <t>Unidades</t>
  </si>
  <si>
    <t>Stock</t>
  </si>
  <si>
    <t>Color</t>
  </si>
  <si>
    <t>Amarillo</t>
  </si>
  <si>
    <t>Azul</t>
  </si>
  <si>
    <t>Blanco</t>
  </si>
  <si>
    <t>Gris</t>
  </si>
  <si>
    <t>Rojo</t>
  </si>
  <si>
    <t>Verde</t>
  </si>
  <si>
    <t>Proveedor</t>
  </si>
  <si>
    <t>Camison</t>
  </si>
  <si>
    <t>Guante</t>
  </si>
  <si>
    <t>Ropajes S.L.</t>
  </si>
  <si>
    <t>Ateliere S.A.</t>
  </si>
  <si>
    <t>Departamento</t>
  </si>
  <si>
    <t>Salrios</t>
  </si>
  <si>
    <t>A_dept</t>
  </si>
  <si>
    <t>B_dept</t>
  </si>
  <si>
    <t>C_dept</t>
  </si>
  <si>
    <t>D_dept</t>
  </si>
  <si>
    <t>Salarios</t>
  </si>
  <si>
    <t>Bajo</t>
  </si>
  <si>
    <t>Medio</t>
  </si>
  <si>
    <t>Alto</t>
  </si>
  <si>
    <t>Cant nota mayor o igual a 7</t>
  </si>
  <si>
    <t>Raul</t>
  </si>
  <si>
    <t>Nota</t>
  </si>
  <si>
    <t>Clase</t>
  </si>
  <si>
    <t>Nombre</t>
  </si>
  <si>
    <t>Clase y nota por alumno</t>
  </si>
  <si>
    <t>C</t>
  </si>
  <si>
    <t>B</t>
  </si>
  <si>
    <t>A</t>
  </si>
  <si>
    <t>Media por clase</t>
  </si>
  <si>
    <t>Ciencias</t>
  </si>
  <si>
    <t>Letras</t>
  </si>
  <si>
    <t>Media por orientacion</t>
  </si>
  <si>
    <t>Cant participantes</t>
  </si>
  <si>
    <t>Minima</t>
  </si>
  <si>
    <t>Maxima</t>
  </si>
  <si>
    <t>Media</t>
  </si>
  <si>
    <t>Javier</t>
  </si>
  <si>
    <t>Pedro</t>
  </si>
  <si>
    <t>Ramon</t>
  </si>
  <si>
    <t>Enrique</t>
  </si>
  <si>
    <t>Manuel</t>
  </si>
  <si>
    <t>Ignacion</t>
  </si>
  <si>
    <t>Santiago</t>
  </si>
  <si>
    <t>Pablo</t>
  </si>
  <si>
    <t>Nota final</t>
  </si>
  <si>
    <t>Orientacion</t>
  </si>
  <si>
    <t>ID</t>
  </si>
  <si>
    <t>Edad</t>
  </si>
  <si>
    <t>Jornada (horas)</t>
  </si>
  <si>
    <t>Ventas</t>
  </si>
  <si>
    <t>ID 1</t>
  </si>
  <si>
    <t>Dept1</t>
  </si>
  <si>
    <t>ID 2</t>
  </si>
  <si>
    <t>ID 3</t>
  </si>
  <si>
    <t>ID 4</t>
  </si>
  <si>
    <t>ID 5</t>
  </si>
  <si>
    <t>ID 6</t>
  </si>
  <si>
    <t>ID 7</t>
  </si>
  <si>
    <t>ID 8</t>
  </si>
  <si>
    <t>ID 9</t>
  </si>
  <si>
    <t>ID 10</t>
  </si>
  <si>
    <t>ID 11</t>
  </si>
  <si>
    <t>ID 12</t>
  </si>
  <si>
    <t>ID 13</t>
  </si>
  <si>
    <t>ID 14</t>
  </si>
  <si>
    <t>ID 15</t>
  </si>
  <si>
    <t>Edad media</t>
  </si>
  <si>
    <t>Comerciales</t>
  </si>
  <si>
    <t>Dept6</t>
  </si>
  <si>
    <t>Dept5</t>
  </si>
  <si>
    <t>Dept2</t>
  </si>
  <si>
    <t>Dept4</t>
  </si>
  <si>
    <t>Dept3</t>
  </si>
  <si>
    <t>Jornada media</t>
  </si>
  <si>
    <t>Comerciales por depto</t>
  </si>
  <si>
    <t>Edad media departamento 2</t>
  </si>
  <si>
    <t>Ventas dept 3</t>
  </si>
  <si>
    <t>Venta departamentos 4 y 5</t>
  </si>
  <si>
    <t>Media ventas &gt; 40 años</t>
  </si>
  <si>
    <t>Media de jornada con ventas &gt; 1500</t>
  </si>
  <si>
    <t>Suma de ventas &gt; 1.200</t>
  </si>
  <si>
    <t>Altura</t>
  </si>
  <si>
    <t>Long. Mano</t>
  </si>
  <si>
    <t>Long. Pie</t>
  </si>
  <si>
    <t>Juan</t>
  </si>
  <si>
    <t>Peso</t>
  </si>
  <si>
    <t>Ojos</t>
  </si>
  <si>
    <t>Azúl</t>
  </si>
  <si>
    <t>Pelo</t>
  </si>
  <si>
    <t>Rubio</t>
  </si>
  <si>
    <t>Castaño</t>
  </si>
  <si>
    <t>Calvo</t>
  </si>
  <si>
    <t xml:space="preserve">Sin realizar - No logré entender si los resultados se tienen que mostrar en otra celda o tienen que reemplazar datos en celdas que tienen datos.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</si>
</sst>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6" formatCode="_-[$€-2]\ * #,##0.00_-;\-[$€-2]\ * #,##0.00_-;_-[$€-2]\ * &quot;-&quot;??_-;_-@_-"/>
    <numFmt numFmtId="168" formatCode="_-[$€-2]\ * #,##0_-;\-[$€-2]\ * #,##0_-;_-[$€-2]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4" fillId="0" borderId="0" xfId="0" applyFont="1"/>
    <xf numFmtId="1" fontId="3" fillId="0" borderId="9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3" fillId="0" borderId="9" xfId="0" applyNumberFormat="1" applyFont="1" applyBorder="1" applyAlignment="1">
      <alignment vertical="center" shrinkToFi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405-4C3C-4EA6-BCED-2610C4B9B283}">
  <dimension ref="A1:D23"/>
  <sheetViews>
    <sheetView tabSelected="1" topLeftCell="A14" workbookViewId="0">
      <selection activeCell="H18" sqref="H18"/>
    </sheetView>
  </sheetViews>
  <sheetFormatPr baseColWidth="10" defaultRowHeight="15" x14ac:dyDescent="0.25"/>
  <cols>
    <col min="1" max="1" width="15.7109375" bestFit="1" customWidth="1"/>
  </cols>
  <sheetData>
    <row r="1" spans="1:4" x14ac:dyDescent="0.25">
      <c r="A1" s="13" t="s">
        <v>60</v>
      </c>
      <c r="B1" s="12" t="s">
        <v>59</v>
      </c>
      <c r="C1" s="12" t="s">
        <v>82</v>
      </c>
      <c r="D1" s="11" t="s">
        <v>81</v>
      </c>
    </row>
    <row r="2" spans="1:4" x14ac:dyDescent="0.25">
      <c r="A2" s="6" t="s">
        <v>80</v>
      </c>
      <c r="B2" t="s">
        <v>64</v>
      </c>
      <c r="C2" t="s">
        <v>67</v>
      </c>
      <c r="D2" s="10">
        <v>6</v>
      </c>
    </row>
    <row r="3" spans="1:4" x14ac:dyDescent="0.25">
      <c r="A3" s="6" t="s">
        <v>79</v>
      </c>
      <c r="B3" t="s">
        <v>63</v>
      </c>
      <c r="C3" t="s">
        <v>66</v>
      </c>
      <c r="D3" s="10">
        <v>7</v>
      </c>
    </row>
    <row r="4" spans="1:4" x14ac:dyDescent="0.25">
      <c r="A4" s="6" t="s">
        <v>57</v>
      </c>
      <c r="B4" t="s">
        <v>62</v>
      </c>
      <c r="C4" t="s">
        <v>67</v>
      </c>
      <c r="D4" s="10">
        <v>8.5</v>
      </c>
    </row>
    <row r="5" spans="1:4" x14ac:dyDescent="0.25">
      <c r="A5" s="6" t="s">
        <v>78</v>
      </c>
      <c r="B5" t="s">
        <v>64</v>
      </c>
      <c r="C5" t="s">
        <v>67</v>
      </c>
      <c r="D5" s="10">
        <v>6.5</v>
      </c>
    </row>
    <row r="6" spans="1:4" x14ac:dyDescent="0.25">
      <c r="A6" s="6" t="s">
        <v>77</v>
      </c>
      <c r="B6" t="s">
        <v>64</v>
      </c>
      <c r="C6" t="s">
        <v>66</v>
      </c>
      <c r="D6" s="10">
        <v>9.5</v>
      </c>
    </row>
    <row r="7" spans="1:4" x14ac:dyDescent="0.25">
      <c r="A7" s="6" t="s">
        <v>76</v>
      </c>
      <c r="B7" t="s">
        <v>63</v>
      </c>
      <c r="C7" t="s">
        <v>66</v>
      </c>
      <c r="D7" s="10">
        <v>8</v>
      </c>
    </row>
    <row r="8" spans="1:4" x14ac:dyDescent="0.25">
      <c r="A8" s="6" t="s">
        <v>75</v>
      </c>
      <c r="B8" t="s">
        <v>63</v>
      </c>
      <c r="C8" t="s">
        <v>67</v>
      </c>
      <c r="D8" s="10">
        <v>7.5</v>
      </c>
    </row>
    <row r="9" spans="1:4" x14ac:dyDescent="0.25">
      <c r="A9" s="6" t="s">
        <v>74</v>
      </c>
      <c r="B9" t="s">
        <v>62</v>
      </c>
      <c r="C9" t="s">
        <v>66</v>
      </c>
      <c r="D9" s="10">
        <v>6</v>
      </c>
    </row>
    <row r="10" spans="1:4" ht="15.75" thickBot="1" x14ac:dyDescent="0.3">
      <c r="A10" s="9" t="s">
        <v>73</v>
      </c>
      <c r="B10" s="8" t="s">
        <v>62</v>
      </c>
      <c r="C10" s="8" t="s">
        <v>67</v>
      </c>
      <c r="D10" s="7">
        <v>5</v>
      </c>
    </row>
    <row r="11" spans="1:4" x14ac:dyDescent="0.25">
      <c r="A11" s="6" t="s">
        <v>58</v>
      </c>
    </row>
    <row r="12" spans="1:4" x14ac:dyDescent="0.25">
      <c r="A12" t="s">
        <v>72</v>
      </c>
      <c r="D12" s="2">
        <f>AVERAGE(D2:D10)</f>
        <v>7.1111111111111107</v>
      </c>
    </row>
    <row r="13" spans="1:4" x14ac:dyDescent="0.25">
      <c r="A13" t="s">
        <v>71</v>
      </c>
      <c r="D13" s="2">
        <f>MAX(D2:D10)</f>
        <v>9.5</v>
      </c>
    </row>
    <row r="14" spans="1:4" x14ac:dyDescent="0.25">
      <c r="A14" t="s">
        <v>70</v>
      </c>
      <c r="D14" s="2">
        <f>MIN(D2:D10)</f>
        <v>5</v>
      </c>
    </row>
    <row r="15" spans="1:4" x14ac:dyDescent="0.25">
      <c r="A15" t="s">
        <v>69</v>
      </c>
      <c r="D15">
        <f>COUNTA(A2:A10)</f>
        <v>9</v>
      </c>
    </row>
    <row r="16" spans="1:4" x14ac:dyDescent="0.25">
      <c r="A16" s="16" t="s">
        <v>68</v>
      </c>
      <c r="B16" t="s">
        <v>67</v>
      </c>
      <c r="D16">
        <f>AVERAGEIF($C$2:$C$10,B16,$D$2:$D$10)</f>
        <v>6.7</v>
      </c>
    </row>
    <row r="17" spans="1:4" x14ac:dyDescent="0.25">
      <c r="A17" s="16"/>
      <c r="B17" t="s">
        <v>66</v>
      </c>
      <c r="D17" s="2">
        <f>AVERAGEIF($C$2:$C$10,B17,$D$2:$D$10)</f>
        <v>7.625</v>
      </c>
    </row>
    <row r="18" spans="1:4" x14ac:dyDescent="0.25">
      <c r="A18" s="17" t="s">
        <v>65</v>
      </c>
      <c r="B18" t="s">
        <v>64</v>
      </c>
      <c r="D18" s="2">
        <f>AVERAGEIF($B$2:$B$10,B18,$D$2:$D$10)</f>
        <v>7.333333333333333</v>
      </c>
    </row>
    <row r="19" spans="1:4" x14ac:dyDescent="0.25">
      <c r="A19" s="17"/>
      <c r="B19" t="s">
        <v>63</v>
      </c>
      <c r="D19" s="2">
        <f>AVERAGEIF($B$2:$B$10,B19,$D$2:$D$10)</f>
        <v>7.5</v>
      </c>
    </row>
    <row r="20" spans="1:4" x14ac:dyDescent="0.25">
      <c r="A20" s="17"/>
      <c r="B20" t="s">
        <v>62</v>
      </c>
      <c r="D20" s="2">
        <f>AVERAGEIF($B$2:$B$10,B20,$D$2:$D$10)</f>
        <v>6.5</v>
      </c>
    </row>
    <row r="21" spans="1:4" x14ac:dyDescent="0.25">
      <c r="A21" s="16" t="s">
        <v>61</v>
      </c>
      <c r="B21" s="5" t="s">
        <v>60</v>
      </c>
      <c r="C21" s="5" t="s">
        <v>59</v>
      </c>
      <c r="D21" s="5" t="s">
        <v>58</v>
      </c>
    </row>
    <row r="22" spans="1:4" x14ac:dyDescent="0.25">
      <c r="A22" s="16"/>
      <c r="B22" s="4" t="s">
        <v>57</v>
      </c>
      <c r="C22" t="str">
        <f>VLOOKUP(B22,$A$2:$D$10,2,FALSE)</f>
        <v>C</v>
      </c>
      <c r="D22">
        <f>VLOOKUP(B22,$A$2:$D$10,4,FALSE)</f>
        <v>8.5</v>
      </c>
    </row>
    <row r="23" spans="1:4" x14ac:dyDescent="0.25">
      <c r="A23" t="s">
        <v>56</v>
      </c>
      <c r="D23">
        <f>COUNTIF(D2:D10,"&gt;=7")</f>
        <v>5</v>
      </c>
    </row>
  </sheetData>
  <mergeCells count="3">
    <mergeCell ref="A16:A17"/>
    <mergeCell ref="A18:A20"/>
    <mergeCell ref="A21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6AAF-EDA7-4AA3-AF72-A0BFB9A0FA81}">
  <dimension ref="A1:D10"/>
  <sheetViews>
    <sheetView workbookViewId="0">
      <selection activeCell="A11" sqref="A11"/>
    </sheetView>
  </sheetViews>
  <sheetFormatPr baseColWidth="10" defaultRowHeight="15" x14ac:dyDescent="0.25"/>
  <sheetData>
    <row r="1" spans="1:4" x14ac:dyDescent="0.25">
      <c r="B1" t="s">
        <v>121</v>
      </c>
      <c r="C1" t="s">
        <v>80</v>
      </c>
      <c r="D1" t="s">
        <v>73</v>
      </c>
    </row>
    <row r="2" spans="1:4" x14ac:dyDescent="0.25">
      <c r="A2" t="s">
        <v>118</v>
      </c>
      <c r="B2">
        <v>187</v>
      </c>
      <c r="C2">
        <v>167</v>
      </c>
      <c r="D2">
        <v>198</v>
      </c>
    </row>
    <row r="3" spans="1:4" x14ac:dyDescent="0.25">
      <c r="A3" t="s">
        <v>84</v>
      </c>
      <c r="B3">
        <v>30</v>
      </c>
      <c r="C3">
        <v>56</v>
      </c>
      <c r="D3">
        <v>39</v>
      </c>
    </row>
    <row r="4" spans="1:4" x14ac:dyDescent="0.25">
      <c r="A4" t="s">
        <v>119</v>
      </c>
      <c r="B4">
        <v>35</v>
      </c>
      <c r="C4">
        <v>40</v>
      </c>
      <c r="D4">
        <v>45</v>
      </c>
    </row>
    <row r="5" spans="1:4" x14ac:dyDescent="0.25">
      <c r="A5" t="s">
        <v>120</v>
      </c>
      <c r="B5">
        <v>40</v>
      </c>
      <c r="C5">
        <v>47</v>
      </c>
      <c r="D5">
        <v>43</v>
      </c>
    </row>
    <row r="6" spans="1:4" x14ac:dyDescent="0.25">
      <c r="A6" t="s">
        <v>122</v>
      </c>
      <c r="B6">
        <v>87</v>
      </c>
      <c r="C6">
        <v>69</v>
      </c>
      <c r="D6">
        <v>99</v>
      </c>
    </row>
    <row r="7" spans="1:4" x14ac:dyDescent="0.25">
      <c r="A7" t="s">
        <v>123</v>
      </c>
      <c r="B7" t="s">
        <v>40</v>
      </c>
      <c r="C7" t="s">
        <v>40</v>
      </c>
      <c r="D7" t="s">
        <v>124</v>
      </c>
    </row>
    <row r="8" spans="1:4" x14ac:dyDescent="0.25">
      <c r="A8" t="s">
        <v>125</v>
      </c>
      <c r="B8" t="s">
        <v>126</v>
      </c>
      <c r="C8" t="s">
        <v>127</v>
      </c>
      <c r="D8" t="s">
        <v>128</v>
      </c>
    </row>
    <row r="10" spans="1:4" x14ac:dyDescent="0.25">
      <c r="A10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7A82-2FEE-4A38-BCC2-E9521C3B7CD0}">
  <dimension ref="A1:T23"/>
  <sheetViews>
    <sheetView workbookViewId="0">
      <selection activeCell="M15" sqref="M15"/>
    </sheetView>
  </sheetViews>
  <sheetFormatPr baseColWidth="10" defaultRowHeight="15" x14ac:dyDescent="0.25"/>
  <cols>
    <col min="3" max="3" width="3" customWidth="1"/>
    <col min="8" max="8" width="11.28515625" customWidth="1"/>
    <col min="11" max="11" width="7.28515625" bestFit="1" customWidth="1"/>
    <col min="13" max="13" width="14.7109375" customWidth="1"/>
    <col min="15" max="15" width="3.5703125" customWidth="1"/>
    <col min="18" max="18" width="2" customWidth="1"/>
    <col min="19" max="19" width="12.85546875" bestFit="1" customWidth="1"/>
  </cols>
  <sheetData>
    <row r="1" spans="1:20" x14ac:dyDescent="0.25">
      <c r="A1" t="s">
        <v>0</v>
      </c>
      <c r="B1" t="s">
        <v>1</v>
      </c>
      <c r="D1" t="s">
        <v>0</v>
      </c>
      <c r="E1" t="s">
        <v>32</v>
      </c>
      <c r="F1" t="s">
        <v>33</v>
      </c>
      <c r="G1" t="s">
        <v>34</v>
      </c>
      <c r="I1" t="s">
        <v>1</v>
      </c>
      <c r="J1" t="s">
        <v>41</v>
      </c>
      <c r="L1" t="s">
        <v>0</v>
      </c>
      <c r="M1" t="s">
        <v>46</v>
      </c>
      <c r="N1" t="s">
        <v>47</v>
      </c>
      <c r="P1" t="s">
        <v>46</v>
      </c>
      <c r="Q1" t="s">
        <v>52</v>
      </c>
      <c r="S1" t="s">
        <v>46</v>
      </c>
      <c r="T1" t="s">
        <v>52</v>
      </c>
    </row>
    <row r="2" spans="1:20" x14ac:dyDescent="0.25">
      <c r="A2" t="s">
        <v>2</v>
      </c>
      <c r="B2" t="s">
        <v>17</v>
      </c>
      <c r="D2" t="s">
        <v>4</v>
      </c>
      <c r="E2">
        <v>300</v>
      </c>
      <c r="F2" s="1" t="str">
        <f>VLOOKUP(E2,$S$2:$T$11,2,FALSE)</f>
        <v>Bajo</v>
      </c>
      <c r="G2" t="s">
        <v>35</v>
      </c>
      <c r="I2" t="s">
        <v>23</v>
      </c>
      <c r="J2" t="s">
        <v>44</v>
      </c>
      <c r="L2" t="s">
        <v>2</v>
      </c>
      <c r="M2" t="s">
        <v>48</v>
      </c>
      <c r="N2" s="1">
        <f>VLOOKUP(M2,$P$2:$Q$5,2,FALSE)</f>
        <v>100000</v>
      </c>
      <c r="P2" t="s">
        <v>48</v>
      </c>
      <c r="Q2" s="3">
        <v>100000</v>
      </c>
      <c r="S2">
        <v>100</v>
      </c>
      <c r="T2" t="s">
        <v>53</v>
      </c>
    </row>
    <row r="3" spans="1:20" x14ac:dyDescent="0.25">
      <c r="A3" t="s">
        <v>3</v>
      </c>
      <c r="B3" t="s">
        <v>18</v>
      </c>
      <c r="D3" t="s">
        <v>11</v>
      </c>
      <c r="E3">
        <v>900</v>
      </c>
      <c r="F3" s="1" t="str">
        <f t="shared" ref="F3:F16" si="0">VLOOKUP(E3,$S$2:$T$11,2,FALSE)</f>
        <v>Alto</v>
      </c>
      <c r="G3" t="s">
        <v>35</v>
      </c>
      <c r="I3" t="s">
        <v>25</v>
      </c>
      <c r="J3" t="s">
        <v>45</v>
      </c>
      <c r="L3" t="s">
        <v>3</v>
      </c>
      <c r="M3" t="s">
        <v>49</v>
      </c>
      <c r="N3" s="1">
        <f t="shared" ref="N3:N16" si="1">VLOOKUP(M3,$P$2:$Q$5,2,FALSE)</f>
        <v>50000</v>
      </c>
      <c r="P3" t="s">
        <v>49</v>
      </c>
      <c r="Q3" s="3">
        <v>50000</v>
      </c>
      <c r="S3">
        <v>200</v>
      </c>
      <c r="T3" t="s">
        <v>53</v>
      </c>
    </row>
    <row r="4" spans="1:20" x14ac:dyDescent="0.25">
      <c r="A4" t="s">
        <v>4</v>
      </c>
      <c r="B4" t="s">
        <v>19</v>
      </c>
      <c r="D4" t="s">
        <v>13</v>
      </c>
      <c r="E4">
        <v>600</v>
      </c>
      <c r="F4" s="1" t="str">
        <f t="shared" si="0"/>
        <v>Medio</v>
      </c>
      <c r="G4" t="s">
        <v>36</v>
      </c>
      <c r="I4" t="s">
        <v>20</v>
      </c>
      <c r="J4" t="s">
        <v>44</v>
      </c>
      <c r="L4" t="s">
        <v>4</v>
      </c>
      <c r="M4" t="s">
        <v>50</v>
      </c>
      <c r="N4" s="1">
        <f t="shared" si="1"/>
        <v>75000</v>
      </c>
      <c r="P4" t="s">
        <v>50</v>
      </c>
      <c r="Q4" s="3">
        <v>75000</v>
      </c>
      <c r="S4">
        <v>300</v>
      </c>
      <c r="T4" t="s">
        <v>53</v>
      </c>
    </row>
    <row r="5" spans="1:20" x14ac:dyDescent="0.25">
      <c r="A5" t="s">
        <v>5</v>
      </c>
      <c r="B5" t="s">
        <v>20</v>
      </c>
      <c r="D5" t="s">
        <v>5</v>
      </c>
      <c r="E5">
        <v>500</v>
      </c>
      <c r="F5" s="1" t="str">
        <f t="shared" si="0"/>
        <v>Medio</v>
      </c>
      <c r="G5" t="s">
        <v>37</v>
      </c>
      <c r="I5" t="s">
        <v>42</v>
      </c>
      <c r="J5" t="s">
        <v>45</v>
      </c>
      <c r="L5" t="s">
        <v>5</v>
      </c>
      <c r="M5" t="s">
        <v>51</v>
      </c>
      <c r="N5" s="1">
        <f t="shared" si="1"/>
        <v>20000</v>
      </c>
      <c r="P5" t="s">
        <v>51</v>
      </c>
      <c r="Q5" s="3">
        <v>20000</v>
      </c>
      <c r="S5">
        <v>400</v>
      </c>
      <c r="T5" t="s">
        <v>54</v>
      </c>
    </row>
    <row r="6" spans="1:20" x14ac:dyDescent="0.25">
      <c r="A6" t="s">
        <v>6</v>
      </c>
      <c r="B6" t="s">
        <v>21</v>
      </c>
      <c r="D6" t="s">
        <v>15</v>
      </c>
      <c r="E6">
        <v>500</v>
      </c>
      <c r="F6" s="1" t="str">
        <f t="shared" si="0"/>
        <v>Medio</v>
      </c>
      <c r="G6" t="s">
        <v>37</v>
      </c>
      <c r="I6" t="s">
        <v>28</v>
      </c>
      <c r="J6" t="s">
        <v>45</v>
      </c>
      <c r="L6" t="s">
        <v>6</v>
      </c>
      <c r="M6" t="s">
        <v>48</v>
      </c>
      <c r="N6" s="1">
        <f t="shared" si="1"/>
        <v>100000</v>
      </c>
      <c r="S6">
        <v>500</v>
      </c>
      <c r="T6" t="s">
        <v>54</v>
      </c>
    </row>
    <row r="7" spans="1:20" x14ac:dyDescent="0.25">
      <c r="A7" t="s">
        <v>7</v>
      </c>
      <c r="B7" t="s">
        <v>22</v>
      </c>
      <c r="D7" t="s">
        <v>6</v>
      </c>
      <c r="E7">
        <v>600</v>
      </c>
      <c r="F7" s="1" t="str">
        <f t="shared" si="0"/>
        <v>Medio</v>
      </c>
      <c r="G7" t="s">
        <v>38</v>
      </c>
      <c r="I7" t="s">
        <v>29</v>
      </c>
      <c r="J7" t="s">
        <v>45</v>
      </c>
      <c r="L7" t="s">
        <v>7</v>
      </c>
      <c r="M7" t="s">
        <v>49</v>
      </c>
      <c r="N7" s="1">
        <f t="shared" si="1"/>
        <v>50000</v>
      </c>
      <c r="S7">
        <v>600</v>
      </c>
      <c r="T7" t="s">
        <v>54</v>
      </c>
    </row>
    <row r="8" spans="1:20" x14ac:dyDescent="0.25">
      <c r="A8" t="s">
        <v>8</v>
      </c>
      <c r="B8" t="s">
        <v>23</v>
      </c>
      <c r="D8" t="s">
        <v>9</v>
      </c>
      <c r="E8">
        <v>1000</v>
      </c>
      <c r="F8" s="1" t="str">
        <f t="shared" si="0"/>
        <v>Alto</v>
      </c>
      <c r="G8" t="s">
        <v>38</v>
      </c>
      <c r="I8" t="s">
        <v>18</v>
      </c>
      <c r="J8" t="s">
        <v>44</v>
      </c>
      <c r="L8" t="s">
        <v>8</v>
      </c>
      <c r="M8" t="s">
        <v>48</v>
      </c>
      <c r="N8" s="1">
        <f t="shared" si="1"/>
        <v>100000</v>
      </c>
      <c r="S8">
        <v>700</v>
      </c>
      <c r="T8" t="s">
        <v>54</v>
      </c>
    </row>
    <row r="9" spans="1:20" x14ac:dyDescent="0.25">
      <c r="A9" t="s">
        <v>9</v>
      </c>
      <c r="B9" t="s">
        <v>24</v>
      </c>
      <c r="D9" t="s">
        <v>2</v>
      </c>
      <c r="E9">
        <v>900</v>
      </c>
      <c r="F9" s="1" t="str">
        <f t="shared" si="0"/>
        <v>Alto</v>
      </c>
      <c r="G9" t="s">
        <v>39</v>
      </c>
      <c r="I9" t="s">
        <v>19</v>
      </c>
      <c r="J9" t="s">
        <v>44</v>
      </c>
      <c r="L9" t="s">
        <v>9</v>
      </c>
      <c r="M9" t="s">
        <v>48</v>
      </c>
      <c r="N9" s="1">
        <f t="shared" si="1"/>
        <v>100000</v>
      </c>
      <c r="S9">
        <v>800</v>
      </c>
      <c r="T9" t="s">
        <v>55</v>
      </c>
    </row>
    <row r="10" spans="1:20" x14ac:dyDescent="0.25">
      <c r="A10" t="s">
        <v>10</v>
      </c>
      <c r="B10" t="s">
        <v>25</v>
      </c>
      <c r="D10" t="s">
        <v>7</v>
      </c>
      <c r="E10">
        <v>800</v>
      </c>
      <c r="F10" s="1" t="str">
        <f t="shared" si="0"/>
        <v>Alto</v>
      </c>
      <c r="G10" t="s">
        <v>39</v>
      </c>
      <c r="I10" t="s">
        <v>22</v>
      </c>
      <c r="J10" t="s">
        <v>44</v>
      </c>
      <c r="L10" t="s">
        <v>10</v>
      </c>
      <c r="M10" t="s">
        <v>50</v>
      </c>
      <c r="N10" s="1">
        <f t="shared" si="1"/>
        <v>75000</v>
      </c>
      <c r="S10">
        <v>900</v>
      </c>
      <c r="T10" t="s">
        <v>55</v>
      </c>
    </row>
    <row r="11" spans="1:20" x14ac:dyDescent="0.25">
      <c r="A11" t="s">
        <v>11</v>
      </c>
      <c r="B11" t="s">
        <v>26</v>
      </c>
      <c r="D11" t="s">
        <v>10</v>
      </c>
      <c r="E11">
        <v>700</v>
      </c>
      <c r="F11" s="1" t="str">
        <f t="shared" si="0"/>
        <v>Medio</v>
      </c>
      <c r="G11" t="s">
        <v>39</v>
      </c>
      <c r="I11" t="s">
        <v>43</v>
      </c>
      <c r="J11" t="s">
        <v>44</v>
      </c>
      <c r="L11" t="s">
        <v>11</v>
      </c>
      <c r="M11" t="s">
        <v>51</v>
      </c>
      <c r="N11" s="1">
        <f t="shared" si="1"/>
        <v>20000</v>
      </c>
      <c r="S11">
        <v>1000</v>
      </c>
      <c r="T11" t="s">
        <v>55</v>
      </c>
    </row>
    <row r="12" spans="1:20" x14ac:dyDescent="0.25">
      <c r="A12" t="s">
        <v>12</v>
      </c>
      <c r="B12" t="s">
        <v>27</v>
      </c>
      <c r="D12" t="s">
        <v>14</v>
      </c>
      <c r="E12">
        <v>100</v>
      </c>
      <c r="F12" s="1" t="str">
        <f t="shared" si="0"/>
        <v>Bajo</v>
      </c>
      <c r="G12" t="s">
        <v>39</v>
      </c>
      <c r="I12" t="s">
        <v>26</v>
      </c>
      <c r="J12" t="s">
        <v>45</v>
      </c>
      <c r="L12" t="s">
        <v>12</v>
      </c>
      <c r="M12" t="s">
        <v>51</v>
      </c>
      <c r="N12" s="1">
        <f t="shared" si="1"/>
        <v>20000</v>
      </c>
    </row>
    <row r="13" spans="1:20" x14ac:dyDescent="0.25">
      <c r="A13" t="s">
        <v>13</v>
      </c>
      <c r="B13" t="s">
        <v>28</v>
      </c>
      <c r="D13" t="s">
        <v>3</v>
      </c>
      <c r="E13">
        <v>100</v>
      </c>
      <c r="F13" s="1" t="str">
        <f t="shared" si="0"/>
        <v>Bajo</v>
      </c>
      <c r="G13" t="s">
        <v>40</v>
      </c>
      <c r="I13" t="s">
        <v>24</v>
      </c>
      <c r="J13" t="s">
        <v>44</v>
      </c>
      <c r="L13" t="s">
        <v>13</v>
      </c>
      <c r="M13" t="s">
        <v>50</v>
      </c>
      <c r="N13" s="1">
        <f t="shared" si="1"/>
        <v>75000</v>
      </c>
    </row>
    <row r="14" spans="1:20" x14ac:dyDescent="0.25">
      <c r="A14" t="s">
        <v>14</v>
      </c>
      <c r="B14" t="s">
        <v>29</v>
      </c>
      <c r="D14" t="s">
        <v>8</v>
      </c>
      <c r="E14">
        <v>800</v>
      </c>
      <c r="F14" s="1" t="str">
        <f t="shared" si="0"/>
        <v>Alto</v>
      </c>
      <c r="G14" t="s">
        <v>40</v>
      </c>
      <c r="I14" t="s">
        <v>27</v>
      </c>
      <c r="J14" t="s">
        <v>45</v>
      </c>
      <c r="L14" t="s">
        <v>14</v>
      </c>
      <c r="M14" t="s">
        <v>49</v>
      </c>
      <c r="N14" s="1">
        <f t="shared" si="1"/>
        <v>50000</v>
      </c>
    </row>
    <row r="15" spans="1:20" x14ac:dyDescent="0.25">
      <c r="A15" t="s">
        <v>15</v>
      </c>
      <c r="B15" t="s">
        <v>30</v>
      </c>
      <c r="D15" t="s">
        <v>12</v>
      </c>
      <c r="E15">
        <v>700</v>
      </c>
      <c r="F15" s="1" t="str">
        <f t="shared" si="0"/>
        <v>Medio</v>
      </c>
      <c r="G15" t="s">
        <v>40</v>
      </c>
      <c r="I15" t="s">
        <v>30</v>
      </c>
      <c r="J15" t="s">
        <v>45</v>
      </c>
      <c r="L15" t="s">
        <v>15</v>
      </c>
      <c r="M15" t="s">
        <v>49</v>
      </c>
      <c r="N15" s="1">
        <f t="shared" si="1"/>
        <v>50000</v>
      </c>
    </row>
    <row r="16" spans="1:20" x14ac:dyDescent="0.25">
      <c r="A16" t="s">
        <v>16</v>
      </c>
      <c r="B16" t="s">
        <v>31</v>
      </c>
      <c r="D16" t="s">
        <v>16</v>
      </c>
      <c r="E16">
        <v>700</v>
      </c>
      <c r="F16" s="1" t="str">
        <f t="shared" si="0"/>
        <v>Medio</v>
      </c>
      <c r="G16" t="s">
        <v>40</v>
      </c>
      <c r="I16" t="s">
        <v>21</v>
      </c>
      <c r="J16" t="s">
        <v>44</v>
      </c>
      <c r="L16" t="s">
        <v>16</v>
      </c>
      <c r="M16" t="s">
        <v>48</v>
      </c>
      <c r="N16" s="1">
        <f t="shared" si="1"/>
        <v>100000</v>
      </c>
    </row>
    <row r="21" spans="4:10" x14ac:dyDescent="0.25">
      <c r="D21" t="s">
        <v>0</v>
      </c>
      <c r="E21" t="s">
        <v>1</v>
      </c>
      <c r="F21" t="s">
        <v>32</v>
      </c>
      <c r="G21" t="s">
        <v>33</v>
      </c>
      <c r="H21" t="s">
        <v>34</v>
      </c>
      <c r="I21" t="s">
        <v>41</v>
      </c>
      <c r="J21" t="s">
        <v>52</v>
      </c>
    </row>
    <row r="22" spans="4:10" x14ac:dyDescent="0.25">
      <c r="D22" t="s">
        <v>3</v>
      </c>
      <c r="E22" t="str">
        <f>VLOOKUP(D22,A2:$B$16,2,FALSE)</f>
        <v>Gafas</v>
      </c>
      <c r="F22">
        <f>VLOOKUP(D22,D2:$G$16,2,FALSE)</f>
        <v>100</v>
      </c>
      <c r="G22" t="str">
        <f>VLOOKUP(F22,$S$2:$T$11,2,FALSE)</f>
        <v>Bajo</v>
      </c>
      <c r="H22" t="str">
        <f>VLOOKUP(D22,D2:$G$16,4,FALSE)</f>
        <v>Verde</v>
      </c>
      <c r="I22" t="str">
        <f>VLOOKUP(E22,$I$2:$J$16,2,FALSE)</f>
        <v>Ropajes S.L.</v>
      </c>
      <c r="J22">
        <f>VLOOKUP(D22,L2:$N$16,3,FALSE)</f>
        <v>50000</v>
      </c>
    </row>
    <row r="23" spans="4:10" x14ac:dyDescent="0.25">
      <c r="D23" t="s">
        <v>13</v>
      </c>
      <c r="E23" t="str">
        <f>VLOOKUP(D23,A3:$B$16,2,FALSE)</f>
        <v>Chaqueta</v>
      </c>
      <c r="F23">
        <f>VLOOKUP(D23,D3:$G$16,2,FALSE)</f>
        <v>600</v>
      </c>
      <c r="G23" t="str">
        <f>VLOOKUP(F23,$S$2:$T$11,2,FALSE)</f>
        <v>Medio</v>
      </c>
      <c r="H23" t="str">
        <f>VLOOKUP(D23,D3:$G$16,4,FALSE)</f>
        <v>Azul</v>
      </c>
      <c r="I23" t="str">
        <f>VLOOKUP(E23,$I$2:$J$16,2,FALSE)</f>
        <v>Ateliere S.A.</v>
      </c>
      <c r="J23">
        <f>VLOOKUP(D23,L3:$N$16,3,FALSE)</f>
        <v>75000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B7B8-9479-4F43-A31E-6F478B32C752}">
  <dimension ref="A1:H31"/>
  <sheetViews>
    <sheetView topLeftCell="A10" zoomScale="120" zoomScaleNormal="120" workbookViewId="0">
      <selection activeCell="B30" sqref="B30"/>
    </sheetView>
  </sheetViews>
  <sheetFormatPr baseColWidth="10" defaultRowHeight="15" x14ac:dyDescent="0.25"/>
  <cols>
    <col min="1" max="1" width="24.85546875" bestFit="1" customWidth="1"/>
    <col min="2" max="2" width="12.7109375" bestFit="1" customWidth="1"/>
    <col min="3" max="3" width="12.140625" bestFit="1" customWidth="1"/>
    <col min="4" max="4" width="13.42578125" bestFit="1" customWidth="1"/>
  </cols>
  <sheetData>
    <row r="1" spans="1:7" x14ac:dyDescent="0.25">
      <c r="A1" s="20" t="s">
        <v>83</v>
      </c>
      <c r="B1" s="19" t="s">
        <v>84</v>
      </c>
      <c r="C1" s="20" t="s">
        <v>46</v>
      </c>
      <c r="D1" s="21" t="s">
        <v>85</v>
      </c>
      <c r="E1" s="21" t="s">
        <v>86</v>
      </c>
      <c r="F1" s="22"/>
      <c r="G1" s="22"/>
    </row>
    <row r="2" spans="1:7" x14ac:dyDescent="0.25">
      <c r="A2" s="19" t="s">
        <v>87</v>
      </c>
      <c r="B2" s="19">
        <v>50</v>
      </c>
      <c r="C2" s="19" t="s">
        <v>88</v>
      </c>
      <c r="D2" s="23">
        <v>7</v>
      </c>
      <c r="E2" s="31">
        <v>1050</v>
      </c>
      <c r="F2" s="22"/>
      <c r="G2" s="22"/>
    </row>
    <row r="3" spans="1:7" x14ac:dyDescent="0.25">
      <c r="A3" s="19" t="s">
        <v>89</v>
      </c>
      <c r="B3" s="23">
        <v>49</v>
      </c>
      <c r="C3" s="19" t="s">
        <v>109</v>
      </c>
      <c r="D3" s="23">
        <v>6</v>
      </c>
      <c r="E3" s="31">
        <v>1830</v>
      </c>
      <c r="F3" s="22"/>
      <c r="G3" s="22"/>
    </row>
    <row r="4" spans="1:7" x14ac:dyDescent="0.25">
      <c r="A4" s="19" t="s">
        <v>90</v>
      </c>
      <c r="B4" s="23">
        <v>33</v>
      </c>
      <c r="C4" s="19" t="s">
        <v>88</v>
      </c>
      <c r="D4" s="23">
        <v>6</v>
      </c>
      <c r="E4" s="31">
        <v>1410</v>
      </c>
      <c r="F4" s="22"/>
      <c r="G4" s="22"/>
    </row>
    <row r="5" spans="1:7" x14ac:dyDescent="0.25">
      <c r="A5" s="19" t="s">
        <v>91</v>
      </c>
      <c r="B5" s="23">
        <v>36</v>
      </c>
      <c r="C5" s="19" t="s">
        <v>105</v>
      </c>
      <c r="D5" s="23">
        <v>7</v>
      </c>
      <c r="E5" s="31">
        <v>1380</v>
      </c>
      <c r="F5" s="22"/>
      <c r="G5" s="22"/>
    </row>
    <row r="6" spans="1:7" x14ac:dyDescent="0.25">
      <c r="A6" s="19" t="s">
        <v>92</v>
      </c>
      <c r="B6" s="23">
        <v>31</v>
      </c>
      <c r="C6" s="19" t="s">
        <v>105</v>
      </c>
      <c r="D6" s="19">
        <v>5</v>
      </c>
      <c r="E6" s="31">
        <v>1040</v>
      </c>
      <c r="F6" s="22"/>
      <c r="G6" s="22"/>
    </row>
    <row r="7" spans="1:7" x14ac:dyDescent="0.25">
      <c r="A7" s="19" t="s">
        <v>93</v>
      </c>
      <c r="B7" s="23">
        <v>31</v>
      </c>
      <c r="C7" s="19" t="s">
        <v>106</v>
      </c>
      <c r="D7" s="23">
        <v>8</v>
      </c>
      <c r="E7" s="31">
        <v>1580</v>
      </c>
      <c r="F7" s="22"/>
      <c r="G7" s="22"/>
    </row>
    <row r="8" spans="1:7" x14ac:dyDescent="0.25">
      <c r="A8" s="19" t="s">
        <v>94</v>
      </c>
      <c r="B8" s="23">
        <v>45</v>
      </c>
      <c r="C8" s="19" t="s">
        <v>109</v>
      </c>
      <c r="D8" s="23">
        <v>8</v>
      </c>
      <c r="E8" s="31">
        <v>1870</v>
      </c>
      <c r="F8" s="22"/>
      <c r="G8" s="22"/>
    </row>
    <row r="9" spans="1:7" x14ac:dyDescent="0.25">
      <c r="A9" s="19" t="s">
        <v>95</v>
      </c>
      <c r="B9" s="23">
        <v>48</v>
      </c>
      <c r="C9" s="19" t="s">
        <v>105</v>
      </c>
      <c r="D9" s="23">
        <v>8</v>
      </c>
      <c r="E9" s="31">
        <v>1440</v>
      </c>
      <c r="F9" s="22"/>
      <c r="G9" s="22"/>
    </row>
    <row r="10" spans="1:7" x14ac:dyDescent="0.25">
      <c r="A10" s="19" t="s">
        <v>96</v>
      </c>
      <c r="B10" s="23">
        <v>40</v>
      </c>
      <c r="C10" s="19" t="s">
        <v>109</v>
      </c>
      <c r="D10" s="23">
        <v>6</v>
      </c>
      <c r="E10" s="31">
        <v>1640</v>
      </c>
      <c r="F10" s="22"/>
      <c r="G10" s="22"/>
    </row>
    <row r="11" spans="1:7" x14ac:dyDescent="0.25">
      <c r="A11" s="19" t="s">
        <v>97</v>
      </c>
      <c r="B11" s="23">
        <v>38</v>
      </c>
      <c r="C11" s="19" t="s">
        <v>106</v>
      </c>
      <c r="D11" s="19">
        <v>5</v>
      </c>
      <c r="E11" s="31">
        <v>1060</v>
      </c>
      <c r="F11" s="22"/>
      <c r="G11" s="22"/>
    </row>
    <row r="12" spans="1:7" x14ac:dyDescent="0.25">
      <c r="A12" s="19" t="s">
        <v>98</v>
      </c>
      <c r="B12" s="23">
        <v>45</v>
      </c>
      <c r="C12" s="19" t="s">
        <v>88</v>
      </c>
      <c r="D12" s="23">
        <v>6</v>
      </c>
      <c r="E12" s="31">
        <v>1190</v>
      </c>
      <c r="F12" s="22"/>
      <c r="G12" s="22"/>
    </row>
    <row r="13" spans="1:7" x14ac:dyDescent="0.25">
      <c r="A13" s="19" t="s">
        <v>99</v>
      </c>
      <c r="B13" s="23">
        <v>33</v>
      </c>
      <c r="C13" s="19" t="s">
        <v>109</v>
      </c>
      <c r="D13" s="23">
        <v>8</v>
      </c>
      <c r="E13" s="31">
        <v>1460</v>
      </c>
      <c r="F13" s="22"/>
      <c r="G13" s="22"/>
    </row>
    <row r="14" spans="1:7" x14ac:dyDescent="0.25">
      <c r="A14" s="19" t="s">
        <v>100</v>
      </c>
      <c r="B14" s="23">
        <v>42</v>
      </c>
      <c r="C14" s="19" t="s">
        <v>108</v>
      </c>
      <c r="D14" s="23">
        <v>8</v>
      </c>
      <c r="E14" s="31">
        <v>1370</v>
      </c>
      <c r="F14" s="22"/>
      <c r="G14" s="22"/>
    </row>
    <row r="15" spans="1:7" x14ac:dyDescent="0.25">
      <c r="A15" s="19" t="s">
        <v>101</v>
      </c>
      <c r="B15" s="23">
        <v>42</v>
      </c>
      <c r="C15" s="19" t="s">
        <v>107</v>
      </c>
      <c r="D15" s="19">
        <v>5</v>
      </c>
      <c r="E15" s="31">
        <v>1440</v>
      </c>
      <c r="F15" s="22"/>
      <c r="G15" s="22"/>
    </row>
    <row r="16" spans="1:7" x14ac:dyDescent="0.25">
      <c r="A16" s="19" t="s">
        <v>102</v>
      </c>
      <c r="B16" s="23">
        <v>34</v>
      </c>
      <c r="C16" s="19" t="s">
        <v>88</v>
      </c>
      <c r="D16" s="23">
        <v>6</v>
      </c>
      <c r="E16" s="31">
        <v>1040</v>
      </c>
      <c r="F16" s="22"/>
      <c r="G16" s="22"/>
    </row>
    <row r="17" spans="1:8" x14ac:dyDescent="0.25">
      <c r="A17" s="22"/>
      <c r="B17" s="22"/>
      <c r="C17" s="22"/>
      <c r="D17" s="22"/>
      <c r="E17" s="22"/>
      <c r="F17" s="22"/>
      <c r="G17" s="22"/>
    </row>
    <row r="18" spans="1:8" x14ac:dyDescent="0.25">
      <c r="A18" s="22"/>
    </row>
    <row r="19" spans="1:8" x14ac:dyDescent="0.25">
      <c r="A19" s="26" t="s">
        <v>104</v>
      </c>
      <c r="B19" s="18">
        <f>COUNT(B24:G24)</f>
        <v>6</v>
      </c>
      <c r="H19" s="24"/>
    </row>
    <row r="20" spans="1:8" x14ac:dyDescent="0.25">
      <c r="A20" s="27" t="s">
        <v>103</v>
      </c>
      <c r="B20" s="24">
        <f>AVERAGE(B2:B16)</f>
        <v>39.799999999999997</v>
      </c>
      <c r="C20" s="22"/>
      <c r="D20" s="22"/>
      <c r="E20" s="22"/>
      <c r="F20" s="22"/>
      <c r="G20" s="22"/>
    </row>
    <row r="21" spans="1:8" x14ac:dyDescent="0.25">
      <c r="A21" s="28" t="s">
        <v>110</v>
      </c>
      <c r="B21" s="29">
        <f>AVERAGE(D2:D16)</f>
        <v>6.6</v>
      </c>
    </row>
    <row r="22" spans="1:8" x14ac:dyDescent="0.25">
      <c r="A22" s="25" t="s">
        <v>86</v>
      </c>
      <c r="B22" s="30">
        <f>SUM(E2:E16)</f>
        <v>20800</v>
      </c>
    </row>
    <row r="23" spans="1:8" ht="30" x14ac:dyDescent="0.25">
      <c r="A23" s="32" t="s">
        <v>111</v>
      </c>
      <c r="B23" s="33" t="s">
        <v>88</v>
      </c>
      <c r="C23" s="33" t="s">
        <v>107</v>
      </c>
      <c r="D23" s="33" t="s">
        <v>109</v>
      </c>
      <c r="E23" s="33" t="s">
        <v>108</v>
      </c>
      <c r="F23" s="33" t="s">
        <v>106</v>
      </c>
      <c r="G23" s="33" t="s">
        <v>105</v>
      </c>
    </row>
    <row r="24" spans="1:8" ht="23.25" customHeight="1" x14ac:dyDescent="0.25">
      <c r="A24" s="25"/>
      <c r="B24" s="33">
        <f>COUNTIF($C$2:$C$16,B23)</f>
        <v>4</v>
      </c>
      <c r="C24" s="33">
        <f t="shared" ref="C24:G24" si="0">COUNTIF($C$2:$C$16,C23)</f>
        <v>1</v>
      </c>
      <c r="D24" s="33">
        <f t="shared" si="0"/>
        <v>4</v>
      </c>
      <c r="E24" s="33">
        <f t="shared" si="0"/>
        <v>1</v>
      </c>
      <c r="F24" s="33">
        <f t="shared" si="0"/>
        <v>2</v>
      </c>
      <c r="G24" s="33">
        <f t="shared" si="0"/>
        <v>3</v>
      </c>
      <c r="H24" s="24"/>
    </row>
    <row r="25" spans="1:8" ht="30" x14ac:dyDescent="0.25">
      <c r="A25" s="14" t="s">
        <v>112</v>
      </c>
      <c r="B25" s="5">
        <f>AVERAGEIF(C2:C16,C23,B2:B16)</f>
        <v>42</v>
      </c>
    </row>
    <row r="26" spans="1:8" s="4" customFormat="1" ht="20.25" customHeight="1" x14ac:dyDescent="0.25">
      <c r="A26" s="15" t="s">
        <v>113</v>
      </c>
      <c r="B26" s="34">
        <f>SUMIF(C2:C16,D23,E2:E16)</f>
        <v>6800</v>
      </c>
    </row>
    <row r="27" spans="1:8" s="4" customFormat="1" ht="21" customHeight="1" x14ac:dyDescent="0.25">
      <c r="A27" s="16" t="s">
        <v>114</v>
      </c>
      <c r="B27" s="33" t="s">
        <v>108</v>
      </c>
      <c r="C27" s="33" t="s">
        <v>106</v>
      </c>
    </row>
    <row r="28" spans="1:8" s="4" customFormat="1" ht="21" customHeight="1" x14ac:dyDescent="0.25">
      <c r="A28" s="16"/>
      <c r="B28" s="34">
        <f>SUMIF($C$2:$C$16,B23,$E$2:$E$16)</f>
        <v>4690</v>
      </c>
      <c r="C28" s="34">
        <f>SUMIF($C$2:$C$16,C23,$E$2:$E$16)</f>
        <v>1440</v>
      </c>
    </row>
    <row r="29" spans="1:8" ht="23.25" customHeight="1" x14ac:dyDescent="0.25">
      <c r="A29" s="15" t="s">
        <v>115</v>
      </c>
      <c r="B29" s="34">
        <f>AVERAGEIF(B2:B16,"&gt;40",E2:E16)</f>
        <v>1455.7142857142858</v>
      </c>
      <c r="C29" s="4"/>
      <c r="D29" s="4"/>
      <c r="E29" s="4"/>
    </row>
    <row r="30" spans="1:8" ht="30" x14ac:dyDescent="0.25">
      <c r="A30" s="35" t="s">
        <v>116</v>
      </c>
      <c r="B30" s="4">
        <f>SUMIF(E2:E16,"&gt;1500",D2:D16)</f>
        <v>28</v>
      </c>
    </row>
    <row r="31" spans="1:8" ht="24" customHeight="1" x14ac:dyDescent="0.25">
      <c r="A31" s="4" t="s">
        <v>117</v>
      </c>
      <c r="B31" s="34">
        <f>SUMIF(E2:E16,"&gt;1200")</f>
        <v>15420</v>
      </c>
    </row>
  </sheetData>
  <mergeCells count="1">
    <mergeCell ref="A27:A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Cristian Luna</cp:lastModifiedBy>
  <dcterms:created xsi:type="dcterms:W3CDTF">2023-09-12T00:51:56Z</dcterms:created>
  <dcterms:modified xsi:type="dcterms:W3CDTF">2023-09-13T12:56:14Z</dcterms:modified>
</cp:coreProperties>
</file>