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n/Documents/Skripsi/"/>
    </mc:Choice>
  </mc:AlternateContent>
  <xr:revisionPtr revIDLastSave="0" documentId="13_ncr:1_{EA425376-9727-3943-B93B-2FCD60A0A670}" xr6:coauthVersionLast="47" xr6:coauthVersionMax="47" xr10:uidLastSave="{00000000-0000-0000-0000-000000000000}"/>
  <bookViews>
    <workbookView xWindow="1440" yWindow="760" windowWidth="27320" windowHeight="13480" firstSheet="1" activeTab="4" xr2:uid="{84DE53EF-8F18-4702-B924-7D279D1967B2}"/>
  </bookViews>
  <sheets>
    <sheet name="mpu_data" sheetId="1" r:id="rId1"/>
    <sheet name="mpu_data (2)" sheetId="8" r:id="rId2"/>
    <sheet name="mpu_data (3)" sheetId="10" r:id="rId3"/>
    <sheet name="mpu_data(4)" sheetId="11" r:id="rId4"/>
    <sheet name="mpu_data_1" sheetId="15" r:id="rId5"/>
    <sheet name="mpu_data_2" sheetId="16" r:id="rId6"/>
    <sheet name="mpu_data_3" sheetId="17" r:id="rId7"/>
    <sheet name="Data In" sheetId="5" r:id="rId8"/>
    <sheet name="Data Out" sheetId="4" r:id="rId9"/>
    <sheet name="Settings" sheetId="3" r:id="rId10"/>
    <sheet name="Manifest" sheetId="2" r:id="rId11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ExternalData_2" localSheetId="2" hidden="1">'mpu_data (3)'!$A$1:$D$139</definedName>
    <definedName name="ExternalData_3" localSheetId="3" hidden="1">'mpu_data(4)'!$C$1:$D$110</definedName>
    <definedName name="ExternalData_4" localSheetId="4" hidden="1">mpu_data_1!$A$1:$D$202</definedName>
    <definedName name="ExternalData_5" localSheetId="5" hidden="1">mpu_data_2!$A$1:$D$191</definedName>
    <definedName name="ExternalData_6" localSheetId="6" hidden="1">mpu_data_3!$A$1:$D$204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Manifest_Schema">Manifest!$L$1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7" l="1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8" i="17"/>
  <c r="E2" i="17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106" i="17"/>
  <c r="E107" i="17"/>
  <c r="E108" i="17"/>
  <c r="E109" i="17"/>
  <c r="E110" i="17"/>
  <c r="E111" i="17"/>
  <c r="E112" i="17"/>
  <c r="E113" i="17"/>
  <c r="E114" i="17"/>
  <c r="E115" i="17"/>
  <c r="E116" i="17"/>
  <c r="E117" i="17"/>
  <c r="E118" i="17"/>
  <c r="E119" i="17"/>
  <c r="E120" i="17"/>
  <c r="E121" i="17"/>
  <c r="E122" i="17"/>
  <c r="E123" i="17"/>
  <c r="E124" i="17"/>
  <c r="E125" i="17"/>
  <c r="E126" i="17"/>
  <c r="E127" i="17"/>
  <c r="E128" i="17"/>
  <c r="E129" i="17"/>
  <c r="E130" i="17"/>
  <c r="E131" i="17"/>
  <c r="E132" i="17"/>
  <c r="E133" i="17"/>
  <c r="E134" i="17"/>
  <c r="E135" i="17"/>
  <c r="E136" i="17"/>
  <c r="E137" i="17"/>
  <c r="E138" i="17"/>
  <c r="E139" i="17"/>
  <c r="E140" i="17"/>
  <c r="E141" i="17"/>
  <c r="E142" i="17"/>
  <c r="E143" i="17"/>
  <c r="E144" i="17"/>
  <c r="E145" i="17"/>
  <c r="E146" i="17"/>
  <c r="E147" i="17"/>
  <c r="E148" i="17"/>
  <c r="E149" i="17"/>
  <c r="E150" i="17"/>
  <c r="E151" i="17"/>
  <c r="E152" i="17"/>
  <c r="E153" i="17"/>
  <c r="E154" i="17"/>
  <c r="E155" i="17"/>
  <c r="E156" i="17"/>
  <c r="E157" i="17"/>
  <c r="E158" i="17"/>
  <c r="E159" i="17"/>
  <c r="E160" i="17"/>
  <c r="E161" i="17"/>
  <c r="E162" i="17"/>
  <c r="E163" i="17"/>
  <c r="E164" i="17"/>
  <c r="E165" i="17"/>
  <c r="E166" i="17"/>
  <c r="E167" i="17"/>
  <c r="E168" i="17"/>
  <c r="E169" i="17"/>
  <c r="E170" i="17"/>
  <c r="E171" i="17"/>
  <c r="E172" i="17"/>
  <c r="E173" i="17"/>
  <c r="E174" i="17"/>
  <c r="E175" i="17"/>
  <c r="E176" i="17"/>
  <c r="E177" i="17"/>
  <c r="E178" i="17"/>
  <c r="E179" i="17"/>
  <c r="E180" i="17"/>
  <c r="E181" i="17"/>
  <c r="E182" i="17"/>
  <c r="E183" i="17"/>
  <c r="E184" i="17"/>
  <c r="E185" i="17"/>
  <c r="E186" i="17"/>
  <c r="E187" i="17"/>
  <c r="E188" i="17"/>
  <c r="E189" i="17"/>
  <c r="E190" i="17"/>
  <c r="F190" i="17" s="1"/>
  <c r="E191" i="17"/>
  <c r="F191" i="17" s="1"/>
  <c r="E192" i="17"/>
  <c r="F192" i="17" s="1"/>
  <c r="E193" i="17"/>
  <c r="F193" i="17" s="1"/>
  <c r="E194" i="17"/>
  <c r="F194" i="17" s="1"/>
  <c r="E195" i="17"/>
  <c r="F195" i="17" s="1"/>
  <c r="E196" i="17"/>
  <c r="F196" i="17" s="1"/>
  <c r="E197" i="17"/>
  <c r="F197" i="17" s="1"/>
  <c r="E198" i="17"/>
  <c r="E199" i="17"/>
  <c r="F199" i="17" s="1"/>
  <c r="E200" i="17"/>
  <c r="F200" i="17" s="1"/>
  <c r="E201" i="17"/>
  <c r="F201" i="17" s="1"/>
  <c r="E202" i="17"/>
  <c r="F202" i="17" s="1"/>
  <c r="F17" i="16"/>
  <c r="F18" i="16"/>
  <c r="F19" i="16"/>
  <c r="F20" i="16"/>
  <c r="F37" i="16"/>
  <c r="F39" i="16"/>
  <c r="F75" i="16"/>
  <c r="F76" i="16"/>
  <c r="F94" i="16"/>
  <c r="F95" i="16"/>
  <c r="F96" i="16"/>
  <c r="F97" i="16"/>
  <c r="F117" i="16"/>
  <c r="F137" i="16"/>
  <c r="F176" i="16"/>
  <c r="E2" i="16"/>
  <c r="F2" i="16" s="1"/>
  <c r="E3" i="16"/>
  <c r="F3" i="16" s="1"/>
  <c r="E4" i="16"/>
  <c r="F4" i="16" s="1"/>
  <c r="E5" i="16"/>
  <c r="F5" i="16" s="1"/>
  <c r="E6" i="16"/>
  <c r="F6" i="16" s="1"/>
  <c r="E7" i="16"/>
  <c r="F7" i="16" s="1"/>
  <c r="E8" i="16"/>
  <c r="F8" i="16" s="1"/>
  <c r="E9" i="16"/>
  <c r="F9" i="16" s="1"/>
  <c r="E10" i="16"/>
  <c r="F10" i="16" s="1"/>
  <c r="E11" i="16"/>
  <c r="F11" i="16" s="1"/>
  <c r="E12" i="16"/>
  <c r="F12" i="16" s="1"/>
  <c r="E13" i="16"/>
  <c r="F13" i="16" s="1"/>
  <c r="E14" i="16"/>
  <c r="F14" i="16" s="1"/>
  <c r="E15" i="16"/>
  <c r="F15" i="16" s="1"/>
  <c r="E16" i="16"/>
  <c r="F16" i="16" s="1"/>
  <c r="E17" i="16"/>
  <c r="E18" i="16"/>
  <c r="E19" i="16"/>
  <c r="E20" i="16"/>
  <c r="E21" i="16"/>
  <c r="F21" i="16" s="1"/>
  <c r="E22" i="16"/>
  <c r="F22" i="16" s="1"/>
  <c r="E23" i="16"/>
  <c r="F23" i="16" s="1"/>
  <c r="E24" i="16"/>
  <c r="F24" i="16" s="1"/>
  <c r="E25" i="16"/>
  <c r="F25" i="16" s="1"/>
  <c r="E26" i="16"/>
  <c r="F26" i="16" s="1"/>
  <c r="E27" i="16"/>
  <c r="F27" i="16" s="1"/>
  <c r="E28" i="16"/>
  <c r="F28" i="16" s="1"/>
  <c r="E29" i="16"/>
  <c r="F29" i="16" s="1"/>
  <c r="E30" i="16"/>
  <c r="F30" i="16" s="1"/>
  <c r="E31" i="16"/>
  <c r="F31" i="16" s="1"/>
  <c r="E32" i="16"/>
  <c r="F32" i="16" s="1"/>
  <c r="E33" i="16"/>
  <c r="F33" i="16" s="1"/>
  <c r="E34" i="16"/>
  <c r="F34" i="16" s="1"/>
  <c r="E35" i="16"/>
  <c r="F35" i="16" s="1"/>
  <c r="E36" i="16"/>
  <c r="F36" i="16" s="1"/>
  <c r="E37" i="16"/>
  <c r="E38" i="16"/>
  <c r="F38" i="16" s="1"/>
  <c r="E39" i="16"/>
  <c r="E40" i="16"/>
  <c r="F40" i="16" s="1"/>
  <c r="E41" i="16"/>
  <c r="F41" i="16" s="1"/>
  <c r="E42" i="16"/>
  <c r="F42" i="16" s="1"/>
  <c r="E43" i="16"/>
  <c r="F43" i="16" s="1"/>
  <c r="E44" i="16"/>
  <c r="F44" i="16" s="1"/>
  <c r="E45" i="16"/>
  <c r="F45" i="16" s="1"/>
  <c r="E46" i="16"/>
  <c r="F46" i="16" s="1"/>
  <c r="E47" i="16"/>
  <c r="F47" i="16" s="1"/>
  <c r="E48" i="16"/>
  <c r="F48" i="16" s="1"/>
  <c r="E49" i="16"/>
  <c r="F49" i="16" s="1"/>
  <c r="E50" i="16"/>
  <c r="F50" i="16" s="1"/>
  <c r="E51" i="16"/>
  <c r="F51" i="16" s="1"/>
  <c r="E52" i="16"/>
  <c r="F52" i="16" s="1"/>
  <c r="E53" i="16"/>
  <c r="F53" i="16" s="1"/>
  <c r="E54" i="16"/>
  <c r="F54" i="16" s="1"/>
  <c r="E55" i="16"/>
  <c r="F55" i="16" s="1"/>
  <c r="E56" i="16"/>
  <c r="F56" i="16" s="1"/>
  <c r="E57" i="16"/>
  <c r="F57" i="16" s="1"/>
  <c r="E58" i="16"/>
  <c r="F58" i="16" s="1"/>
  <c r="E59" i="16"/>
  <c r="F59" i="16" s="1"/>
  <c r="E60" i="16"/>
  <c r="F60" i="16" s="1"/>
  <c r="E61" i="16"/>
  <c r="F61" i="16" s="1"/>
  <c r="E62" i="16"/>
  <c r="F62" i="16" s="1"/>
  <c r="E63" i="16"/>
  <c r="F63" i="16" s="1"/>
  <c r="E64" i="16"/>
  <c r="F64" i="16" s="1"/>
  <c r="E65" i="16"/>
  <c r="F65" i="16" s="1"/>
  <c r="E66" i="16"/>
  <c r="F66" i="16" s="1"/>
  <c r="E67" i="16"/>
  <c r="F67" i="16" s="1"/>
  <c r="E68" i="16"/>
  <c r="F68" i="16" s="1"/>
  <c r="E69" i="16"/>
  <c r="F69" i="16" s="1"/>
  <c r="E70" i="16"/>
  <c r="F70" i="16" s="1"/>
  <c r="E71" i="16"/>
  <c r="F71" i="16" s="1"/>
  <c r="E72" i="16"/>
  <c r="F72" i="16" s="1"/>
  <c r="E73" i="16"/>
  <c r="F73" i="16" s="1"/>
  <c r="E74" i="16"/>
  <c r="F74" i="16" s="1"/>
  <c r="E75" i="16"/>
  <c r="E76" i="16"/>
  <c r="E77" i="16"/>
  <c r="F77" i="16" s="1"/>
  <c r="E78" i="16"/>
  <c r="F78" i="16" s="1"/>
  <c r="E79" i="16"/>
  <c r="F79" i="16" s="1"/>
  <c r="E80" i="16"/>
  <c r="F80" i="16" s="1"/>
  <c r="E81" i="16"/>
  <c r="F81" i="16" s="1"/>
  <c r="E82" i="16"/>
  <c r="F82" i="16" s="1"/>
  <c r="E83" i="16"/>
  <c r="F83" i="16" s="1"/>
  <c r="E84" i="16"/>
  <c r="F84" i="16" s="1"/>
  <c r="E85" i="16"/>
  <c r="F85" i="16" s="1"/>
  <c r="E86" i="16"/>
  <c r="F86" i="16" s="1"/>
  <c r="E87" i="16"/>
  <c r="F87" i="16" s="1"/>
  <c r="E88" i="16"/>
  <c r="F88" i="16" s="1"/>
  <c r="E89" i="16"/>
  <c r="F89" i="16" s="1"/>
  <c r="E90" i="16"/>
  <c r="F90" i="16" s="1"/>
  <c r="E91" i="16"/>
  <c r="F91" i="16" s="1"/>
  <c r="E92" i="16"/>
  <c r="F92" i="16" s="1"/>
  <c r="E93" i="16"/>
  <c r="F93" i="16" s="1"/>
  <c r="E94" i="16"/>
  <c r="E95" i="16"/>
  <c r="E96" i="16"/>
  <c r="E97" i="16"/>
  <c r="E98" i="16"/>
  <c r="F98" i="16" s="1"/>
  <c r="E99" i="16"/>
  <c r="F99" i="16" s="1"/>
  <c r="E100" i="16"/>
  <c r="F100" i="16" s="1"/>
  <c r="E101" i="16"/>
  <c r="F101" i="16" s="1"/>
  <c r="E102" i="16"/>
  <c r="F102" i="16" s="1"/>
  <c r="E103" i="16"/>
  <c r="F103" i="16" s="1"/>
  <c r="E104" i="16"/>
  <c r="F104" i="16" s="1"/>
  <c r="E105" i="16"/>
  <c r="F105" i="16" s="1"/>
  <c r="E106" i="16"/>
  <c r="F106" i="16" s="1"/>
  <c r="E107" i="16"/>
  <c r="F107" i="16" s="1"/>
  <c r="E108" i="16"/>
  <c r="F108" i="16" s="1"/>
  <c r="E109" i="16"/>
  <c r="F109" i="16" s="1"/>
  <c r="E110" i="16"/>
  <c r="F110" i="16" s="1"/>
  <c r="E111" i="16"/>
  <c r="F111" i="16" s="1"/>
  <c r="E112" i="16"/>
  <c r="F112" i="16" s="1"/>
  <c r="E113" i="16"/>
  <c r="F113" i="16" s="1"/>
  <c r="E114" i="16"/>
  <c r="F114" i="16" s="1"/>
  <c r="E115" i="16"/>
  <c r="F115" i="16" s="1"/>
  <c r="E116" i="16"/>
  <c r="F116" i="16" s="1"/>
  <c r="E117" i="16"/>
  <c r="E118" i="16"/>
  <c r="F118" i="16" s="1"/>
  <c r="E119" i="16"/>
  <c r="F119" i="16" s="1"/>
  <c r="E120" i="16"/>
  <c r="F120" i="16" s="1"/>
  <c r="E121" i="16"/>
  <c r="F121" i="16" s="1"/>
  <c r="E122" i="16"/>
  <c r="F122" i="16" s="1"/>
  <c r="E123" i="16"/>
  <c r="F123" i="16" s="1"/>
  <c r="E124" i="16"/>
  <c r="F124" i="16" s="1"/>
  <c r="E125" i="16"/>
  <c r="F125" i="16" s="1"/>
  <c r="E126" i="16"/>
  <c r="F126" i="16" s="1"/>
  <c r="E127" i="16"/>
  <c r="F127" i="16" s="1"/>
  <c r="E128" i="16"/>
  <c r="F128" i="16" s="1"/>
  <c r="E129" i="16"/>
  <c r="F129" i="16" s="1"/>
  <c r="E130" i="16"/>
  <c r="F130" i="16" s="1"/>
  <c r="E131" i="16"/>
  <c r="F131" i="16" s="1"/>
  <c r="E132" i="16"/>
  <c r="F132" i="16" s="1"/>
  <c r="E133" i="16"/>
  <c r="F133" i="16" s="1"/>
  <c r="E134" i="16"/>
  <c r="F134" i="16" s="1"/>
  <c r="E135" i="16"/>
  <c r="F135" i="16" s="1"/>
  <c r="E136" i="16"/>
  <c r="F136" i="16" s="1"/>
  <c r="E137" i="16"/>
  <c r="E138" i="16"/>
  <c r="F138" i="16" s="1"/>
  <c r="E139" i="16"/>
  <c r="F139" i="16" s="1"/>
  <c r="E140" i="16"/>
  <c r="F140" i="16" s="1"/>
  <c r="E141" i="16"/>
  <c r="F141" i="16" s="1"/>
  <c r="E142" i="16"/>
  <c r="F142" i="16" s="1"/>
  <c r="E143" i="16"/>
  <c r="F143" i="16" s="1"/>
  <c r="E144" i="16"/>
  <c r="F144" i="16" s="1"/>
  <c r="E145" i="16"/>
  <c r="F145" i="16" s="1"/>
  <c r="E146" i="16"/>
  <c r="F146" i="16" s="1"/>
  <c r="E147" i="16"/>
  <c r="F147" i="16" s="1"/>
  <c r="E148" i="16"/>
  <c r="F148" i="16" s="1"/>
  <c r="E149" i="16"/>
  <c r="F149" i="16" s="1"/>
  <c r="E150" i="16"/>
  <c r="F150" i="16" s="1"/>
  <c r="E151" i="16"/>
  <c r="F151" i="16" s="1"/>
  <c r="E152" i="16"/>
  <c r="F152" i="16" s="1"/>
  <c r="E153" i="16"/>
  <c r="F153" i="16" s="1"/>
  <c r="E154" i="16"/>
  <c r="F154" i="16" s="1"/>
  <c r="E155" i="16"/>
  <c r="F155" i="16" s="1"/>
  <c r="E156" i="16"/>
  <c r="F156" i="16" s="1"/>
  <c r="E157" i="16"/>
  <c r="F157" i="16" s="1"/>
  <c r="E158" i="16"/>
  <c r="F158" i="16" s="1"/>
  <c r="E159" i="16"/>
  <c r="F159" i="16" s="1"/>
  <c r="E160" i="16"/>
  <c r="F160" i="16" s="1"/>
  <c r="E161" i="16"/>
  <c r="F161" i="16" s="1"/>
  <c r="E162" i="16"/>
  <c r="F162" i="16" s="1"/>
  <c r="E163" i="16"/>
  <c r="F163" i="16" s="1"/>
  <c r="E164" i="16"/>
  <c r="F164" i="16" s="1"/>
  <c r="E165" i="16"/>
  <c r="F165" i="16" s="1"/>
  <c r="E166" i="16"/>
  <c r="F166" i="16" s="1"/>
  <c r="E167" i="16"/>
  <c r="F167" i="16" s="1"/>
  <c r="E168" i="16"/>
  <c r="F168" i="16" s="1"/>
  <c r="E169" i="16"/>
  <c r="F169" i="16" s="1"/>
  <c r="E170" i="16"/>
  <c r="F170" i="16" s="1"/>
  <c r="E171" i="16"/>
  <c r="F171" i="16" s="1"/>
  <c r="E172" i="16"/>
  <c r="F172" i="16" s="1"/>
  <c r="E173" i="16"/>
  <c r="F173" i="16" s="1"/>
  <c r="E174" i="16"/>
  <c r="F174" i="16" s="1"/>
  <c r="E175" i="16"/>
  <c r="F175" i="16" s="1"/>
  <c r="E176" i="16"/>
  <c r="E177" i="16"/>
  <c r="F177" i="16" s="1"/>
  <c r="E178" i="16"/>
  <c r="F178" i="16" s="1"/>
  <c r="E179" i="16"/>
  <c r="F179" i="16" s="1"/>
  <c r="E180" i="16"/>
  <c r="F180" i="16" s="1"/>
  <c r="E181" i="16"/>
  <c r="F181" i="16" s="1"/>
  <c r="E182" i="16"/>
  <c r="F182" i="16" s="1"/>
  <c r="E183" i="16"/>
  <c r="F183" i="16" s="1"/>
  <c r="E184" i="16"/>
  <c r="F184" i="16" s="1"/>
  <c r="E185" i="16"/>
  <c r="F185" i="16" s="1"/>
  <c r="E186" i="16"/>
  <c r="F186" i="16" s="1"/>
  <c r="E187" i="16"/>
  <c r="F187" i="16" s="1"/>
  <c r="E188" i="16"/>
  <c r="F188" i="16" s="1"/>
  <c r="E189" i="16"/>
  <c r="F189" i="16" s="1"/>
  <c r="E2" i="15"/>
  <c r="F2" i="15" s="1"/>
  <c r="E3" i="15"/>
  <c r="F3" i="15" s="1"/>
  <c r="E4" i="15"/>
  <c r="F4" i="15" s="1"/>
  <c r="E5" i="15"/>
  <c r="F5" i="15" s="1"/>
  <c r="E6" i="15"/>
  <c r="E7" i="15"/>
  <c r="F7" i="15" s="1"/>
  <c r="E8" i="15"/>
  <c r="E9" i="15"/>
  <c r="F9" i="15" s="1"/>
  <c r="E10" i="15"/>
  <c r="E11" i="15"/>
  <c r="F11" i="15" s="1"/>
  <c r="E12" i="15"/>
  <c r="E13" i="15"/>
  <c r="E14" i="15"/>
  <c r="E15" i="15"/>
  <c r="E16" i="15"/>
  <c r="E17" i="15"/>
  <c r="F17" i="15" s="1"/>
  <c r="E18" i="15"/>
  <c r="F18" i="15" s="1"/>
  <c r="E19" i="15"/>
  <c r="F19" i="15" s="1"/>
  <c r="E20" i="15"/>
  <c r="E21" i="15"/>
  <c r="F21" i="15" s="1"/>
  <c r="E22" i="15"/>
  <c r="F22" i="15" s="1"/>
  <c r="E23" i="15"/>
  <c r="F23" i="15" s="1"/>
  <c r="E24" i="15"/>
  <c r="E25" i="15"/>
  <c r="F25" i="15" s="1"/>
  <c r="E26" i="15"/>
  <c r="F26" i="15" s="1"/>
  <c r="E27" i="15"/>
  <c r="E28" i="15"/>
  <c r="F28" i="15" s="1"/>
  <c r="E29" i="15"/>
  <c r="F29" i="15" s="1"/>
  <c r="E30" i="15"/>
  <c r="F30" i="15" s="1"/>
  <c r="E31" i="15"/>
  <c r="F31" i="15" s="1"/>
  <c r="E32" i="15"/>
  <c r="F32" i="15" s="1"/>
  <c r="E33" i="15"/>
  <c r="F33" i="15" s="1"/>
  <c r="E34" i="15"/>
  <c r="E35" i="15"/>
  <c r="F35" i="15" s="1"/>
  <c r="E36" i="15"/>
  <c r="F36" i="15" s="1"/>
  <c r="E37" i="15"/>
  <c r="F37" i="15" s="1"/>
  <c r="E38" i="15"/>
  <c r="E39" i="15"/>
  <c r="F39" i="15" s="1"/>
  <c r="E40" i="15"/>
  <c r="F40" i="15" s="1"/>
  <c r="E41" i="15"/>
  <c r="E42" i="15"/>
  <c r="F42" i="15" s="1"/>
  <c r="E43" i="15"/>
  <c r="F43" i="15" s="1"/>
  <c r="E44" i="15"/>
  <c r="F44" i="15" s="1"/>
  <c r="E45" i="15"/>
  <c r="F45" i="15" s="1"/>
  <c r="E46" i="15"/>
  <c r="F46" i="15" s="1"/>
  <c r="E47" i="15"/>
  <c r="F47" i="15" s="1"/>
  <c r="E48" i="15"/>
  <c r="E49" i="15"/>
  <c r="F49" i="15" s="1"/>
  <c r="E50" i="15"/>
  <c r="E51" i="15"/>
  <c r="E52" i="15"/>
  <c r="E53" i="15"/>
  <c r="F53" i="15" s="1"/>
  <c r="E54" i="15"/>
  <c r="F54" i="15" s="1"/>
  <c r="E55" i="15"/>
  <c r="E56" i="15"/>
  <c r="F56" i="15" s="1"/>
  <c r="E57" i="15"/>
  <c r="F57" i="15" s="1"/>
  <c r="E58" i="15"/>
  <c r="F58" i="15" s="1"/>
  <c r="E59" i="15"/>
  <c r="F59" i="15" s="1"/>
  <c r="E60" i="15"/>
  <c r="F60" i="15" s="1"/>
  <c r="E61" i="15"/>
  <c r="F61" i="15" s="1"/>
  <c r="E62" i="15"/>
  <c r="E63" i="15"/>
  <c r="F63" i="15" s="1"/>
  <c r="E64" i="15"/>
  <c r="F64" i="15" s="1"/>
  <c r="E65" i="15"/>
  <c r="F65" i="15" s="1"/>
  <c r="E66" i="15"/>
  <c r="E67" i="15"/>
  <c r="F67" i="15" s="1"/>
  <c r="E68" i="15"/>
  <c r="F68" i="15" s="1"/>
  <c r="E69" i="15"/>
  <c r="E70" i="15"/>
  <c r="F70" i="15" s="1"/>
  <c r="E71" i="15"/>
  <c r="F71" i="15" s="1"/>
  <c r="E72" i="15"/>
  <c r="F72" i="15" s="1"/>
  <c r="E73" i="15"/>
  <c r="F73" i="15" s="1"/>
  <c r="E74" i="15"/>
  <c r="F74" i="15" s="1"/>
  <c r="E75" i="15"/>
  <c r="F75" i="15" s="1"/>
  <c r="E76" i="15"/>
  <c r="E77" i="15"/>
  <c r="F77" i="15" s="1"/>
  <c r="E78" i="15"/>
  <c r="F78" i="15" s="1"/>
  <c r="E79" i="15"/>
  <c r="F79" i="15" s="1"/>
  <c r="E80" i="15"/>
  <c r="E81" i="15"/>
  <c r="F81" i="15" s="1"/>
  <c r="E82" i="15"/>
  <c r="F82" i="15" s="1"/>
  <c r="E83" i="15"/>
  <c r="E84" i="15"/>
  <c r="F84" i="15" s="1"/>
  <c r="E85" i="15"/>
  <c r="F85" i="15" s="1"/>
  <c r="E86" i="15"/>
  <c r="F86" i="15" s="1"/>
  <c r="E87" i="15"/>
  <c r="F87" i="15" s="1"/>
  <c r="E88" i="15"/>
  <c r="F88" i="15" s="1"/>
  <c r="E89" i="15"/>
  <c r="F89" i="15" s="1"/>
  <c r="E90" i="15"/>
  <c r="E91" i="15"/>
  <c r="F91" i="15" s="1"/>
  <c r="E92" i="15"/>
  <c r="E93" i="15"/>
  <c r="E94" i="15"/>
  <c r="E95" i="15"/>
  <c r="E96" i="15"/>
  <c r="E97" i="15"/>
  <c r="E98" i="15"/>
  <c r="E99" i="15"/>
  <c r="F99" i="15" s="1"/>
  <c r="E100" i="15"/>
  <c r="F100" i="15" s="1"/>
  <c r="E101" i="15"/>
  <c r="F101" i="15" s="1"/>
  <c r="E102" i="15"/>
  <c r="F102" i="15" s="1"/>
  <c r="E103" i="15"/>
  <c r="F103" i="15" s="1"/>
  <c r="E104" i="15"/>
  <c r="E105" i="15"/>
  <c r="F105" i="15" s="1"/>
  <c r="E106" i="15"/>
  <c r="E107" i="15"/>
  <c r="E108" i="15"/>
  <c r="E109" i="15"/>
  <c r="F109" i="15" s="1"/>
  <c r="E110" i="15"/>
  <c r="F110" i="15" s="1"/>
  <c r="E111" i="15"/>
  <c r="E112" i="15"/>
  <c r="F112" i="15" s="1"/>
  <c r="E113" i="15"/>
  <c r="F113" i="15" s="1"/>
  <c r="E114" i="15"/>
  <c r="F114" i="15" s="1"/>
  <c r="E115" i="15"/>
  <c r="F115" i="15" s="1"/>
  <c r="E116" i="15"/>
  <c r="F116" i="15" s="1"/>
  <c r="E117" i="15"/>
  <c r="F117" i="15" s="1"/>
  <c r="E118" i="15"/>
  <c r="E119" i="15"/>
  <c r="E120" i="15"/>
  <c r="F120" i="15" s="1"/>
  <c r="E121" i="15"/>
  <c r="F121" i="15" s="1"/>
  <c r="E122" i="15"/>
  <c r="E123" i="15"/>
  <c r="F123" i="15" s="1"/>
  <c r="E124" i="15"/>
  <c r="E125" i="15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E132" i="15"/>
  <c r="F132" i="15" s="1"/>
  <c r="E133" i="15"/>
  <c r="F133" i="15" s="1"/>
  <c r="E134" i="15"/>
  <c r="E135" i="15"/>
  <c r="F135" i="15" s="1"/>
  <c r="E136" i="15"/>
  <c r="E137" i="15"/>
  <c r="F137" i="15" s="1"/>
  <c r="E138" i="15"/>
  <c r="E139" i="15"/>
  <c r="E140" i="15"/>
  <c r="F140" i="15" s="1"/>
  <c r="E141" i="15"/>
  <c r="F141" i="15" s="1"/>
  <c r="E142" i="15"/>
  <c r="F142" i="15" s="1"/>
  <c r="E143" i="15"/>
  <c r="F143" i="15" s="1"/>
  <c r="E144" i="15"/>
  <c r="F144" i="15" s="1"/>
  <c r="E145" i="15"/>
  <c r="F145" i="15" s="1"/>
  <c r="E146" i="15"/>
  <c r="F146" i="15" s="1"/>
  <c r="E147" i="15"/>
  <c r="F147" i="15" s="1"/>
  <c r="E148" i="15"/>
  <c r="F148" i="15" s="1"/>
  <c r="E149" i="15"/>
  <c r="F149" i="15" s="1"/>
  <c r="E150" i="15"/>
  <c r="E151" i="15"/>
  <c r="F151" i="15" s="1"/>
  <c r="E152" i="15"/>
  <c r="E153" i="15"/>
  <c r="E154" i="15"/>
  <c r="E155" i="15"/>
  <c r="F155" i="15" s="1"/>
  <c r="E156" i="15"/>
  <c r="F156" i="15" s="1"/>
  <c r="E157" i="15"/>
  <c r="F157" i="15" s="1"/>
  <c r="E158" i="15"/>
  <c r="F158" i="15" s="1"/>
  <c r="E159" i="15"/>
  <c r="F159" i="15" s="1"/>
  <c r="E160" i="15"/>
  <c r="F160" i="15" s="1"/>
  <c r="E161" i="15"/>
  <c r="F161" i="15" s="1"/>
  <c r="E162" i="15"/>
  <c r="F162" i="15" s="1"/>
  <c r="E163" i="15"/>
  <c r="F163" i="15" s="1"/>
  <c r="E164" i="15"/>
  <c r="E165" i="15"/>
  <c r="F165" i="15" s="1"/>
  <c r="E166" i="15"/>
  <c r="E167" i="15"/>
  <c r="E168" i="15"/>
  <c r="F168" i="15" s="1"/>
  <c r="E169" i="15"/>
  <c r="F169" i="15" s="1"/>
  <c r="E170" i="15"/>
  <c r="F170" i="15" s="1"/>
  <c r="E171" i="15"/>
  <c r="F171" i="15" s="1"/>
  <c r="E172" i="15"/>
  <c r="F172" i="15" s="1"/>
  <c r="E173" i="15"/>
  <c r="E174" i="15"/>
  <c r="E175" i="15"/>
  <c r="E176" i="15"/>
  <c r="E177" i="15"/>
  <c r="F177" i="15" s="1"/>
  <c r="E178" i="15"/>
  <c r="E179" i="15"/>
  <c r="F179" i="15" s="1"/>
  <c r="E180" i="15"/>
  <c r="E181" i="15"/>
  <c r="E182" i="15"/>
  <c r="F182" i="15" s="1"/>
  <c r="E183" i="15"/>
  <c r="F183" i="15" s="1"/>
  <c r="E184" i="15"/>
  <c r="F184" i="15" s="1"/>
  <c r="E185" i="15"/>
  <c r="E186" i="15"/>
  <c r="F186" i="15" s="1"/>
  <c r="E187" i="15"/>
  <c r="F187" i="15" s="1"/>
  <c r="E188" i="15"/>
  <c r="F188" i="15" s="1"/>
  <c r="E189" i="15"/>
  <c r="F189" i="15" s="1"/>
  <c r="E190" i="15"/>
  <c r="F190" i="15" s="1"/>
  <c r="E191" i="15"/>
  <c r="F191" i="15" s="1"/>
  <c r="E192" i="15"/>
  <c r="E193" i="15"/>
  <c r="F193" i="15" s="1"/>
  <c r="E194" i="15"/>
  <c r="E195" i="15"/>
  <c r="E196" i="15"/>
  <c r="F196" i="15" s="1"/>
  <c r="E197" i="15"/>
  <c r="F197" i="15" s="1"/>
  <c r="E198" i="15"/>
  <c r="F198" i="15" s="1"/>
  <c r="E199" i="15"/>
  <c r="E200" i="15"/>
  <c r="F200" i="15" s="1"/>
  <c r="E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F2" i="10"/>
  <c r="I2" i="10" s="1"/>
  <c r="J2" i="10" s="1"/>
  <c r="F3" i="10"/>
  <c r="I3" i="10" s="1"/>
  <c r="J3" i="10" s="1"/>
  <c r="F4" i="10"/>
  <c r="F5" i="10"/>
  <c r="F6" i="10"/>
  <c r="F7" i="10"/>
  <c r="F8" i="10"/>
  <c r="F9" i="10"/>
  <c r="F10" i="10"/>
  <c r="F11" i="10"/>
  <c r="F12" i="10"/>
  <c r="F13" i="10"/>
  <c r="F14" i="10"/>
  <c r="I14" i="10" s="1"/>
  <c r="J14" i="10" s="1"/>
  <c r="F15" i="10"/>
  <c r="I15" i="10" s="1"/>
  <c r="J15" i="10" s="1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I30" i="10" s="1"/>
  <c r="J30" i="10" s="1"/>
  <c r="F31" i="10"/>
  <c r="F32" i="10"/>
  <c r="F33" i="10"/>
  <c r="F34" i="10"/>
  <c r="F35" i="10"/>
  <c r="F36" i="10"/>
  <c r="F37" i="10"/>
  <c r="F38" i="10"/>
  <c r="F39" i="10"/>
  <c r="F40" i="10"/>
  <c r="F41" i="10"/>
  <c r="F42" i="10"/>
  <c r="I42" i="10" s="1"/>
  <c r="J42" i="10" s="1"/>
  <c r="F43" i="10"/>
  <c r="I43" i="10" s="1"/>
  <c r="J43" i="10" s="1"/>
  <c r="F44" i="10"/>
  <c r="I44" i="10" s="1"/>
  <c r="J44" i="10" s="1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I70" i="10" s="1"/>
  <c r="J70" i="10" s="1"/>
  <c r="F71" i="10"/>
  <c r="I71" i="10" s="1"/>
  <c r="J71" i="10" s="1"/>
  <c r="F72" i="10"/>
  <c r="I72" i="10" s="1"/>
  <c r="J72" i="10" s="1"/>
  <c r="F73" i="10"/>
  <c r="F74" i="10"/>
  <c r="F75" i="10"/>
  <c r="F76" i="10"/>
  <c r="F77" i="10"/>
  <c r="F78" i="10"/>
  <c r="F79" i="10"/>
  <c r="F80" i="10"/>
  <c r="F81" i="10"/>
  <c r="F82" i="10"/>
  <c r="F83" i="10"/>
  <c r="F84" i="10"/>
  <c r="I84" i="10" s="1"/>
  <c r="J84" i="10" s="1"/>
  <c r="F85" i="10"/>
  <c r="F86" i="10"/>
  <c r="I86" i="10" s="1"/>
  <c r="J86" i="10" s="1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I100" i="10" s="1"/>
  <c r="J100" i="10" s="1"/>
  <c r="F101" i="10"/>
  <c r="I101" i="10" s="1"/>
  <c r="J101" i="10" s="1"/>
  <c r="F102" i="10"/>
  <c r="F103" i="10"/>
  <c r="F104" i="10"/>
  <c r="F105" i="10"/>
  <c r="F106" i="10"/>
  <c r="F107" i="10"/>
  <c r="F108" i="10"/>
  <c r="F109" i="10"/>
  <c r="F110" i="10"/>
  <c r="F111" i="10"/>
  <c r="F112" i="10"/>
  <c r="I112" i="10" s="1"/>
  <c r="J112" i="10" s="1"/>
  <c r="F113" i="10"/>
  <c r="F114" i="10"/>
  <c r="F115" i="10"/>
  <c r="I115" i="10" s="1"/>
  <c r="J115" i="10" s="1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I129" i="10" s="1"/>
  <c r="J129" i="10" s="1"/>
  <c r="F130" i="10"/>
  <c r="F131" i="10"/>
  <c r="F132" i="10"/>
  <c r="F133" i="10"/>
  <c r="F134" i="10"/>
  <c r="F135" i="10"/>
  <c r="F136" i="10"/>
  <c r="F137" i="10"/>
  <c r="F138" i="10"/>
  <c r="F139" i="10"/>
  <c r="G2" i="10"/>
  <c r="G3" i="10"/>
  <c r="G4" i="10"/>
  <c r="G5" i="10"/>
  <c r="I5" i="10" s="1"/>
  <c r="J5" i="10" s="1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I26" i="10" s="1"/>
  <c r="J26" i="10" s="1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I46" i="10" s="1"/>
  <c r="J46" i="10" s="1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I102" i="10" s="1"/>
  <c r="J102" i="10" s="1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I116" i="10" s="1"/>
  <c r="J116" i="10" s="1"/>
  <c r="G117" i="10"/>
  <c r="I117" i="10" s="1"/>
  <c r="J117" i="10" s="1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H2" i="10"/>
  <c r="H3" i="10"/>
  <c r="H4" i="10"/>
  <c r="H5" i="10"/>
  <c r="H6" i="10"/>
  <c r="H7" i="10"/>
  <c r="I7" i="10" s="1"/>
  <c r="J7" i="10" s="1"/>
  <c r="H8" i="10"/>
  <c r="I8" i="10" s="1"/>
  <c r="J8" i="10" s="1"/>
  <c r="H9" i="10"/>
  <c r="I9" i="10" s="1"/>
  <c r="J9" i="10" s="1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I48" i="10" s="1"/>
  <c r="J48" i="10" s="1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I121" i="10" s="1"/>
  <c r="J121" i="10" s="1"/>
  <c r="H122" i="10"/>
  <c r="I122" i="10" s="1"/>
  <c r="J122" i="10" s="1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I25" i="10"/>
  <c r="J25" i="10" s="1"/>
  <c r="I27" i="10"/>
  <c r="J27" i="10" s="1"/>
  <c r="I28" i="10"/>
  <c r="J28" i="10" s="1"/>
  <c r="I29" i="10"/>
  <c r="J29" i="10" s="1"/>
  <c r="I32" i="10"/>
  <c r="J32" i="10" s="1"/>
  <c r="I50" i="10"/>
  <c r="J50" i="10" s="1"/>
  <c r="I80" i="10"/>
  <c r="J80" i="10" s="1"/>
  <c r="I81" i="10"/>
  <c r="J81" i="10" s="1"/>
  <c r="I123" i="10"/>
  <c r="J123" i="10" s="1"/>
  <c r="F7" i="8"/>
  <c r="F8" i="8"/>
  <c r="F14" i="8"/>
  <c r="F28" i="8"/>
  <c r="F29" i="8"/>
  <c r="F42" i="8"/>
  <c r="F43" i="8"/>
  <c r="F49" i="8"/>
  <c r="F50" i="8"/>
  <c r="F56" i="8"/>
  <c r="F57" i="8"/>
  <c r="F63" i="8"/>
  <c r="F70" i="8"/>
  <c r="F84" i="8"/>
  <c r="F85" i="8"/>
  <c r="F91" i="8"/>
  <c r="F92" i="8"/>
  <c r="F98" i="8"/>
  <c r="F99" i="8"/>
  <c r="F105" i="8"/>
  <c r="F106" i="8"/>
  <c r="E2" i="8"/>
  <c r="F2" i="8" s="1"/>
  <c r="E3" i="8"/>
  <c r="F3" i="8" s="1"/>
  <c r="E4" i="8"/>
  <c r="F4" i="8" s="1"/>
  <c r="E5" i="8"/>
  <c r="F5" i="8" s="1"/>
  <c r="E6" i="8"/>
  <c r="F6" i="8" s="1"/>
  <c r="E7" i="8"/>
  <c r="E8" i="8"/>
  <c r="E9" i="8"/>
  <c r="F9" i="8" s="1"/>
  <c r="E10" i="8"/>
  <c r="F10" i="8" s="1"/>
  <c r="E11" i="8"/>
  <c r="F11" i="8" s="1"/>
  <c r="E12" i="8"/>
  <c r="F12" i="8" s="1"/>
  <c r="E13" i="8"/>
  <c r="F13" i="8" s="1"/>
  <c r="E14" i="8"/>
  <c r="E15" i="8"/>
  <c r="F15" i="8" s="1"/>
  <c r="E16" i="8"/>
  <c r="F16" i="8" s="1"/>
  <c r="E17" i="8"/>
  <c r="F17" i="8" s="1"/>
  <c r="E18" i="8"/>
  <c r="F18" i="8" s="1"/>
  <c r="E19" i="8"/>
  <c r="F19" i="8" s="1"/>
  <c r="E20" i="8"/>
  <c r="F20" i="8" s="1"/>
  <c r="E21" i="8"/>
  <c r="F21" i="8" s="1"/>
  <c r="E22" i="8"/>
  <c r="F22" i="8" s="1"/>
  <c r="E23" i="8"/>
  <c r="F23" i="8" s="1"/>
  <c r="E24" i="8"/>
  <c r="F24" i="8" s="1"/>
  <c r="E25" i="8"/>
  <c r="F25" i="8" s="1"/>
  <c r="E26" i="8"/>
  <c r="F26" i="8" s="1"/>
  <c r="E27" i="8"/>
  <c r="F27" i="8" s="1"/>
  <c r="E28" i="8"/>
  <c r="E29" i="8"/>
  <c r="E30" i="8"/>
  <c r="F30" i="8" s="1"/>
  <c r="E31" i="8"/>
  <c r="F31" i="8" s="1"/>
  <c r="E32" i="8"/>
  <c r="F32" i="8" s="1"/>
  <c r="E33" i="8"/>
  <c r="F33" i="8" s="1"/>
  <c r="E34" i="8"/>
  <c r="F34" i="8" s="1"/>
  <c r="E35" i="8"/>
  <c r="F35" i="8" s="1"/>
  <c r="E36" i="8"/>
  <c r="F36" i="8" s="1"/>
  <c r="E37" i="8"/>
  <c r="F37" i="8" s="1"/>
  <c r="E38" i="8"/>
  <c r="F38" i="8" s="1"/>
  <c r="E39" i="8"/>
  <c r="F39" i="8" s="1"/>
  <c r="E40" i="8"/>
  <c r="F40" i="8" s="1"/>
  <c r="E41" i="8"/>
  <c r="F41" i="8" s="1"/>
  <c r="E42" i="8"/>
  <c r="E43" i="8"/>
  <c r="E44" i="8"/>
  <c r="F44" i="8" s="1"/>
  <c r="E45" i="8"/>
  <c r="F45" i="8" s="1"/>
  <c r="E46" i="8"/>
  <c r="F46" i="8" s="1"/>
  <c r="E47" i="8"/>
  <c r="F47" i="8" s="1"/>
  <c r="E48" i="8"/>
  <c r="F48" i="8" s="1"/>
  <c r="E49" i="8"/>
  <c r="E50" i="8"/>
  <c r="E51" i="8"/>
  <c r="F51" i="8" s="1"/>
  <c r="E52" i="8"/>
  <c r="F52" i="8" s="1"/>
  <c r="E53" i="8"/>
  <c r="F53" i="8" s="1"/>
  <c r="E54" i="8"/>
  <c r="F54" i="8" s="1"/>
  <c r="E55" i="8"/>
  <c r="F55" i="8" s="1"/>
  <c r="E56" i="8"/>
  <c r="E57" i="8"/>
  <c r="E58" i="8"/>
  <c r="F58" i="8" s="1"/>
  <c r="E59" i="8"/>
  <c r="F59" i="8" s="1"/>
  <c r="E60" i="8"/>
  <c r="F60" i="8" s="1"/>
  <c r="E61" i="8"/>
  <c r="F61" i="8" s="1"/>
  <c r="E62" i="8"/>
  <c r="F62" i="8" s="1"/>
  <c r="E63" i="8"/>
  <c r="E64" i="8"/>
  <c r="F64" i="8" s="1"/>
  <c r="E65" i="8"/>
  <c r="F65" i="8" s="1"/>
  <c r="E66" i="8"/>
  <c r="F66" i="8" s="1"/>
  <c r="E67" i="8"/>
  <c r="F67" i="8" s="1"/>
  <c r="E68" i="8"/>
  <c r="F68" i="8" s="1"/>
  <c r="E69" i="8"/>
  <c r="F69" i="8" s="1"/>
  <c r="E70" i="8"/>
  <c r="E71" i="8"/>
  <c r="F71" i="8" s="1"/>
  <c r="E72" i="8"/>
  <c r="F72" i="8" s="1"/>
  <c r="E73" i="8"/>
  <c r="F73" i="8" s="1"/>
  <c r="E74" i="8"/>
  <c r="F74" i="8" s="1"/>
  <c r="E75" i="8"/>
  <c r="F75" i="8" s="1"/>
  <c r="E76" i="8"/>
  <c r="F76" i="8" s="1"/>
  <c r="E77" i="8"/>
  <c r="F77" i="8" s="1"/>
  <c r="E78" i="8"/>
  <c r="F78" i="8" s="1"/>
  <c r="E79" i="8"/>
  <c r="F79" i="8" s="1"/>
  <c r="E80" i="8"/>
  <c r="F80" i="8" s="1"/>
  <c r="E81" i="8"/>
  <c r="F81" i="8" s="1"/>
  <c r="E82" i="8"/>
  <c r="F82" i="8" s="1"/>
  <c r="E83" i="8"/>
  <c r="F83" i="8" s="1"/>
  <c r="E84" i="8"/>
  <c r="E85" i="8"/>
  <c r="E86" i="8"/>
  <c r="F86" i="8" s="1"/>
  <c r="E87" i="8"/>
  <c r="F87" i="8" s="1"/>
  <c r="E88" i="8"/>
  <c r="F88" i="8" s="1"/>
  <c r="E89" i="8"/>
  <c r="F89" i="8" s="1"/>
  <c r="E90" i="8"/>
  <c r="F90" i="8" s="1"/>
  <c r="E91" i="8"/>
  <c r="E92" i="8"/>
  <c r="E93" i="8"/>
  <c r="F93" i="8" s="1"/>
  <c r="E94" i="8"/>
  <c r="F94" i="8" s="1"/>
  <c r="E95" i="8"/>
  <c r="F95" i="8" s="1"/>
  <c r="E96" i="8"/>
  <c r="F96" i="8" s="1"/>
  <c r="E97" i="8"/>
  <c r="F97" i="8" s="1"/>
  <c r="E98" i="8"/>
  <c r="E99" i="8"/>
  <c r="E100" i="8"/>
  <c r="F100" i="8" s="1"/>
  <c r="E101" i="8"/>
  <c r="F101" i="8" s="1"/>
  <c r="E102" i="8"/>
  <c r="F102" i="8" s="1"/>
  <c r="E103" i="8"/>
  <c r="F103" i="8" s="1"/>
  <c r="E104" i="8"/>
  <c r="F104" i="8" s="1"/>
  <c r="E105" i="8"/>
  <c r="E106" i="8"/>
  <c r="E107" i="8"/>
  <c r="F107" i="8" s="1"/>
  <c r="E108" i="8"/>
  <c r="F108" i="8" s="1"/>
  <c r="E109" i="8"/>
  <c r="F109" i="8" s="1"/>
  <c r="E110" i="8"/>
  <c r="F110" i="8" s="1"/>
  <c r="E111" i="8"/>
  <c r="F111" i="8" s="1"/>
  <c r="E112" i="8"/>
  <c r="F112" i="8" s="1"/>
  <c r="E113" i="8"/>
  <c r="F113" i="8" s="1"/>
  <c r="E114" i="8"/>
  <c r="F114" i="8" s="1"/>
  <c r="E115" i="8"/>
  <c r="F115" i="8" s="1"/>
  <c r="I111" i="8"/>
  <c r="H3" i="8"/>
  <c r="I3" i="8" s="1"/>
  <c r="H4" i="8"/>
  <c r="I4" i="8" s="1"/>
  <c r="H5" i="8"/>
  <c r="I5" i="8" s="1"/>
  <c r="H6" i="8"/>
  <c r="I6" i="8" s="1"/>
  <c r="H7" i="8"/>
  <c r="I7" i="8" s="1"/>
  <c r="H8" i="8"/>
  <c r="I8" i="8" s="1"/>
  <c r="H9" i="8"/>
  <c r="I9" i="8" s="1"/>
  <c r="H10" i="8"/>
  <c r="I10" i="8" s="1"/>
  <c r="H11" i="8"/>
  <c r="I11" i="8" s="1"/>
  <c r="H12" i="8"/>
  <c r="I12" i="8" s="1"/>
  <c r="H13" i="8"/>
  <c r="I13" i="8" s="1"/>
  <c r="H14" i="8"/>
  <c r="I14" i="8" s="1"/>
  <c r="H15" i="8"/>
  <c r="I15" i="8" s="1"/>
  <c r="H16" i="8"/>
  <c r="I16" i="8" s="1"/>
  <c r="H17" i="8"/>
  <c r="I17" i="8" s="1"/>
  <c r="H18" i="8"/>
  <c r="I18" i="8" s="1"/>
  <c r="H19" i="8"/>
  <c r="I19" i="8" s="1"/>
  <c r="H20" i="8"/>
  <c r="I20" i="8" s="1"/>
  <c r="H21" i="8"/>
  <c r="I21" i="8" s="1"/>
  <c r="H22" i="8"/>
  <c r="I22" i="8" s="1"/>
  <c r="H23" i="8"/>
  <c r="I23" i="8" s="1"/>
  <c r="H24" i="8"/>
  <c r="I24" i="8" s="1"/>
  <c r="H25" i="8"/>
  <c r="I25" i="8" s="1"/>
  <c r="H26" i="8"/>
  <c r="I26" i="8" s="1"/>
  <c r="H27" i="8"/>
  <c r="I27" i="8" s="1"/>
  <c r="H28" i="8"/>
  <c r="I28" i="8" s="1"/>
  <c r="H29" i="8"/>
  <c r="I29" i="8" s="1"/>
  <c r="H30" i="8"/>
  <c r="I30" i="8" s="1"/>
  <c r="H31" i="8"/>
  <c r="I31" i="8" s="1"/>
  <c r="H32" i="8"/>
  <c r="I32" i="8" s="1"/>
  <c r="H33" i="8"/>
  <c r="I33" i="8" s="1"/>
  <c r="H34" i="8"/>
  <c r="I34" i="8" s="1"/>
  <c r="H35" i="8"/>
  <c r="I35" i="8" s="1"/>
  <c r="H36" i="8"/>
  <c r="I36" i="8" s="1"/>
  <c r="H37" i="8"/>
  <c r="I37" i="8" s="1"/>
  <c r="H38" i="8"/>
  <c r="I38" i="8" s="1"/>
  <c r="H39" i="8"/>
  <c r="I39" i="8" s="1"/>
  <c r="H40" i="8"/>
  <c r="I40" i="8" s="1"/>
  <c r="H41" i="8"/>
  <c r="I41" i="8" s="1"/>
  <c r="H42" i="8"/>
  <c r="I42" i="8" s="1"/>
  <c r="H43" i="8"/>
  <c r="I43" i="8" s="1"/>
  <c r="H44" i="8"/>
  <c r="I44" i="8" s="1"/>
  <c r="H45" i="8"/>
  <c r="I45" i="8" s="1"/>
  <c r="H46" i="8"/>
  <c r="I46" i="8" s="1"/>
  <c r="H47" i="8"/>
  <c r="I47" i="8" s="1"/>
  <c r="H48" i="8"/>
  <c r="I48" i="8" s="1"/>
  <c r="H49" i="8"/>
  <c r="I49" i="8" s="1"/>
  <c r="H50" i="8"/>
  <c r="I50" i="8" s="1"/>
  <c r="H51" i="8"/>
  <c r="I51" i="8" s="1"/>
  <c r="H52" i="8"/>
  <c r="I52" i="8" s="1"/>
  <c r="H53" i="8"/>
  <c r="I53" i="8" s="1"/>
  <c r="H54" i="8"/>
  <c r="I54" i="8" s="1"/>
  <c r="H55" i="8"/>
  <c r="I55" i="8" s="1"/>
  <c r="H56" i="8"/>
  <c r="I56" i="8" s="1"/>
  <c r="H57" i="8"/>
  <c r="I57" i="8" s="1"/>
  <c r="H58" i="8"/>
  <c r="I58" i="8" s="1"/>
  <c r="H59" i="8"/>
  <c r="I59" i="8" s="1"/>
  <c r="H60" i="8"/>
  <c r="I60" i="8" s="1"/>
  <c r="H61" i="8"/>
  <c r="I61" i="8" s="1"/>
  <c r="H62" i="8"/>
  <c r="I62" i="8" s="1"/>
  <c r="H63" i="8"/>
  <c r="I63" i="8" s="1"/>
  <c r="H64" i="8"/>
  <c r="I64" i="8" s="1"/>
  <c r="H65" i="8"/>
  <c r="I65" i="8" s="1"/>
  <c r="H66" i="8"/>
  <c r="I66" i="8" s="1"/>
  <c r="H67" i="8"/>
  <c r="I67" i="8" s="1"/>
  <c r="H68" i="8"/>
  <c r="I68" i="8" s="1"/>
  <c r="H69" i="8"/>
  <c r="I69" i="8" s="1"/>
  <c r="H70" i="8"/>
  <c r="I70" i="8" s="1"/>
  <c r="H71" i="8"/>
  <c r="I71" i="8" s="1"/>
  <c r="H72" i="8"/>
  <c r="I72" i="8" s="1"/>
  <c r="H73" i="8"/>
  <c r="I73" i="8" s="1"/>
  <c r="H74" i="8"/>
  <c r="I74" i="8" s="1"/>
  <c r="H75" i="8"/>
  <c r="I75" i="8" s="1"/>
  <c r="H76" i="8"/>
  <c r="I76" i="8" s="1"/>
  <c r="H77" i="8"/>
  <c r="I77" i="8" s="1"/>
  <c r="H78" i="8"/>
  <c r="I78" i="8" s="1"/>
  <c r="H79" i="8"/>
  <c r="I79" i="8" s="1"/>
  <c r="H80" i="8"/>
  <c r="I80" i="8" s="1"/>
  <c r="H81" i="8"/>
  <c r="I81" i="8" s="1"/>
  <c r="H82" i="8"/>
  <c r="I82" i="8" s="1"/>
  <c r="H83" i="8"/>
  <c r="I83" i="8" s="1"/>
  <c r="H84" i="8"/>
  <c r="I84" i="8" s="1"/>
  <c r="H85" i="8"/>
  <c r="I85" i="8" s="1"/>
  <c r="H86" i="8"/>
  <c r="I86" i="8" s="1"/>
  <c r="H87" i="8"/>
  <c r="I87" i="8" s="1"/>
  <c r="H88" i="8"/>
  <c r="I88" i="8" s="1"/>
  <c r="H89" i="8"/>
  <c r="I89" i="8" s="1"/>
  <c r="H90" i="8"/>
  <c r="I90" i="8" s="1"/>
  <c r="H91" i="8"/>
  <c r="I91" i="8" s="1"/>
  <c r="H92" i="8"/>
  <c r="I92" i="8" s="1"/>
  <c r="H93" i="8"/>
  <c r="I93" i="8" s="1"/>
  <c r="H94" i="8"/>
  <c r="I94" i="8" s="1"/>
  <c r="H95" i="8"/>
  <c r="I95" i="8" s="1"/>
  <c r="H96" i="8"/>
  <c r="I96" i="8" s="1"/>
  <c r="H97" i="8"/>
  <c r="I97" i="8" s="1"/>
  <c r="H98" i="8"/>
  <c r="I98" i="8" s="1"/>
  <c r="H99" i="8"/>
  <c r="I99" i="8" s="1"/>
  <c r="H100" i="8"/>
  <c r="I100" i="8" s="1"/>
  <c r="H101" i="8"/>
  <c r="I101" i="8" s="1"/>
  <c r="H102" i="8"/>
  <c r="I102" i="8" s="1"/>
  <c r="H103" i="8"/>
  <c r="I103" i="8" s="1"/>
  <c r="H104" i="8"/>
  <c r="I104" i="8" s="1"/>
  <c r="H105" i="8"/>
  <c r="I105" i="8" s="1"/>
  <c r="H106" i="8"/>
  <c r="I106" i="8" s="1"/>
  <c r="H107" i="8"/>
  <c r="I107" i="8" s="1"/>
  <c r="H108" i="8"/>
  <c r="I108" i="8" s="1"/>
  <c r="H109" i="8"/>
  <c r="I109" i="8" s="1"/>
  <c r="H110" i="8"/>
  <c r="I110" i="8" s="1"/>
  <c r="H111" i="8"/>
  <c r="H112" i="8"/>
  <c r="I112" i="8" s="1"/>
  <c r="H113" i="8"/>
  <c r="I113" i="8" s="1"/>
  <c r="H114" i="8"/>
  <c r="I114" i="8" s="1"/>
  <c r="H115" i="8"/>
  <c r="I115" i="8" s="1"/>
  <c r="H2" i="8"/>
  <c r="I2" i="8" s="1"/>
  <c r="D117" i="8"/>
  <c r="C117" i="8"/>
  <c r="B117" i="8"/>
  <c r="D116" i="8"/>
  <c r="C116" i="8"/>
  <c r="B116" i="8"/>
  <c r="F96" i="15" l="1"/>
  <c r="F95" i="15"/>
  <c r="F93" i="15"/>
  <c r="F51" i="15"/>
  <c r="F175" i="15"/>
  <c r="F174" i="15"/>
  <c r="F52" i="15"/>
  <c r="F15" i="15"/>
  <c r="F94" i="15"/>
  <c r="F176" i="15"/>
  <c r="F119" i="15"/>
  <c r="F98" i="15"/>
  <c r="F14" i="15"/>
  <c r="F107" i="15"/>
  <c r="F16" i="15"/>
  <c r="F13" i="15"/>
  <c r="F134" i="15"/>
  <c r="F76" i="15"/>
  <c r="F131" i="15"/>
  <c r="F104" i="15"/>
  <c r="F62" i="15"/>
  <c r="F48" i="15"/>
  <c r="F20" i="15"/>
  <c r="F6" i="15"/>
  <c r="F118" i="15"/>
  <c r="F50" i="15"/>
  <c r="F199" i="15"/>
  <c r="F185" i="15"/>
  <c r="F106" i="15"/>
  <c r="F34" i="15"/>
  <c r="F27" i="15"/>
  <c r="F178" i="15"/>
  <c r="F195" i="15"/>
  <c r="F181" i="15"/>
  <c r="F167" i="15"/>
  <c r="F153" i="15"/>
  <c r="F139" i="15"/>
  <c r="F125" i="15"/>
  <c r="F111" i="15"/>
  <c r="F97" i="15"/>
  <c r="F83" i="15"/>
  <c r="F69" i="15"/>
  <c r="F55" i="15"/>
  <c r="F41" i="15"/>
  <c r="F194" i="15"/>
  <c r="F180" i="15"/>
  <c r="F166" i="15"/>
  <c r="F152" i="15"/>
  <c r="F138" i="15"/>
  <c r="F124" i="15"/>
  <c r="F173" i="15"/>
  <c r="F92" i="15"/>
  <c r="F12" i="15"/>
  <c r="F8" i="15"/>
  <c r="F192" i="15"/>
  <c r="F164" i="15"/>
  <c r="F150" i="15"/>
  <c r="F136" i="15"/>
  <c r="F122" i="15"/>
  <c r="F108" i="15"/>
  <c r="F80" i="15"/>
  <c r="F66" i="15"/>
  <c r="F38" i="15"/>
  <c r="F24" i="15"/>
  <c r="F10" i="15"/>
  <c r="F154" i="15"/>
  <c r="F90" i="15"/>
  <c r="G9" i="8"/>
  <c r="G80" i="8"/>
  <c r="H116" i="8"/>
  <c r="G38" i="8" s="1"/>
  <c r="G59" i="8"/>
  <c r="G90" i="8"/>
  <c r="G76" i="8"/>
  <c r="F191" i="16"/>
  <c r="G103" i="8"/>
  <c r="G45" i="8"/>
  <c r="F204" i="17"/>
  <c r="G69" i="8"/>
  <c r="G40" i="8"/>
  <c r="G39" i="8"/>
  <c r="I76" i="10"/>
  <c r="J76" i="10" s="1"/>
  <c r="I6" i="10"/>
  <c r="J6" i="10" s="1"/>
  <c r="I130" i="10"/>
  <c r="J130" i="10" s="1"/>
  <c r="I74" i="10"/>
  <c r="J74" i="10" s="1"/>
  <c r="I60" i="10"/>
  <c r="J60" i="10" s="1"/>
  <c r="I4" i="10"/>
  <c r="J4" i="10" s="1"/>
  <c r="K4" i="10" s="1"/>
  <c r="I47" i="10"/>
  <c r="J47" i="10" s="1"/>
  <c r="K47" i="10" s="1"/>
  <c r="I45" i="10"/>
  <c r="J45" i="10" s="1"/>
  <c r="F117" i="8"/>
  <c r="I111" i="10"/>
  <c r="J111" i="10" s="1"/>
  <c r="I83" i="10"/>
  <c r="J83" i="10" s="1"/>
  <c r="K83" i="10" s="1"/>
  <c r="I69" i="10"/>
  <c r="J69" i="10" s="1"/>
  <c r="I55" i="10"/>
  <c r="J55" i="10" s="1"/>
  <c r="I41" i="10"/>
  <c r="J41" i="10" s="1"/>
  <c r="K41" i="10" s="1"/>
  <c r="I13" i="10"/>
  <c r="J13" i="10" s="1"/>
  <c r="F190" i="16"/>
  <c r="H117" i="8"/>
  <c r="I124" i="10"/>
  <c r="J124" i="10" s="1"/>
  <c r="I110" i="10"/>
  <c r="J110" i="10" s="1"/>
  <c r="I82" i="10"/>
  <c r="J82" i="10" s="1"/>
  <c r="I54" i="10"/>
  <c r="J54" i="10" s="1"/>
  <c r="I40" i="10"/>
  <c r="J40" i="10" s="1"/>
  <c r="I12" i="10"/>
  <c r="J12" i="10" s="1"/>
  <c r="I109" i="10"/>
  <c r="J109" i="10" s="1"/>
  <c r="K109" i="10" s="1"/>
  <c r="I95" i="10"/>
  <c r="J95" i="10" s="1"/>
  <c r="I53" i="10"/>
  <c r="J53" i="10" s="1"/>
  <c r="K53" i="10" s="1"/>
  <c r="I94" i="10"/>
  <c r="J94" i="10" s="1"/>
  <c r="K94" i="10" s="1"/>
  <c r="I52" i="10"/>
  <c r="J52" i="10" s="1"/>
  <c r="I24" i="10"/>
  <c r="J24" i="10" s="1"/>
  <c r="I135" i="10"/>
  <c r="J135" i="10" s="1"/>
  <c r="K135" i="10" s="1"/>
  <c r="I93" i="10"/>
  <c r="J93" i="10" s="1"/>
  <c r="I51" i="10"/>
  <c r="J51" i="10" s="1"/>
  <c r="I23" i="10"/>
  <c r="J23" i="10" s="1"/>
  <c r="K23" i="10" s="1"/>
  <c r="F116" i="8"/>
  <c r="I66" i="10"/>
  <c r="J66" i="10" s="1"/>
  <c r="I134" i="10"/>
  <c r="J134" i="10" s="1"/>
  <c r="I120" i="10"/>
  <c r="J120" i="10" s="1"/>
  <c r="I92" i="10"/>
  <c r="J92" i="10" s="1"/>
  <c r="K92" i="10" s="1"/>
  <c r="I64" i="10"/>
  <c r="J64" i="10" s="1"/>
  <c r="K64" i="10" s="1"/>
  <c r="I91" i="10"/>
  <c r="J91" i="10" s="1"/>
  <c r="K91" i="10" s="1"/>
  <c r="I63" i="10"/>
  <c r="J63" i="10" s="1"/>
  <c r="K63" i="10" s="1"/>
  <c r="I49" i="10"/>
  <c r="J49" i="10" s="1"/>
  <c r="I35" i="10"/>
  <c r="J35" i="10" s="1"/>
  <c r="I21" i="10"/>
  <c r="J21" i="10" s="1"/>
  <c r="I106" i="10"/>
  <c r="J106" i="10" s="1"/>
  <c r="I22" i="10"/>
  <c r="J22" i="10" s="1"/>
  <c r="I132" i="10"/>
  <c r="J132" i="10" s="1"/>
  <c r="K132" i="10" s="1"/>
  <c r="I104" i="10"/>
  <c r="J104" i="10" s="1"/>
  <c r="I90" i="10"/>
  <c r="J90" i="10" s="1"/>
  <c r="I62" i="10"/>
  <c r="J62" i="10" s="1"/>
  <c r="I34" i="10"/>
  <c r="J34" i="10" s="1"/>
  <c r="I20" i="10"/>
  <c r="J20" i="10" s="1"/>
  <c r="I77" i="10"/>
  <c r="J77" i="10" s="1"/>
  <c r="I131" i="10"/>
  <c r="J131" i="10" s="1"/>
  <c r="K131" i="10" s="1"/>
  <c r="I103" i="10"/>
  <c r="J103" i="10" s="1"/>
  <c r="K103" i="10" s="1"/>
  <c r="I89" i="10"/>
  <c r="J89" i="10" s="1"/>
  <c r="I75" i="10"/>
  <c r="J75" i="10" s="1"/>
  <c r="I61" i="10"/>
  <c r="J61" i="10" s="1"/>
  <c r="I33" i="10"/>
  <c r="J33" i="10" s="1"/>
  <c r="F203" i="17"/>
  <c r="I11" i="10"/>
  <c r="J11" i="10" s="1"/>
  <c r="K11" i="10" s="1"/>
  <c r="I128" i="10"/>
  <c r="J128" i="10" s="1"/>
  <c r="I88" i="10"/>
  <c r="J88" i="10" s="1"/>
  <c r="I67" i="10"/>
  <c r="J67" i="10" s="1"/>
  <c r="I97" i="10"/>
  <c r="J97" i="10" s="1"/>
  <c r="K97" i="10" s="1"/>
  <c r="I31" i="10"/>
  <c r="J31" i="10" s="1"/>
  <c r="K31" i="10" s="1"/>
  <c r="I10" i="10"/>
  <c r="J10" i="10" s="1"/>
  <c r="K10" i="10" s="1"/>
  <c r="I108" i="10"/>
  <c r="J108" i="10" s="1"/>
  <c r="I68" i="10"/>
  <c r="J68" i="10" s="1"/>
  <c r="K68" i="10" s="1"/>
  <c r="I127" i="10"/>
  <c r="J127" i="10" s="1"/>
  <c r="I87" i="10"/>
  <c r="J87" i="10" s="1"/>
  <c r="K87" i="10" s="1"/>
  <c r="I107" i="10"/>
  <c r="J107" i="10" s="1"/>
  <c r="K107" i="10" s="1"/>
  <c r="I125" i="10"/>
  <c r="J125" i="10" s="1"/>
  <c r="K125" i="10" s="1"/>
  <c r="I105" i="10"/>
  <c r="J105" i="10" s="1"/>
  <c r="K105" i="10" s="1"/>
  <c r="I85" i="10"/>
  <c r="J85" i="10" s="1"/>
  <c r="K85" i="10" s="1"/>
  <c r="I65" i="10"/>
  <c r="J65" i="10" s="1"/>
  <c r="K65" i="10" s="1"/>
  <c r="I126" i="10"/>
  <c r="J126" i="10" s="1"/>
  <c r="K126" i="10" s="1"/>
  <c r="I139" i="10"/>
  <c r="J139" i="10" s="1"/>
  <c r="K139" i="10" s="1"/>
  <c r="I99" i="10"/>
  <c r="J99" i="10" s="1"/>
  <c r="K99" i="10" s="1"/>
  <c r="I79" i="10"/>
  <c r="J79" i="10" s="1"/>
  <c r="I59" i="10"/>
  <c r="J59" i="10" s="1"/>
  <c r="K59" i="10" s="1"/>
  <c r="I39" i="10"/>
  <c r="J39" i="10" s="1"/>
  <c r="K39" i="10" s="1"/>
  <c r="I19" i="10"/>
  <c r="J19" i="10" s="1"/>
  <c r="K19" i="10" s="1"/>
  <c r="I138" i="10"/>
  <c r="J138" i="10" s="1"/>
  <c r="I118" i="10"/>
  <c r="J118" i="10" s="1"/>
  <c r="K118" i="10" s="1"/>
  <c r="I98" i="10"/>
  <c r="J98" i="10" s="1"/>
  <c r="I78" i="10"/>
  <c r="J78" i="10" s="1"/>
  <c r="K78" i="10" s="1"/>
  <c r="I58" i="10"/>
  <c r="J58" i="10" s="1"/>
  <c r="I38" i="10"/>
  <c r="J38" i="10" s="1"/>
  <c r="I18" i="10"/>
  <c r="J18" i="10" s="1"/>
  <c r="K18" i="10" s="1"/>
  <c r="I37" i="10"/>
  <c r="J37" i="10" s="1"/>
  <c r="K37" i="10" s="1"/>
  <c r="I17" i="10"/>
  <c r="J17" i="10" s="1"/>
  <c r="K17" i="10" s="1"/>
  <c r="I119" i="10"/>
  <c r="J119" i="10" s="1"/>
  <c r="I137" i="10"/>
  <c r="J137" i="10" s="1"/>
  <c r="K137" i="10" s="1"/>
  <c r="I57" i="10"/>
  <c r="J57" i="10" s="1"/>
  <c r="K57" i="10" s="1"/>
  <c r="I136" i="10"/>
  <c r="J136" i="10" s="1"/>
  <c r="K136" i="10" s="1"/>
  <c r="I96" i="10"/>
  <c r="J96" i="10" s="1"/>
  <c r="K96" i="10" s="1"/>
  <c r="I56" i="10"/>
  <c r="J56" i="10" s="1"/>
  <c r="K56" i="10" s="1"/>
  <c r="I36" i="10"/>
  <c r="J36" i="10" s="1"/>
  <c r="K36" i="10" s="1"/>
  <c r="I16" i="10"/>
  <c r="J16" i="10" s="1"/>
  <c r="K16" i="10" s="1"/>
  <c r="I114" i="10"/>
  <c r="J114" i="10" s="1"/>
  <c r="K114" i="10" s="1"/>
  <c r="I133" i="10"/>
  <c r="J133" i="10" s="1"/>
  <c r="K133" i="10" s="1"/>
  <c r="I113" i="10"/>
  <c r="J113" i="10" s="1"/>
  <c r="K113" i="10" s="1"/>
  <c r="I73" i="10"/>
  <c r="J73" i="10" s="1"/>
  <c r="K73" i="10" s="1"/>
  <c r="K40" i="10"/>
  <c r="K60" i="10"/>
  <c r="K80" i="10"/>
  <c r="K100" i="10"/>
  <c r="K120" i="10"/>
  <c r="K2" i="10"/>
  <c r="K82" i="10"/>
  <c r="K25" i="10"/>
  <c r="K6" i="10"/>
  <c r="K46" i="10"/>
  <c r="K86" i="10"/>
  <c r="K51" i="10"/>
  <c r="K111" i="10"/>
  <c r="K12" i="10"/>
  <c r="K72" i="10"/>
  <c r="K34" i="10"/>
  <c r="K134" i="10"/>
  <c r="K55" i="10"/>
  <c r="K95" i="10"/>
  <c r="K21" i="10"/>
  <c r="K61" i="10"/>
  <c r="K81" i="10"/>
  <c r="K101" i="10"/>
  <c r="K121" i="10"/>
  <c r="K22" i="10"/>
  <c r="K102" i="10"/>
  <c r="K122" i="10"/>
  <c r="K54" i="10"/>
  <c r="K3" i="10"/>
  <c r="K43" i="10"/>
  <c r="K123" i="10"/>
  <c r="K24" i="10"/>
  <c r="K44" i="10"/>
  <c r="K84" i="10"/>
  <c r="K104" i="10"/>
  <c r="K124" i="10"/>
  <c r="K26" i="10"/>
  <c r="K66" i="10"/>
  <c r="K106" i="10"/>
  <c r="K71" i="10"/>
  <c r="K32" i="10"/>
  <c r="K13" i="10"/>
  <c r="K74" i="10"/>
  <c r="K35" i="10"/>
  <c r="K75" i="10"/>
  <c r="K115" i="10"/>
  <c r="K76" i="10"/>
  <c r="K7" i="10"/>
  <c r="K27" i="10"/>
  <c r="K67" i="10"/>
  <c r="K127" i="10"/>
  <c r="K8" i="10"/>
  <c r="K28" i="10"/>
  <c r="K48" i="10"/>
  <c r="K88" i="10"/>
  <c r="K108" i="10"/>
  <c r="K128" i="10"/>
  <c r="K9" i="10"/>
  <c r="K29" i="10"/>
  <c r="K89" i="10"/>
  <c r="K129" i="10"/>
  <c r="K30" i="10"/>
  <c r="K50" i="10"/>
  <c r="K70" i="10"/>
  <c r="K90" i="10"/>
  <c r="K110" i="10"/>
  <c r="K130" i="10"/>
  <c r="K52" i="10"/>
  <c r="K112" i="10"/>
  <c r="K14" i="10"/>
  <c r="K116" i="10"/>
  <c r="K117" i="10"/>
  <c r="K38" i="10"/>
  <c r="K58" i="10"/>
  <c r="K98" i="10"/>
  <c r="K138" i="10"/>
  <c r="K79" i="10"/>
  <c r="K119" i="10"/>
  <c r="C118" i="8"/>
  <c r="B118" i="8"/>
  <c r="D118" i="8"/>
  <c r="F201" i="15" l="1"/>
  <c r="F202" i="15"/>
  <c r="G11" i="8"/>
  <c r="G12" i="8"/>
  <c r="G41" i="8"/>
  <c r="G44" i="8"/>
  <c r="G61" i="8"/>
  <c r="G48" i="8"/>
  <c r="G66" i="8"/>
  <c r="G93" i="8"/>
  <c r="G25" i="8"/>
  <c r="G26" i="8"/>
  <c r="G55" i="8"/>
  <c r="G75" i="8"/>
  <c r="G62" i="8"/>
  <c r="G72" i="8"/>
  <c r="G5" i="8"/>
  <c r="G34" i="8"/>
  <c r="G15" i="8"/>
  <c r="G20" i="8"/>
  <c r="G19" i="8"/>
  <c r="G35" i="8"/>
  <c r="G67" i="8"/>
  <c r="G82" i="8"/>
  <c r="G97" i="8"/>
  <c r="G18" i="8"/>
  <c r="G106" i="8"/>
  <c r="G104" i="8"/>
  <c r="G7" i="8"/>
  <c r="G114" i="8"/>
  <c r="G81" i="8"/>
  <c r="G28" i="8"/>
  <c r="G14" i="8"/>
  <c r="G32" i="8"/>
  <c r="G37" i="8"/>
  <c r="G22" i="8"/>
  <c r="G21" i="8"/>
  <c r="G17" i="8"/>
  <c r="G53" i="8"/>
  <c r="G54" i="8"/>
  <c r="G83" i="8"/>
  <c r="G4" i="8"/>
  <c r="G58" i="8"/>
  <c r="G95" i="8"/>
  <c r="G98" i="8"/>
  <c r="G70" i="8"/>
  <c r="G46" i="8"/>
  <c r="G79" i="8"/>
  <c r="G36" i="8"/>
  <c r="G49" i="8"/>
  <c r="G87" i="8"/>
  <c r="G68" i="8"/>
  <c r="G57" i="8"/>
  <c r="G29" i="8"/>
  <c r="G74" i="8"/>
  <c r="G108" i="8"/>
  <c r="G64" i="8"/>
  <c r="G77" i="8"/>
  <c r="G52" i="8"/>
  <c r="G71" i="8"/>
  <c r="G91" i="8"/>
  <c r="G94" i="8"/>
  <c r="G96" i="8"/>
  <c r="G85" i="8"/>
  <c r="G88" i="8"/>
  <c r="G110" i="8"/>
  <c r="G113" i="8"/>
  <c r="G99" i="8"/>
  <c r="G102" i="8"/>
  <c r="G31" i="8"/>
  <c r="G23" i="8"/>
  <c r="G105" i="8"/>
  <c r="G86" i="8"/>
  <c r="G56" i="8"/>
  <c r="G30" i="8"/>
  <c r="G16" i="8"/>
  <c r="G2" i="8"/>
  <c r="G115" i="8"/>
  <c r="G65" i="8"/>
  <c r="G8" i="8"/>
  <c r="G3" i="8"/>
  <c r="G109" i="8"/>
  <c r="G43" i="8"/>
  <c r="G112" i="8"/>
  <c r="G60" i="8"/>
  <c r="G10" i="8"/>
  <c r="G50" i="8"/>
  <c r="G63" i="8"/>
  <c r="G100" i="8"/>
  <c r="G84" i="8"/>
  <c r="G13" i="8"/>
  <c r="G33" i="8"/>
  <c r="G89" i="8"/>
  <c r="G107" i="8"/>
  <c r="G78" i="8"/>
  <c r="G73" i="8"/>
  <c r="G92" i="8"/>
  <c r="K33" i="10"/>
  <c r="G111" i="8"/>
  <c r="G27" i="8"/>
  <c r="G42" i="8"/>
  <c r="G47" i="8"/>
  <c r="G6" i="8"/>
  <c r="G24" i="8"/>
  <c r="G51" i="8"/>
  <c r="G101" i="8"/>
  <c r="K69" i="10"/>
  <c r="K77" i="10"/>
  <c r="K45" i="10"/>
  <c r="K62" i="10"/>
  <c r="K93" i="10"/>
  <c r="K20" i="10"/>
  <c r="K15" i="10"/>
  <c r="K49" i="10"/>
  <c r="K5" i="10"/>
  <c r="K42" i="10"/>
  <c r="G108" i="11"/>
  <c r="F108" i="11"/>
  <c r="E108" i="11"/>
  <c r="G95" i="11"/>
  <c r="F95" i="11"/>
  <c r="E95" i="11"/>
  <c r="G11" i="11"/>
  <c r="F11" i="11"/>
  <c r="E11" i="11"/>
  <c r="A4" i="11"/>
  <c r="A47" i="11"/>
  <c r="G14" i="11"/>
  <c r="F14" i="11"/>
  <c r="E14" i="11"/>
  <c r="A8" i="11"/>
  <c r="G8" i="11"/>
  <c r="F8" i="11"/>
  <c r="E8" i="11"/>
  <c r="A93" i="11"/>
  <c r="A22" i="11"/>
  <c r="G91" i="11"/>
  <c r="F91" i="11"/>
  <c r="E91" i="11"/>
  <c r="A83" i="11"/>
  <c r="G67" i="11"/>
  <c r="F67" i="11"/>
  <c r="E67" i="11"/>
  <c r="A54" i="11"/>
  <c r="A3" i="11"/>
  <c r="G3" i="11"/>
  <c r="F3" i="11"/>
  <c r="E3" i="11"/>
  <c r="A41" i="11"/>
  <c r="G93" i="11"/>
  <c r="F93" i="11"/>
  <c r="E93" i="11"/>
  <c r="A46" i="11"/>
  <c r="A77" i="11"/>
  <c r="G19" i="11"/>
  <c r="F19" i="11"/>
  <c r="E19" i="11"/>
  <c r="A52" i="11"/>
  <c r="A69" i="11"/>
  <c r="G4" i="11"/>
  <c r="F4" i="11"/>
  <c r="E4" i="11"/>
  <c r="A5" i="11"/>
  <c r="A7" i="11"/>
  <c r="A60" i="11"/>
  <c r="A40" i="11"/>
  <c r="A49" i="11"/>
  <c r="G61" i="11"/>
  <c r="F61" i="11"/>
  <c r="E61" i="11"/>
  <c r="G110" i="11"/>
  <c r="F110" i="11"/>
  <c r="E110" i="11"/>
  <c r="G98" i="11"/>
  <c r="F98" i="11"/>
  <c r="E98" i="11"/>
  <c r="G72" i="11"/>
  <c r="F72" i="11"/>
  <c r="E72" i="11"/>
  <c r="G50" i="11"/>
  <c r="F50" i="11"/>
  <c r="E50" i="11"/>
  <c r="A43" i="11"/>
  <c r="A55" i="11"/>
  <c r="A96" i="11"/>
  <c r="A24" i="11"/>
  <c r="G58" i="11"/>
  <c r="F58" i="11"/>
  <c r="E58" i="11"/>
  <c r="A59" i="11"/>
  <c r="H18" i="11"/>
  <c r="H90" i="11"/>
  <c r="G75" i="11"/>
  <c r="F75" i="11"/>
  <c r="E75" i="11"/>
  <c r="A56" i="11"/>
  <c r="A18" i="11"/>
  <c r="A94" i="11"/>
  <c r="A29" i="11"/>
  <c r="H87" i="11"/>
  <c r="A2" i="11"/>
  <c r="A34" i="11"/>
  <c r="G99" i="11"/>
  <c r="F99" i="11"/>
  <c r="E99" i="11"/>
  <c r="A13" i="11"/>
  <c r="E85" i="11"/>
  <c r="F85" i="11"/>
  <c r="G85" i="11"/>
  <c r="G70" i="11"/>
  <c r="F70" i="11"/>
  <c r="E70" i="11"/>
  <c r="G13" i="11"/>
  <c r="F13" i="11"/>
  <c r="E13" i="11"/>
  <c r="G35" i="11"/>
  <c r="F35" i="11"/>
  <c r="E35" i="11"/>
  <c r="G66" i="11"/>
  <c r="F66" i="11"/>
  <c r="E66" i="11"/>
  <c r="A64" i="11"/>
  <c r="G24" i="11"/>
  <c r="F24" i="11"/>
  <c r="E24" i="11"/>
  <c r="A89" i="11"/>
  <c r="G105" i="11"/>
  <c r="F105" i="11"/>
  <c r="E105" i="11"/>
  <c r="A101" i="11"/>
  <c r="A66" i="11"/>
  <c r="H76" i="11"/>
  <c r="A23" i="11"/>
  <c r="G74" i="11"/>
  <c r="F74" i="11"/>
  <c r="E74" i="11"/>
  <c r="A33" i="11"/>
  <c r="G7" i="11"/>
  <c r="F7" i="11"/>
  <c r="E7" i="11"/>
  <c r="A51" i="11"/>
  <c r="A81" i="11"/>
  <c r="A44" i="11"/>
  <c r="G64" i="11"/>
  <c r="F64" i="11"/>
  <c r="E64" i="11"/>
  <c r="G51" i="11"/>
  <c r="F51" i="11"/>
  <c r="E51" i="11"/>
  <c r="G42" i="11"/>
  <c r="F42" i="11"/>
  <c r="E42" i="11"/>
  <c r="G104" i="11"/>
  <c r="F104" i="11"/>
  <c r="E104" i="11"/>
  <c r="A11" i="11"/>
  <c r="E12" i="11"/>
  <c r="F12" i="11"/>
  <c r="G12" i="11"/>
  <c r="E94" i="11"/>
  <c r="F94" i="11"/>
  <c r="G94" i="11"/>
  <c r="A82" i="11"/>
  <c r="E45" i="11"/>
  <c r="F45" i="11"/>
  <c r="G45" i="11"/>
  <c r="E81" i="11"/>
  <c r="F81" i="11"/>
  <c r="G81" i="11"/>
  <c r="A50" i="11"/>
  <c r="G56" i="11"/>
  <c r="F56" i="11"/>
  <c r="E56" i="11"/>
  <c r="H88" i="11"/>
  <c r="E83" i="11"/>
  <c r="F83" i="11"/>
  <c r="G83" i="11"/>
  <c r="A73" i="11"/>
  <c r="A36" i="11"/>
  <c r="A19" i="11"/>
  <c r="A67" i="11"/>
  <c r="G54" i="11"/>
  <c r="F54" i="11"/>
  <c r="E54" i="11"/>
  <c r="H23" i="11"/>
  <c r="G47" i="11"/>
  <c r="F47" i="11"/>
  <c r="E47" i="11"/>
  <c r="H79" i="11"/>
  <c r="B4" i="11"/>
  <c r="H4" i="11"/>
  <c r="H106" i="11"/>
  <c r="H22" i="11"/>
  <c r="H49" i="11"/>
  <c r="H101" i="11"/>
  <c r="A71" i="11"/>
  <c r="B101" i="11"/>
  <c r="E101" i="11"/>
  <c r="F101" i="11"/>
  <c r="G101" i="11"/>
  <c r="H63" i="11"/>
  <c r="B98" i="11"/>
  <c r="H98" i="11"/>
  <c r="A10" i="11"/>
  <c r="H48" i="11"/>
  <c r="H60" i="11"/>
  <c r="A63" i="11"/>
  <c r="E44" i="11"/>
  <c r="F44" i="11"/>
  <c r="G44" i="11"/>
  <c r="B91" i="11"/>
  <c r="H91" i="11"/>
  <c r="A103" i="11"/>
  <c r="E107" i="11"/>
  <c r="F107" i="11"/>
  <c r="G107" i="11"/>
  <c r="E69" i="11"/>
  <c r="F69" i="11"/>
  <c r="G69" i="11"/>
  <c r="A107" i="11"/>
  <c r="E30" i="11"/>
  <c r="F30" i="11"/>
  <c r="G30" i="11"/>
  <c r="A42" i="11"/>
  <c r="A98" i="11"/>
  <c r="H29" i="11"/>
  <c r="E103" i="11"/>
  <c r="F103" i="11"/>
  <c r="G103" i="11"/>
  <c r="A21" i="11"/>
  <c r="E77" i="11"/>
  <c r="F77" i="11"/>
  <c r="G77" i="11"/>
  <c r="B23" i="11"/>
  <c r="E23" i="11"/>
  <c r="F23" i="11"/>
  <c r="G23" i="11"/>
  <c r="H5" i="11"/>
  <c r="B29" i="11"/>
  <c r="E29" i="11"/>
  <c r="F29" i="11"/>
  <c r="G29" i="11"/>
  <c r="A110" i="11"/>
  <c r="E40" i="11"/>
  <c r="F40" i="11"/>
  <c r="G40" i="11"/>
  <c r="E97" i="11"/>
  <c r="F97" i="11"/>
  <c r="G97" i="11"/>
  <c r="A38" i="11"/>
  <c r="B22" i="11"/>
  <c r="E22" i="11"/>
  <c r="F22" i="11"/>
  <c r="G22" i="11"/>
  <c r="H16" i="11"/>
  <c r="G52" i="11"/>
  <c r="F52" i="11"/>
  <c r="E52" i="11"/>
  <c r="H41" i="11"/>
  <c r="E37" i="11"/>
  <c r="F37" i="11"/>
  <c r="G37" i="11"/>
  <c r="G89" i="11"/>
  <c r="F89" i="11"/>
  <c r="E89" i="11"/>
  <c r="A95" i="11"/>
  <c r="B5" i="11"/>
  <c r="E5" i="11"/>
  <c r="F5" i="11"/>
  <c r="G5" i="11"/>
  <c r="A31" i="11"/>
  <c r="A16" i="11"/>
  <c r="A74" i="11"/>
  <c r="B42" i="11"/>
  <c r="H42" i="11"/>
  <c r="B49" i="11"/>
  <c r="E49" i="11"/>
  <c r="F49" i="11"/>
  <c r="G49" i="11"/>
  <c r="G27" i="11"/>
  <c r="F27" i="11"/>
  <c r="E27" i="11"/>
  <c r="B104" i="11"/>
  <c r="H104" i="11"/>
  <c r="A90" i="11"/>
  <c r="H84" i="11"/>
  <c r="G92" i="11"/>
  <c r="F92" i="11"/>
  <c r="E92" i="11"/>
  <c r="E65" i="11"/>
  <c r="F65" i="11"/>
  <c r="G65" i="11"/>
  <c r="B103" i="11"/>
  <c r="H103" i="11"/>
  <c r="A57" i="11"/>
  <c r="B37" i="11"/>
  <c r="H37" i="11"/>
  <c r="H109" i="11"/>
  <c r="B90" i="11"/>
  <c r="E90" i="11"/>
  <c r="F90" i="11"/>
  <c r="G90" i="11"/>
  <c r="H96" i="11"/>
  <c r="A32" i="11"/>
  <c r="A12" i="11"/>
  <c r="G48" i="11"/>
  <c r="B48" i="11"/>
  <c r="E48" i="11"/>
  <c r="F48" i="11"/>
  <c r="A30" i="11"/>
  <c r="H2" i="11"/>
  <c r="A109" i="11"/>
  <c r="B105" i="11"/>
  <c r="H105" i="11"/>
  <c r="A99" i="11"/>
  <c r="B14" i="11"/>
  <c r="H14" i="11"/>
  <c r="G18" i="11"/>
  <c r="B18" i="11"/>
  <c r="E18" i="11"/>
  <c r="F18" i="11"/>
  <c r="A84" i="11"/>
  <c r="G2" i="11"/>
  <c r="B2" i="11"/>
  <c r="E2" i="11"/>
  <c r="F2" i="11"/>
  <c r="A27" i="11"/>
  <c r="B63" i="11"/>
  <c r="E63" i="11"/>
  <c r="F63" i="11"/>
  <c r="G63" i="11"/>
  <c r="E21" i="11"/>
  <c r="F21" i="11"/>
  <c r="G21" i="11"/>
  <c r="E68" i="11"/>
  <c r="F68" i="11"/>
  <c r="G68" i="11"/>
  <c r="E71" i="11"/>
  <c r="F71" i="11"/>
  <c r="G71" i="11"/>
  <c r="A108" i="11"/>
  <c r="H9" i="11"/>
  <c r="B66" i="11"/>
  <c r="H66" i="11"/>
  <c r="B27" i="11"/>
  <c r="H27" i="11"/>
  <c r="B52" i="11"/>
  <c r="H52" i="11"/>
  <c r="A45" i="11"/>
  <c r="B85" i="11"/>
  <c r="H85" i="11"/>
  <c r="B71" i="11"/>
  <c r="H71" i="11"/>
  <c r="A102" i="11"/>
  <c r="B84" i="11"/>
  <c r="E84" i="11"/>
  <c r="F84" i="11"/>
  <c r="G84" i="11"/>
  <c r="A105" i="11"/>
  <c r="B92" i="11"/>
  <c r="H92" i="11"/>
  <c r="A97" i="11"/>
  <c r="E82" i="11"/>
  <c r="F82" i="11"/>
  <c r="G82" i="11"/>
  <c r="H73" i="11"/>
  <c r="A48" i="11"/>
  <c r="E34" i="11"/>
  <c r="F34" i="11"/>
  <c r="G34" i="11"/>
  <c r="A20" i="11"/>
  <c r="B3" i="11"/>
  <c r="H3" i="11"/>
  <c r="B19" i="11"/>
  <c r="H19" i="11"/>
  <c r="A9" i="11"/>
  <c r="E15" i="11"/>
  <c r="F15" i="11"/>
  <c r="G15" i="11"/>
  <c r="E6" i="11"/>
  <c r="F6" i="11"/>
  <c r="G6" i="11"/>
  <c r="B9" i="11"/>
  <c r="E9" i="11"/>
  <c r="F9" i="11"/>
  <c r="G9" i="11"/>
  <c r="H36" i="11"/>
  <c r="G53" i="11"/>
  <c r="F53" i="11"/>
  <c r="E53" i="11"/>
  <c r="G33" i="11"/>
  <c r="F33" i="11"/>
  <c r="E33" i="11"/>
  <c r="A79" i="11"/>
  <c r="B7" i="11"/>
  <c r="H7" i="11"/>
  <c r="B99" i="11"/>
  <c r="H99" i="11"/>
  <c r="B97" i="11"/>
  <c r="H97" i="11"/>
  <c r="A78" i="11"/>
  <c r="E26" i="11"/>
  <c r="F26" i="11"/>
  <c r="G26" i="11"/>
  <c r="B70" i="11"/>
  <c r="H70" i="11"/>
  <c r="G41" i="11"/>
  <c r="B41" i="11"/>
  <c r="E41" i="11"/>
  <c r="F41" i="11"/>
  <c r="E20" i="11"/>
  <c r="F20" i="11"/>
  <c r="G20" i="11"/>
  <c r="B15" i="11"/>
  <c r="H15" i="11"/>
  <c r="G17" i="11"/>
  <c r="F17" i="11"/>
  <c r="E17" i="11"/>
  <c r="B24" i="11"/>
  <c r="H24" i="11"/>
  <c r="B79" i="11"/>
  <c r="E79" i="11"/>
  <c r="F79" i="11"/>
  <c r="G79" i="11"/>
  <c r="A87" i="11"/>
  <c r="H100" i="11"/>
  <c r="A35" i="11"/>
  <c r="A6" i="11"/>
  <c r="B76" i="11"/>
  <c r="E76" i="11"/>
  <c r="F76" i="11"/>
  <c r="G76" i="11"/>
  <c r="B72" i="11"/>
  <c r="H72" i="11"/>
  <c r="B107" i="11"/>
  <c r="H107" i="11"/>
  <c r="A62" i="11"/>
  <c r="B109" i="11"/>
  <c r="E109" i="11"/>
  <c r="F109" i="11"/>
  <c r="G109" i="11"/>
  <c r="A86" i="11"/>
  <c r="B77" i="11"/>
  <c r="H77" i="11"/>
  <c r="A53" i="11"/>
  <c r="H32" i="11"/>
  <c r="B13" i="11"/>
  <c r="H13" i="11"/>
  <c r="B20" i="11"/>
  <c r="H20" i="11"/>
  <c r="B30" i="11"/>
  <c r="H30" i="11"/>
  <c r="B68" i="11"/>
  <c r="H68" i="11"/>
  <c r="A14" i="11"/>
  <c r="B61" i="11"/>
  <c r="H61" i="11"/>
  <c r="B93" i="11"/>
  <c r="H93" i="11"/>
  <c r="A65" i="11"/>
  <c r="A17" i="11"/>
  <c r="H59" i="11"/>
  <c r="B44" i="11"/>
  <c r="H44" i="11"/>
  <c r="B50" i="11"/>
  <c r="H50" i="11"/>
  <c r="B32" i="11"/>
  <c r="E32" i="11"/>
  <c r="F32" i="11"/>
  <c r="G32" i="11"/>
  <c r="H25" i="11"/>
  <c r="A76" i="11"/>
  <c r="B16" i="11"/>
  <c r="E16" i="11"/>
  <c r="F16" i="11"/>
  <c r="G16" i="11"/>
  <c r="H38" i="11"/>
  <c r="B95" i="11"/>
  <c r="H95" i="11"/>
  <c r="B35" i="11"/>
  <c r="H35" i="11"/>
  <c r="H57" i="11"/>
  <c r="H80" i="11"/>
  <c r="B73" i="11"/>
  <c r="E73" i="11"/>
  <c r="F73" i="11"/>
  <c r="G73" i="11"/>
  <c r="B11" i="11"/>
  <c r="H11" i="11"/>
  <c r="B74" i="11"/>
  <c r="H74" i="11"/>
  <c r="A100" i="11"/>
  <c r="E62" i="11"/>
  <c r="F62" i="11"/>
  <c r="G62" i="11"/>
  <c r="A39" i="11"/>
  <c r="B88" i="11"/>
  <c r="E88" i="11"/>
  <c r="F88" i="11"/>
  <c r="G88" i="11"/>
  <c r="B96" i="11"/>
  <c r="E96" i="11"/>
  <c r="F96" i="11"/>
  <c r="G96" i="11"/>
  <c r="B36" i="11"/>
  <c r="E36" i="11"/>
  <c r="F36" i="11"/>
  <c r="G36" i="11"/>
  <c r="H46" i="11"/>
  <c r="H43" i="11"/>
  <c r="E78" i="11"/>
  <c r="F78" i="11"/>
  <c r="G78" i="11"/>
  <c r="A104" i="11"/>
  <c r="H31" i="11"/>
  <c r="B100" i="11"/>
  <c r="E100" i="11"/>
  <c r="F100" i="11"/>
  <c r="G100" i="11"/>
  <c r="B54" i="11"/>
  <c r="H54" i="11"/>
  <c r="A91" i="11"/>
  <c r="B53" i="11"/>
  <c r="H53" i="11"/>
  <c r="B89" i="11"/>
  <c r="H89" i="11"/>
  <c r="B65" i="11"/>
  <c r="H65" i="11"/>
  <c r="B64" i="11"/>
  <c r="H64" i="11"/>
  <c r="A92" i="11"/>
  <c r="E10" i="11"/>
  <c r="F10" i="11"/>
  <c r="G10" i="11"/>
  <c r="A28" i="11"/>
  <c r="B33" i="11"/>
  <c r="H33" i="11"/>
  <c r="H86" i="11"/>
  <c r="H39" i="11"/>
  <c r="A61" i="11"/>
  <c r="B59" i="11"/>
  <c r="E59" i="11"/>
  <c r="F59" i="11"/>
  <c r="G59" i="11"/>
  <c r="A37" i="11"/>
  <c r="B21" i="11"/>
  <c r="H21" i="11"/>
  <c r="A72" i="11"/>
  <c r="H55" i="11"/>
  <c r="B25" i="11"/>
  <c r="E25" i="11"/>
  <c r="F25" i="11"/>
  <c r="G25" i="11"/>
  <c r="B78" i="11"/>
  <c r="H78" i="11"/>
  <c r="B39" i="11"/>
  <c r="E39" i="11"/>
  <c r="F39" i="11"/>
  <c r="G39" i="11"/>
  <c r="B38" i="11"/>
  <c r="E38" i="11"/>
  <c r="F38" i="11"/>
  <c r="G38" i="11"/>
  <c r="A70" i="11"/>
  <c r="A58" i="11"/>
  <c r="B57" i="11"/>
  <c r="E57" i="11"/>
  <c r="F57" i="11"/>
  <c r="G57" i="11"/>
  <c r="B80" i="11"/>
  <c r="E80" i="11"/>
  <c r="F80" i="11"/>
  <c r="G80" i="11"/>
  <c r="B56" i="11"/>
  <c r="H56" i="11"/>
  <c r="A75" i="11"/>
  <c r="B8" i="11"/>
  <c r="H8" i="11"/>
  <c r="B51" i="11"/>
  <c r="H51" i="11"/>
  <c r="B110" i="11"/>
  <c r="H110" i="11"/>
  <c r="B75" i="11"/>
  <c r="H75" i="11"/>
  <c r="B26" i="11"/>
  <c r="H26" i="11"/>
  <c r="B106" i="11"/>
  <c r="E106" i="11"/>
  <c r="F106" i="11"/>
  <c r="G106" i="11"/>
  <c r="A80" i="11"/>
  <c r="B67" i="11"/>
  <c r="H67" i="11"/>
  <c r="B62" i="11"/>
  <c r="H62" i="11"/>
  <c r="A15" i="11"/>
  <c r="E28" i="11"/>
  <c r="F28" i="11"/>
  <c r="G28" i="11"/>
  <c r="B47" i="11"/>
  <c r="H47" i="11"/>
  <c r="B17" i="11"/>
  <c r="H17" i="11"/>
  <c r="B108" i="11"/>
  <c r="H108" i="11"/>
  <c r="B40" i="11"/>
  <c r="H40" i="11"/>
  <c r="B12" i="11"/>
  <c r="H12" i="11"/>
  <c r="B69" i="11"/>
  <c r="H69" i="11"/>
  <c r="B60" i="11"/>
  <c r="E60" i="11"/>
  <c r="F60" i="11"/>
  <c r="G60" i="11"/>
  <c r="B55" i="11"/>
  <c r="E55" i="11"/>
  <c r="F55" i="11"/>
  <c r="G55" i="11"/>
  <c r="A85" i="11"/>
  <c r="B82" i="11"/>
  <c r="H82" i="11"/>
  <c r="H102" i="11"/>
  <c r="B94" i="11"/>
  <c r="H94" i="11"/>
  <c r="B34" i="11"/>
  <c r="H34" i="11"/>
  <c r="B102" i="11"/>
  <c r="E102" i="11"/>
  <c r="F102" i="11"/>
  <c r="G102" i="11"/>
  <c r="A88" i="11"/>
  <c r="B45" i="11"/>
  <c r="H45" i="11"/>
  <c r="B87" i="11"/>
  <c r="E87" i="11"/>
  <c r="F87" i="11"/>
  <c r="G87" i="11"/>
  <c r="B81" i="11"/>
  <c r="H81" i="11"/>
  <c r="B28" i="11"/>
  <c r="H28" i="11"/>
  <c r="B58" i="11"/>
  <c r="H58" i="11"/>
  <c r="A68" i="11"/>
  <c r="B83" i="11"/>
  <c r="H83" i="11"/>
  <c r="A26" i="11"/>
  <c r="B10" i="11"/>
  <c r="H10" i="11"/>
  <c r="B86" i="11"/>
  <c r="E86" i="11"/>
  <c r="F86" i="11"/>
  <c r="G86" i="11"/>
  <c r="B43" i="11"/>
  <c r="E43" i="11"/>
  <c r="F43" i="11"/>
  <c r="G43" i="11"/>
  <c r="B6" i="11"/>
  <c r="H6" i="11"/>
  <c r="A25" i="11"/>
  <c r="B31" i="11"/>
  <c r="E31" i="11"/>
  <c r="F31" i="11"/>
  <c r="G31" i="11"/>
  <c r="A106" i="11"/>
  <c r="B46" i="11"/>
  <c r="E46" i="11"/>
  <c r="F46" i="11"/>
  <c r="G46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343772-19DD-4AF2-9172-F0647A55648E}" keepAlive="1" name="Query - mpu_data" description="Connection to the 'mpu_data' query in the workbook." type="5" refreshedVersion="0" background="1">
    <dbPr connection="Provider=Microsoft.Mashup.OleDb.1;Data Source=$Workbook$;Location=mpu_data;Extended Properties=&quot;&quot;" command="SELECT * FROM [mpu_data]"/>
  </connection>
  <connection id="2" xr16:uid="{27644229-10B4-4B21-8DE1-8A5A83958822}" keepAlive="1" name="Query - mpu_data (3)" description="Connection to the 'mpu_data (3)' query in the workbook." type="5" refreshedVersion="8" background="1" saveData="1">
    <dbPr connection="Provider=Microsoft.Mashup.OleDb.1;Data Source=$Workbook$;Location=&quot;mpu_data (3)&quot;;Extended Properties=&quot;&quot;" command="SELECT * FROM [mpu_data (3)]"/>
  </connection>
  <connection id="3" xr16:uid="{646D5CF2-12D1-4E6F-9666-52A0555F6280}" keepAlive="1" name="Query - mpu_data_1" description="Connection to the 'mpu_data_1' query in the workbook." type="5" refreshedVersion="8" background="1" saveData="1">
    <dbPr connection="Provider=Microsoft.Mashup.OleDb.1;Data Source=$Workbook$;Location=mpu_data_1;Extended Properties=&quot;&quot;" command="SELECT * FROM [mpu_data_1]"/>
  </connection>
  <connection id="4" xr16:uid="{66D8DC67-E4CD-4088-BF99-0026C6B26B8A}" keepAlive="1" name="Query - mpu_data_2(1)" description="Connection to the 'mpu_data_2' query in the workbook." type="5" refreshedVersion="8" background="1" saveData="1">
    <dbPr connection="Provider=Microsoft.Mashup.OleDb.1;Data Source=$Workbook$;Location=mpu_data_2;Extended Properties=&quot;&quot;" command="SELECT * FROM [mpu_data_2]"/>
  </connection>
  <connection id="5" xr16:uid="{201AFB6D-1745-4900-BC8C-74B4831F19B0}" keepAlive="1" name="Query - mpu_data_3" description="Connection to the 'mpu_data_3' query in the workbook." type="5" refreshedVersion="8" background="1" saveData="1">
    <dbPr connection="Provider=Microsoft.Mashup.OleDb.1;Data Source=$Workbook$;Location=mpu_data_3;Extended Properties=&quot;&quot;" command="SELECT * FROM [mpu_data_3]"/>
  </connection>
  <connection id="6" xr16:uid="{45950C71-DB46-4EF1-82DD-941F6FFD583A}" keepAlive="1" name="Query - mpu_data(2)" description="Connection to the 'mpu_data(2)' query in the workbook." type="5" refreshedVersion="0" background="1">
    <dbPr connection="Provider=Microsoft.Mashup.OleDb.1;Data Source=$Workbook$;Location=mpu_data(2);Extended Properties=&quot;&quot;" command="SELECT * FROM [mpu_data(2)]"/>
  </connection>
  <connection id="7" xr16:uid="{F3EE274E-2B70-497E-8FB0-E2F88C03027B}" keepAlive="1" name="Query - mpu_data(3)" description="Connection to the 'mpu_data(3)' query in the workbook." type="5" refreshedVersion="8" background="1" saveData="1">
    <dbPr connection="Provider=Microsoft.Mashup.OleDb.1;Data Source=$Workbook$;Location=mpu_data(3);Extended Properties=&quot;&quot;" command="SELECT * FROM [mpu_data(3)]"/>
  </connection>
</connections>
</file>

<file path=xl/sharedStrings.xml><?xml version="1.0" encoding="utf-8"?>
<sst xmlns="http://schemas.openxmlformats.org/spreadsheetml/2006/main" count="432" uniqueCount="335">
  <si>
    <t>Time (s)</t>
  </si>
  <si>
    <r>
      <t>Accel_X (m/s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)</t>
    </r>
  </si>
  <si>
    <r>
      <t>Accel_Y (m/s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)</t>
    </r>
  </si>
  <si>
    <r>
      <t>Accel_Z (m/s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)</t>
    </r>
  </si>
  <si>
    <t>Channels</t>
  </si>
  <si>
    <t>Data Interval (ms)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</si>
  <si>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</si>
  <si>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</si>
  <si>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</si>
  <si>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</si>
  <si>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</si>
  <si>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</si>
  <si>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</si>
  <si>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</si>
  <si>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</si>
  <si>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</si>
  <si>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</si>
  <si>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</si>
  <si>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</si>
  <si>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</si>
  <si>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</si>
  <si>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</si>
  <si>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</si>
  <si>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</si>
  <si>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</si>
  <si>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</si>
  <si>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</si>
  <si>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</si>
  <si>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</si>
  <si>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</si>
  <si>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</si>
  <si>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</si>
  <si>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</si>
  <si>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coming from the current data source will appear below as it is received.</t>
  </si>
  <si>
    <t>Current Data</t>
  </si>
  <si>
    <t>TIME</t>
  </si>
  <si>
    <t>Historical Data</t>
  </si>
  <si>
    <t>Time</t>
  </si>
  <si>
    <t>MAX VALUE</t>
  </si>
  <si>
    <t>MIN VALUE</t>
  </si>
  <si>
    <t>MAX THRES</t>
  </si>
  <si>
    <t>9</t>
  </si>
  <si>
    <t>-0.94</t>
  </si>
  <si>
    <t>10</t>
  </si>
  <si>
    <t>-4.77</t>
  </si>
  <si>
    <t>11</t>
  </si>
  <si>
    <t>0.04</t>
  </si>
  <si>
    <t>12</t>
  </si>
  <si>
    <t>-4.50</t>
  </si>
  <si>
    <t>13</t>
  </si>
  <si>
    <t>-5.43</t>
  </si>
  <si>
    <t>14</t>
  </si>
  <si>
    <t>-0.58</t>
  </si>
  <si>
    <t>15</t>
  </si>
  <si>
    <t>-2.59</t>
  </si>
  <si>
    <t>16</t>
  </si>
  <si>
    <t>-0.41</t>
  </si>
  <si>
    <t>17</t>
  </si>
  <si>
    <t>0.70</t>
  </si>
  <si>
    <t>18</t>
  </si>
  <si>
    <t>-0.76</t>
  </si>
  <si>
    <t>19</t>
  </si>
  <si>
    <t>-4.05</t>
  </si>
  <si>
    <t>20</t>
  </si>
  <si>
    <t>-5.52</t>
  </si>
  <si>
    <t>21</t>
  </si>
  <si>
    <t>-0.60</t>
  </si>
  <si>
    <t>22</t>
  </si>
  <si>
    <t>-8.08</t>
  </si>
  <si>
    <t>23</t>
  </si>
  <si>
    <t>-1.15</t>
  </si>
  <si>
    <t>24</t>
  </si>
  <si>
    <t>-8.03</t>
  </si>
  <si>
    <t>25</t>
  </si>
  <si>
    <t>-5.63</t>
  </si>
  <si>
    <t>26</t>
  </si>
  <si>
    <t>-8.92</t>
  </si>
  <si>
    <t>27</t>
  </si>
  <si>
    <t>-3.94</t>
  </si>
  <si>
    <t>28</t>
  </si>
  <si>
    <t>-8.96</t>
  </si>
  <si>
    <t>29</t>
  </si>
  <si>
    <t>3.25</t>
  </si>
  <si>
    <t>30</t>
  </si>
  <si>
    <t>-10.11</t>
  </si>
  <si>
    <t>31</t>
  </si>
  <si>
    <t>0.64</t>
  </si>
  <si>
    <t>32</t>
  </si>
  <si>
    <t>2.78</t>
  </si>
  <si>
    <t>33</t>
  </si>
  <si>
    <t>-1.48</t>
  </si>
  <si>
    <t>34</t>
  </si>
  <si>
    <t>2.86</t>
  </si>
  <si>
    <t>35</t>
  </si>
  <si>
    <t>-3.39</t>
  </si>
  <si>
    <t>36</t>
  </si>
  <si>
    <t>-0.98</t>
  </si>
  <si>
    <t>37</t>
  </si>
  <si>
    <t>-1.76</t>
  </si>
  <si>
    <t>38</t>
  </si>
  <si>
    <t>-2.79</t>
  </si>
  <si>
    <t>39</t>
  </si>
  <si>
    <t>0.25</t>
  </si>
  <si>
    <t>40</t>
  </si>
  <si>
    <t>-14.67</t>
  </si>
  <si>
    <t>41</t>
  </si>
  <si>
    <t>-7.54</t>
  </si>
  <si>
    <t>42</t>
  </si>
  <si>
    <t>-12.23</t>
  </si>
  <si>
    <t>43</t>
  </si>
  <si>
    <t>-6.10</t>
  </si>
  <si>
    <t>44</t>
  </si>
  <si>
    <t>-17.31</t>
  </si>
  <si>
    <t>45</t>
  </si>
  <si>
    <t>-2.48</t>
  </si>
  <si>
    <t>46</t>
  </si>
  <si>
    <t>0.12</t>
  </si>
  <si>
    <t>47</t>
  </si>
  <si>
    <t>-0.43</t>
  </si>
  <si>
    <t>48</t>
  </si>
  <si>
    <t>-13.86</t>
  </si>
  <si>
    <t>49</t>
  </si>
  <si>
    <t>-3.48</t>
  </si>
  <si>
    <t>50</t>
  </si>
  <si>
    <t>4.82</t>
  </si>
  <si>
    <t>51</t>
  </si>
  <si>
    <t>-0.27</t>
  </si>
  <si>
    <t>52</t>
  </si>
  <si>
    <t>2.13</t>
  </si>
  <si>
    <t>53</t>
  </si>
  <si>
    <t>-11.55</t>
  </si>
  <si>
    <t>54</t>
  </si>
  <si>
    <t>-12.05</t>
  </si>
  <si>
    <t>55</t>
  </si>
  <si>
    <t>-8.25</t>
  </si>
  <si>
    <t>56</t>
  </si>
  <si>
    <t>-5.29</t>
  </si>
  <si>
    <t>57</t>
  </si>
  <si>
    <t>-4.29</t>
  </si>
  <si>
    <t>58</t>
  </si>
  <si>
    <t>-8.80</t>
  </si>
  <si>
    <t>59</t>
  </si>
  <si>
    <t>1.12</t>
  </si>
  <si>
    <t>60</t>
  </si>
  <si>
    <t>-10.71</t>
  </si>
  <si>
    <t>61</t>
  </si>
  <si>
    <t>0.68</t>
  </si>
  <si>
    <t>62</t>
  </si>
  <si>
    <t>7.35</t>
  </si>
  <si>
    <t>63</t>
  </si>
  <si>
    <t>0.16</t>
  </si>
  <si>
    <t>64</t>
  </si>
  <si>
    <t>-1.14</t>
  </si>
  <si>
    <t>65</t>
  </si>
  <si>
    <t>0.20</t>
  </si>
  <si>
    <t>66</t>
  </si>
  <si>
    <t>-0.18</t>
  </si>
  <si>
    <t>67</t>
  </si>
  <si>
    <t>0.51</t>
  </si>
  <si>
    <t>68</t>
  </si>
  <si>
    <t>0.02</t>
  </si>
  <si>
    <t>69</t>
  </si>
  <si>
    <t>0.07</t>
  </si>
  <si>
    <t>70</t>
  </si>
  <si>
    <t>0.63</t>
  </si>
  <si>
    <t>71</t>
  </si>
  <si>
    <t>-0.97</t>
  </si>
  <si>
    <t>72</t>
  </si>
  <si>
    <t>0.19</t>
  </si>
  <si>
    <t>73</t>
  </si>
  <si>
    <t>1.07</t>
  </si>
  <si>
    <t>74</t>
  </si>
  <si>
    <t>0.61</t>
  </si>
  <si>
    <t>75</t>
  </si>
  <si>
    <t>2.81</t>
  </si>
  <si>
    <t>76</t>
  </si>
  <si>
    <t>9.36</t>
  </si>
  <si>
    <t>77</t>
  </si>
  <si>
    <t>2.87</t>
  </si>
  <si>
    <t>79</t>
  </si>
  <si>
    <t>0.54</t>
  </si>
  <si>
    <t>80</t>
  </si>
  <si>
    <t>81</t>
  </si>
  <si>
    <t>-2.83</t>
  </si>
  <si>
    <t>82</t>
  </si>
  <si>
    <t>-2.11</t>
  </si>
  <si>
    <t>83</t>
  </si>
  <si>
    <t>-0.72</t>
  </si>
  <si>
    <t>84</t>
  </si>
  <si>
    <t>1.06</t>
  </si>
  <si>
    <t>85</t>
  </si>
  <si>
    <t>2.80</t>
  </si>
  <si>
    <t>86</t>
  </si>
  <si>
    <t>-0.93</t>
  </si>
  <si>
    <t>87</t>
  </si>
  <si>
    <t>2.36</t>
  </si>
  <si>
    <t>88</t>
  </si>
  <si>
    <t>-2.01</t>
  </si>
  <si>
    <t>89</t>
  </si>
  <si>
    <t>0.17</t>
  </si>
  <si>
    <t>90</t>
  </si>
  <si>
    <t>-0.62</t>
  </si>
  <si>
    <t>91</t>
  </si>
  <si>
    <t>0.33</t>
  </si>
  <si>
    <t>92</t>
  </si>
  <si>
    <t>0.62</t>
  </si>
  <si>
    <t>93</t>
  </si>
  <si>
    <t>-1.42</t>
  </si>
  <si>
    <t>94</t>
  </si>
  <si>
    <t>1.52</t>
  </si>
  <si>
    <t>95</t>
  </si>
  <si>
    <t>-0.45</t>
  </si>
  <si>
    <t>96</t>
  </si>
  <si>
    <t>-1.16</t>
  </si>
  <si>
    <t>97</t>
  </si>
  <si>
    <t>0.06</t>
  </si>
  <si>
    <t>98</t>
  </si>
  <si>
    <t>-0.78</t>
  </si>
  <si>
    <t>99</t>
  </si>
  <si>
    <t>-1.20</t>
  </si>
  <si>
    <t>100</t>
  </si>
  <si>
    <t>1.45</t>
  </si>
  <si>
    <t>101</t>
  </si>
  <si>
    <t>-1.21</t>
  </si>
  <si>
    <t>102</t>
  </si>
  <si>
    <t>-0.03</t>
  </si>
  <si>
    <t>103</t>
  </si>
  <si>
    <t>1.36</t>
  </si>
  <si>
    <t>104</t>
  </si>
  <si>
    <t>105</t>
  </si>
  <si>
    <t>-0.85</t>
  </si>
  <si>
    <t>106</t>
  </si>
  <si>
    <t>-3.42</t>
  </si>
  <si>
    <t>107</t>
  </si>
  <si>
    <t>-5.31</t>
  </si>
  <si>
    <t>108</t>
  </si>
  <si>
    <t>-3.64</t>
  </si>
  <si>
    <t>109</t>
  </si>
  <si>
    <t>110</t>
  </si>
  <si>
    <t>-4.90</t>
  </si>
  <si>
    <t>111</t>
  </si>
  <si>
    <t>-3.25</t>
  </si>
  <si>
    <t>112</t>
  </si>
  <si>
    <t>0.31</t>
  </si>
  <si>
    <t>113</t>
  </si>
  <si>
    <t>114</t>
  </si>
  <si>
    <t>-2.08</t>
  </si>
  <si>
    <t>115</t>
  </si>
  <si>
    <t>1.14</t>
  </si>
  <si>
    <t>116</t>
  </si>
  <si>
    <t>0.42</t>
  </si>
  <si>
    <t>117</t>
  </si>
  <si>
    <t>-2.94</t>
  </si>
  <si>
    <t>118</t>
  </si>
  <si>
    <t>-2.67</t>
  </si>
  <si>
    <t>119</t>
  </si>
  <si>
    <t>0.90</t>
  </si>
  <si>
    <t>120</t>
  </si>
  <si>
    <t>-4.08</t>
  </si>
  <si>
    <t>121</t>
  </si>
  <si>
    <t>122</t>
  </si>
  <si>
    <t>-1.64</t>
  </si>
  <si>
    <t>123</t>
  </si>
  <si>
    <t>-2.81</t>
  </si>
  <si>
    <t>124</t>
  </si>
  <si>
    <t>-1.04</t>
  </si>
  <si>
    <t>125</t>
  </si>
  <si>
    <t>-4.01</t>
  </si>
  <si>
    <t>126</t>
  </si>
  <si>
    <t>1.72</t>
  </si>
  <si>
    <t>127</t>
  </si>
  <si>
    <t>4.02</t>
  </si>
  <si>
    <t>128</t>
  </si>
  <si>
    <t>5.00</t>
  </si>
  <si>
    <t>129</t>
  </si>
  <si>
    <t>0.47</t>
  </si>
  <si>
    <t>130</t>
  </si>
  <si>
    <t>0.53</t>
  </si>
  <si>
    <t>131</t>
  </si>
  <si>
    <t>132</t>
  </si>
  <si>
    <t>2.72</t>
  </si>
  <si>
    <t>133</t>
  </si>
  <si>
    <t>6.52</t>
  </si>
  <si>
    <t>134</t>
  </si>
  <si>
    <t>0.74</t>
  </si>
  <si>
    <t>135</t>
  </si>
  <si>
    <t>1.22</t>
  </si>
  <si>
    <t>136</t>
  </si>
  <si>
    <t>5.76</t>
  </si>
  <si>
    <t>137</t>
  </si>
  <si>
    <t>1.03</t>
  </si>
  <si>
    <t>138</t>
  </si>
  <si>
    <t>5.15</t>
  </si>
  <si>
    <t>139</t>
  </si>
  <si>
    <t>6.34</t>
  </si>
  <si>
    <t>140</t>
  </si>
  <si>
    <t>1.15</t>
  </si>
  <si>
    <t>141</t>
  </si>
  <si>
    <t>3.13</t>
  </si>
  <si>
    <t>142</t>
  </si>
  <si>
    <t>5.81</t>
  </si>
  <si>
    <t>143</t>
  </si>
  <si>
    <t>5.92</t>
  </si>
  <si>
    <t>144</t>
  </si>
  <si>
    <t>-3.97</t>
  </si>
  <si>
    <t>145</t>
  </si>
  <si>
    <t>-1.52</t>
  </si>
  <si>
    <t>146</t>
  </si>
  <si>
    <t>-1.06</t>
  </si>
  <si>
    <t>147</t>
  </si>
  <si>
    <t>1.37</t>
  </si>
  <si>
    <t>Time2</t>
  </si>
  <si>
    <t>Accel_X (m/s-2)3</t>
  </si>
  <si>
    <t>Accel_Y (m/s-2)4</t>
  </si>
  <si>
    <t>Accel_Z (m/s-2)5</t>
  </si>
  <si>
    <t>VECTOR MAGNITUDE</t>
  </si>
  <si>
    <t>NET DYNAMIC ACCELERATION</t>
  </si>
  <si>
    <t>MEAN</t>
  </si>
  <si>
    <t>SHOCK_STATUS</t>
  </si>
  <si>
    <t>STANDARD DEV</t>
  </si>
  <si>
    <t>Data Source Id</t>
  </si>
  <si>
    <t>Baud Rate</t>
  </si>
  <si>
    <t>Silicon Labs CP210x USB to UART Bridge</t>
  </si>
  <si>
    <t>Data In (From Silicon Labs CP210x USB to UART Bridge (COM3))</t>
  </si>
  <si>
    <t>Accel_X (m/s-2)22</t>
  </si>
  <si>
    <t>MAX NET ACCEL</t>
  </si>
  <si>
    <t>MIN NET ACCEL</t>
  </si>
  <si>
    <t>1ED38040-8E67-4545-B625-D20CAFFDE320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</si>
  <si>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150,"Id":"1ED38040-8E67-4545-B625-D20CAFFDE320","IsGenerated":true,"Name":"Silicon Labs CP210x USB to UART Bridge","Version":null,"BaudRate":115200}</t>
  </si>
  <si>
    <t>NORMAL SIMULATION</t>
  </si>
  <si>
    <t>MODERATE SIMULATION</t>
  </si>
  <si>
    <t>SEVERE SIMULATION</t>
  </si>
  <si>
    <t>NET DYNAMIC ACCELERATION MODERATE</t>
  </si>
  <si>
    <t>NET DYNAMIC ACCELERATION NORMAL</t>
  </si>
  <si>
    <t>NET DYNAMIC ACCELERATION SEVERE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</si>
</sst>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3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  <font>
      <sz val="8"/>
      <name val="Calibri"/>
      <family val="2"/>
      <scheme val="minor"/>
    </font>
    <font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i/>
      <sz val="12"/>
      <color rgb="FF040C28"/>
      <name val="Times New Roman"/>
      <family val="1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/>
      <right/>
      <top style="double">
        <color theme="9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5">
    <xf numFmtId="0" fontId="0" fillId="0" borderId="0" xfId="0"/>
    <xf numFmtId="0" fontId="0" fillId="33" borderId="0" xfId="0" applyFill="1"/>
    <xf numFmtId="0" fontId="0" fillId="33" borderId="0" xfId="0" applyFill="1" applyProtection="1">
      <protection locked="0"/>
    </xf>
    <xf numFmtId="0" fontId="27" fillId="36" borderId="0" xfId="0" applyFont="1" applyFill="1" applyAlignment="1" applyProtection="1">
      <alignment horizontal="left" vertical="center" indent="1"/>
      <protection locked="0"/>
    </xf>
    <xf numFmtId="0" fontId="28" fillId="37" borderId="11" xfId="0" applyFont="1" applyFill="1" applyBorder="1" applyAlignment="1" applyProtection="1">
      <alignment horizontal="left" vertical="center" indent="1"/>
      <protection locked="0"/>
    </xf>
    <xf numFmtId="0" fontId="23" fillId="37" borderId="12" xfId="0" applyFont="1" applyFill="1" applyBorder="1" applyAlignment="1" applyProtection="1">
      <alignment horizontal="left" vertical="center" indent="1"/>
      <protection locked="0"/>
    </xf>
    <xf numFmtId="0" fontId="28" fillId="37" borderId="13" xfId="0" applyFont="1" applyFill="1" applyBorder="1" applyAlignment="1" applyProtection="1">
      <alignment horizontal="left" vertical="center" indent="1"/>
      <protection locked="0"/>
    </xf>
    <xf numFmtId="0" fontId="23" fillId="37" borderId="14" xfId="0" applyFont="1" applyFill="1" applyBorder="1" applyAlignment="1" applyProtection="1">
      <alignment horizontal="left" vertical="center" indent="1"/>
      <protection locked="0"/>
    </xf>
    <xf numFmtId="0" fontId="23" fillId="37" borderId="15" xfId="0" applyFont="1" applyFill="1" applyBorder="1" applyAlignment="1" applyProtection="1">
      <alignment horizontal="left" vertical="center" indent="1"/>
      <protection locked="0"/>
    </xf>
    <xf numFmtId="0" fontId="23" fillId="37" borderId="16" xfId="0" applyFont="1" applyFill="1" applyBorder="1" applyAlignment="1" applyProtection="1">
      <alignment horizontal="left" vertical="center" indent="1"/>
      <protection locked="0"/>
    </xf>
    <xf numFmtId="0" fontId="23" fillId="37" borderId="18" xfId="0" applyFont="1" applyFill="1" applyBorder="1" applyAlignment="1" applyProtection="1">
      <alignment horizontal="left" vertical="center" indent="1"/>
      <protection locked="0"/>
    </xf>
    <xf numFmtId="0" fontId="28" fillId="37" borderId="17" xfId="0" applyFont="1" applyFill="1" applyBorder="1" applyAlignment="1" applyProtection="1">
      <alignment horizontal="left" vertical="center" indent="1"/>
      <protection locked="0"/>
    </xf>
    <xf numFmtId="0" fontId="0" fillId="38" borderId="0" xfId="0" applyFill="1" applyProtection="1">
      <protection locked="0"/>
    </xf>
    <xf numFmtId="0" fontId="29" fillId="38" borderId="0" xfId="0" applyFont="1" applyFill="1" applyAlignment="1" applyProtection="1">
      <alignment horizontal="left" vertical="center" indent="1"/>
      <protection locked="0"/>
    </xf>
    <xf numFmtId="0" fontId="23" fillId="33" borderId="19" xfId="0" applyFont="1" applyFill="1" applyBorder="1" applyAlignment="1" applyProtection="1">
      <alignment horizontal="left" vertical="center" indent="1"/>
      <protection locked="0"/>
    </xf>
    <xf numFmtId="0" fontId="32" fillId="40" borderId="22" xfId="0" applyFont="1" applyFill="1" applyBorder="1" applyAlignment="1" applyProtection="1">
      <alignment horizontal="right" vertical="center" indent="1"/>
      <protection locked="0"/>
    </xf>
    <xf numFmtId="0" fontId="27" fillId="41" borderId="0" xfId="0" applyFont="1" applyFill="1" applyAlignment="1">
      <alignment horizontal="center" vertical="center"/>
    </xf>
    <xf numFmtId="0" fontId="32" fillId="42" borderId="23" xfId="0" applyFont="1" applyFill="1" applyBorder="1" applyAlignment="1" applyProtection="1">
      <alignment horizontal="right" vertical="center" indent="1"/>
      <protection locked="0"/>
    </xf>
    <xf numFmtId="164" fontId="32" fillId="42" borderId="23" xfId="0" applyNumberFormat="1" applyFont="1" applyFill="1" applyBorder="1" applyAlignment="1" applyProtection="1">
      <alignment horizontal="left" vertical="center" indent="1"/>
      <protection locked="0"/>
    </xf>
    <xf numFmtId="0" fontId="32" fillId="43" borderId="25" xfId="0" applyFont="1" applyFill="1" applyBorder="1" applyAlignment="1" applyProtection="1">
      <alignment horizontal="right" vertical="center" indent="1"/>
      <protection locked="0"/>
    </xf>
    <xf numFmtId="0" fontId="32" fillId="43" borderId="26" xfId="0" applyFont="1" applyFill="1" applyBorder="1" applyAlignment="1" applyProtection="1">
      <alignment horizontal="right" vertical="center" indent="1"/>
      <protection locked="0"/>
    </xf>
    <xf numFmtId="164" fontId="32" fillId="43" borderId="25" xfId="0" applyNumberFormat="1" applyFont="1" applyFill="1" applyBorder="1" applyAlignment="1" applyProtection="1">
      <alignment horizontal="left" vertical="center" indent="1"/>
      <protection locked="0"/>
    </xf>
    <xf numFmtId="164" fontId="32" fillId="43" borderId="26" xfId="0" applyNumberFormat="1" applyFont="1" applyFill="1" applyBorder="1" applyAlignment="1" applyProtection="1">
      <alignment horizontal="left" vertical="center" indent="1"/>
      <protection locked="0"/>
    </xf>
    <xf numFmtId="164" fontId="32" fillId="44" borderId="26" xfId="0" applyNumberFormat="1" applyFont="1" applyFill="1" applyBorder="1" applyAlignment="1" applyProtection="1">
      <alignment horizontal="left" vertical="center" indent="1"/>
      <protection locked="0"/>
    </xf>
    <xf numFmtId="0" fontId="32" fillId="44" borderId="26" xfId="0" applyFont="1" applyFill="1" applyBorder="1" applyAlignment="1" applyProtection="1">
      <alignment horizontal="right" vertical="center" indent="1"/>
      <protection locked="0"/>
    </xf>
    <xf numFmtId="0" fontId="16" fillId="0" borderId="27" xfId="0" applyFont="1" applyBorder="1"/>
    <xf numFmtId="0" fontId="21" fillId="33" borderId="0" xfId="0" applyFont="1" applyFill="1" applyAlignment="1">
      <alignment horizontal="left"/>
    </xf>
    <xf numFmtId="0" fontId="23" fillId="34" borderId="0" xfId="0" applyFont="1" applyFill="1" applyAlignment="1">
      <alignment horizontal="left" vertical="center" indent="1"/>
    </xf>
    <xf numFmtId="0" fontId="23" fillId="37" borderId="0" xfId="0" applyFont="1" applyFill="1" applyAlignment="1" applyProtection="1">
      <alignment horizontal="left" vertical="center" indent="1"/>
      <protection locked="0"/>
    </xf>
    <xf numFmtId="0" fontId="22" fillId="38" borderId="0" xfId="0" applyFont="1" applyFill="1" applyAlignment="1">
      <alignment horizontal="left" vertical="center" indent="1"/>
    </xf>
    <xf numFmtId="0" fontId="31" fillId="39" borderId="20" xfId="0" applyFont="1" applyFill="1" applyBorder="1" applyAlignment="1">
      <alignment horizontal="center" vertical="center"/>
    </xf>
    <xf numFmtId="0" fontId="31" fillId="39" borderId="21" xfId="0" applyFont="1" applyFill="1" applyBorder="1" applyAlignment="1">
      <alignment horizontal="center" vertical="center"/>
    </xf>
    <xf numFmtId="0" fontId="32" fillId="44" borderId="26" xfId="0" quotePrefix="1" applyFont="1" applyFill="1" applyBorder="1" applyAlignment="1" applyProtection="1">
      <alignment horizontal="right" vertical="center" indent="1"/>
      <protection locked="0"/>
    </xf>
    <xf numFmtId="0" fontId="32" fillId="42" borderId="23" xfId="0" quotePrefix="1" applyFont="1" applyFill="1" applyBorder="1" applyAlignment="1" applyProtection="1">
      <alignment horizontal="right" vertical="center" indent="1"/>
      <protection locked="0"/>
    </xf>
    <xf numFmtId="0" fontId="32" fillId="43" borderId="26" xfId="0" quotePrefix="1" applyFont="1" applyFill="1" applyBorder="1" applyAlignment="1" applyProtection="1">
      <alignment horizontal="right" vertical="center" indent="1"/>
      <protection locked="0"/>
    </xf>
    <xf numFmtId="0" fontId="32" fillId="43" borderId="25" xfId="0" quotePrefix="1" applyFont="1" applyFill="1" applyBorder="1" applyAlignment="1" applyProtection="1">
      <alignment horizontal="right" vertical="center" indent="1"/>
      <protection locked="0"/>
    </xf>
    <xf numFmtId="0" fontId="35" fillId="0" borderId="0" xfId="0" applyFont="1"/>
    <xf numFmtId="0" fontId="36" fillId="0" borderId="0" xfId="0" applyFont="1"/>
    <xf numFmtId="0" fontId="37" fillId="0" borderId="0" xfId="0" applyFont="1"/>
    <xf numFmtId="0" fontId="24" fillId="33" borderId="0" xfId="0" applyFont="1" applyFill="1" applyAlignment="1">
      <alignment horizontal="left" indent="1"/>
    </xf>
    <xf numFmtId="0" fontId="25" fillId="33" borderId="0" xfId="0" applyFont="1" applyFill="1" applyAlignment="1">
      <alignment horizontal="left" vertical="top" wrapText="1" indent="1"/>
    </xf>
    <xf numFmtId="0" fontId="33" fillId="33" borderId="0" xfId="0" applyFont="1" applyFill="1" applyAlignment="1">
      <alignment horizontal="left" indent="1"/>
    </xf>
    <xf numFmtId="0" fontId="33" fillId="33" borderId="24" xfId="0" applyFont="1" applyFill="1" applyBorder="1" applyAlignment="1">
      <alignment horizontal="left" indent="1"/>
    </xf>
    <xf numFmtId="0" fontId="24" fillId="0" borderId="0" xfId="0" applyFont="1" applyAlignment="1">
      <alignment horizontal="left" indent="1"/>
    </xf>
    <xf numFmtId="0" fontId="25" fillId="0" borderId="0" xfId="0" applyFont="1" applyAlignment="1">
      <alignment horizontal="left" vertical="top" wrapText="1" indent="1"/>
    </xf>
    <xf numFmtId="0" fontId="24" fillId="38" borderId="0" xfId="0" applyFont="1" applyFill="1" applyAlignment="1" applyProtection="1">
      <alignment horizontal="left" indent="1"/>
      <protection locked="0"/>
    </xf>
    <xf numFmtId="0" fontId="25" fillId="38" borderId="0" xfId="0" applyFont="1" applyFill="1" applyAlignment="1" applyProtection="1">
      <alignment horizontal="left" vertical="top" wrapText="1" indent="1"/>
      <protection locked="0"/>
    </xf>
    <xf numFmtId="0" fontId="30" fillId="38" borderId="0" xfId="0" applyFont="1" applyFill="1" applyAlignment="1" applyProtection="1">
      <alignment horizontal="left" vertical="center" wrapText="1" indent="1"/>
      <protection locked="0"/>
    </xf>
    <xf numFmtId="0" fontId="22" fillId="33" borderId="0" xfId="0" applyFont="1" applyFill="1" applyAlignment="1">
      <alignment horizontal="left"/>
    </xf>
    <xf numFmtId="0" fontId="23" fillId="34" borderId="0" xfId="0" applyFont="1" applyFill="1" applyAlignment="1">
      <alignment horizontal="left" vertical="center" indent="1"/>
    </xf>
    <xf numFmtId="0" fontId="24" fillId="33" borderId="0" xfId="0" applyFont="1" applyFill="1" applyAlignment="1" applyProtection="1">
      <alignment horizontal="left" indent="1"/>
      <protection locked="0"/>
    </xf>
    <xf numFmtId="0" fontId="25" fillId="33" borderId="0" xfId="0" applyFont="1" applyFill="1" applyAlignment="1" applyProtection="1">
      <alignment horizontal="left" vertical="top" wrapText="1" indent="1"/>
      <protection locked="0"/>
    </xf>
    <xf numFmtId="0" fontId="26" fillId="35" borderId="0" xfId="0" applyFont="1" applyFill="1" applyAlignment="1" applyProtection="1">
      <alignment horizontal="left" vertical="center" indent="1"/>
      <protection locked="0"/>
    </xf>
    <xf numFmtId="0" fontId="26" fillId="35" borderId="10" xfId="0" applyFont="1" applyFill="1" applyBorder="1" applyAlignment="1" applyProtection="1">
      <alignment horizontal="left" vertical="center" indent="1"/>
      <protection locked="0"/>
    </xf>
    <xf numFmtId="0" fontId="20" fillId="33" borderId="0" xfId="0" applyFont="1" applyFill="1" applyAlignment="1" applyProtection="1">
      <alignment horizontal="left" indent="1"/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8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</font>
    </dxf>
  </dxfs>
  <tableStyles count="1" defaultTableStyle="TableStyleMedium2" defaultPivotStyle="PivotStyleLight16">
    <tableStyle name="Invisible" pivot="0" table="0" count="0" xr9:uid="{3705E08E-6C22-460D-81FC-5A5E668E57D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Accel_X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695538057742777E-2"/>
                  <c:y val="-0.295102070574511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mpu_data!$A$2:$A$98</c:f>
              <c:numCache>
                <c:formatCode>General</c:formatCode>
                <c:ptCount val="9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  <c:pt idx="92">
                  <c:v>98</c:v>
                </c:pt>
                <c:pt idx="93">
                  <c:v>99</c:v>
                </c:pt>
                <c:pt idx="94">
                  <c:v>100</c:v>
                </c:pt>
                <c:pt idx="95">
                  <c:v>101</c:v>
                </c:pt>
                <c:pt idx="96">
                  <c:v>102</c:v>
                </c:pt>
              </c:numCache>
            </c:numRef>
          </c:xVal>
          <c:yVal>
            <c:numRef>
              <c:f>mpu_data!$B$2:$B$98</c:f>
              <c:numCache>
                <c:formatCode>General</c:formatCode>
                <c:ptCount val="97"/>
                <c:pt idx="0">
                  <c:v>1.27</c:v>
                </c:pt>
                <c:pt idx="1">
                  <c:v>4.1399999999999997</c:v>
                </c:pt>
                <c:pt idx="2">
                  <c:v>1.02</c:v>
                </c:pt>
                <c:pt idx="3">
                  <c:v>-2.2200000000000002</c:v>
                </c:pt>
                <c:pt idx="4">
                  <c:v>0.16</c:v>
                </c:pt>
                <c:pt idx="5">
                  <c:v>1.1399999999999999</c:v>
                </c:pt>
                <c:pt idx="6">
                  <c:v>3.55</c:v>
                </c:pt>
                <c:pt idx="7">
                  <c:v>6.9</c:v>
                </c:pt>
                <c:pt idx="8">
                  <c:v>4.59</c:v>
                </c:pt>
                <c:pt idx="9">
                  <c:v>-1.27</c:v>
                </c:pt>
                <c:pt idx="10">
                  <c:v>0.91</c:v>
                </c:pt>
                <c:pt idx="11">
                  <c:v>-1.68</c:v>
                </c:pt>
                <c:pt idx="12">
                  <c:v>0.09</c:v>
                </c:pt>
                <c:pt idx="13">
                  <c:v>-5.27</c:v>
                </c:pt>
                <c:pt idx="14">
                  <c:v>-5.27</c:v>
                </c:pt>
                <c:pt idx="15">
                  <c:v>-1.01</c:v>
                </c:pt>
                <c:pt idx="16">
                  <c:v>-3.86</c:v>
                </c:pt>
                <c:pt idx="17">
                  <c:v>-4.08</c:v>
                </c:pt>
                <c:pt idx="18">
                  <c:v>3.62</c:v>
                </c:pt>
                <c:pt idx="19">
                  <c:v>0.11</c:v>
                </c:pt>
                <c:pt idx="20">
                  <c:v>-0.13</c:v>
                </c:pt>
                <c:pt idx="21">
                  <c:v>1.4</c:v>
                </c:pt>
                <c:pt idx="22">
                  <c:v>1.46</c:v>
                </c:pt>
                <c:pt idx="23">
                  <c:v>1.47</c:v>
                </c:pt>
                <c:pt idx="24">
                  <c:v>1.02</c:v>
                </c:pt>
                <c:pt idx="25">
                  <c:v>-1.1299999999999999</c:v>
                </c:pt>
                <c:pt idx="26">
                  <c:v>-0.82</c:v>
                </c:pt>
                <c:pt idx="27">
                  <c:v>-0.06</c:v>
                </c:pt>
                <c:pt idx="28">
                  <c:v>0.56999999999999995</c:v>
                </c:pt>
                <c:pt idx="29">
                  <c:v>0.87</c:v>
                </c:pt>
                <c:pt idx="30">
                  <c:v>0.51</c:v>
                </c:pt>
                <c:pt idx="31">
                  <c:v>2.08</c:v>
                </c:pt>
                <c:pt idx="32">
                  <c:v>0.99</c:v>
                </c:pt>
                <c:pt idx="33">
                  <c:v>2.16</c:v>
                </c:pt>
                <c:pt idx="34">
                  <c:v>4.2699999999999996</c:v>
                </c:pt>
                <c:pt idx="35">
                  <c:v>-0.59</c:v>
                </c:pt>
                <c:pt idx="36">
                  <c:v>1.1399999999999999</c:v>
                </c:pt>
                <c:pt idx="37">
                  <c:v>4.59</c:v>
                </c:pt>
                <c:pt idx="38">
                  <c:v>0.76</c:v>
                </c:pt>
                <c:pt idx="39">
                  <c:v>-0.4</c:v>
                </c:pt>
                <c:pt idx="40">
                  <c:v>0.75</c:v>
                </c:pt>
                <c:pt idx="41">
                  <c:v>6.31</c:v>
                </c:pt>
                <c:pt idx="42">
                  <c:v>-1.93</c:v>
                </c:pt>
                <c:pt idx="43">
                  <c:v>2.85</c:v>
                </c:pt>
                <c:pt idx="44">
                  <c:v>2.73</c:v>
                </c:pt>
                <c:pt idx="45">
                  <c:v>1.1000000000000001</c:v>
                </c:pt>
                <c:pt idx="46">
                  <c:v>2.3199999999999998</c:v>
                </c:pt>
                <c:pt idx="47">
                  <c:v>2.58</c:v>
                </c:pt>
                <c:pt idx="48">
                  <c:v>6.7</c:v>
                </c:pt>
                <c:pt idx="49">
                  <c:v>3.06</c:v>
                </c:pt>
                <c:pt idx="50">
                  <c:v>2.66</c:v>
                </c:pt>
                <c:pt idx="51">
                  <c:v>3.01</c:v>
                </c:pt>
                <c:pt idx="52">
                  <c:v>2.91</c:v>
                </c:pt>
                <c:pt idx="53">
                  <c:v>2.91</c:v>
                </c:pt>
                <c:pt idx="54">
                  <c:v>-2.96</c:v>
                </c:pt>
                <c:pt idx="55">
                  <c:v>3.3</c:v>
                </c:pt>
                <c:pt idx="56">
                  <c:v>-9.01</c:v>
                </c:pt>
                <c:pt idx="57">
                  <c:v>-8.84</c:v>
                </c:pt>
                <c:pt idx="58">
                  <c:v>-6.78</c:v>
                </c:pt>
                <c:pt idx="59">
                  <c:v>0.06</c:v>
                </c:pt>
                <c:pt idx="60">
                  <c:v>-1.83</c:v>
                </c:pt>
                <c:pt idx="61">
                  <c:v>10.26</c:v>
                </c:pt>
                <c:pt idx="62">
                  <c:v>-8.1</c:v>
                </c:pt>
                <c:pt idx="63">
                  <c:v>2.4900000000000002</c:v>
                </c:pt>
                <c:pt idx="64">
                  <c:v>-5.55</c:v>
                </c:pt>
                <c:pt idx="65">
                  <c:v>-8.84</c:v>
                </c:pt>
                <c:pt idx="66">
                  <c:v>-10.23</c:v>
                </c:pt>
                <c:pt idx="67">
                  <c:v>3.29</c:v>
                </c:pt>
                <c:pt idx="68">
                  <c:v>17.43</c:v>
                </c:pt>
                <c:pt idx="69">
                  <c:v>5.53</c:v>
                </c:pt>
                <c:pt idx="70">
                  <c:v>0</c:v>
                </c:pt>
                <c:pt idx="71">
                  <c:v>4.82</c:v>
                </c:pt>
                <c:pt idx="72">
                  <c:v>-8.23</c:v>
                </c:pt>
                <c:pt idx="73">
                  <c:v>2.15</c:v>
                </c:pt>
                <c:pt idx="74">
                  <c:v>-3.21</c:v>
                </c:pt>
                <c:pt idx="75">
                  <c:v>5.99</c:v>
                </c:pt>
                <c:pt idx="76">
                  <c:v>9.69</c:v>
                </c:pt>
                <c:pt idx="77">
                  <c:v>-5.92</c:v>
                </c:pt>
                <c:pt idx="78">
                  <c:v>3.18</c:v>
                </c:pt>
                <c:pt idx="79">
                  <c:v>-6.01</c:v>
                </c:pt>
                <c:pt idx="80">
                  <c:v>9.8800000000000008</c:v>
                </c:pt>
                <c:pt idx="81">
                  <c:v>-1.5</c:v>
                </c:pt>
                <c:pt idx="82">
                  <c:v>8.4</c:v>
                </c:pt>
                <c:pt idx="83">
                  <c:v>7.91</c:v>
                </c:pt>
                <c:pt idx="84">
                  <c:v>7.87</c:v>
                </c:pt>
                <c:pt idx="85">
                  <c:v>-5.63</c:v>
                </c:pt>
                <c:pt idx="86">
                  <c:v>4.09</c:v>
                </c:pt>
                <c:pt idx="87">
                  <c:v>-2.17</c:v>
                </c:pt>
                <c:pt idx="88">
                  <c:v>4.29</c:v>
                </c:pt>
                <c:pt idx="89">
                  <c:v>-0.46</c:v>
                </c:pt>
                <c:pt idx="90">
                  <c:v>-2.44</c:v>
                </c:pt>
                <c:pt idx="91">
                  <c:v>-0.94</c:v>
                </c:pt>
                <c:pt idx="92">
                  <c:v>5.52</c:v>
                </c:pt>
                <c:pt idx="93">
                  <c:v>0.87</c:v>
                </c:pt>
                <c:pt idx="94">
                  <c:v>0.41</c:v>
                </c:pt>
                <c:pt idx="95">
                  <c:v>1.03</c:v>
                </c:pt>
                <c:pt idx="96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F1-42E1-833F-5319B46CE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281839"/>
        <c:axId val="598270799"/>
      </c:scatterChart>
      <c:valAx>
        <c:axId val="59828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270799"/>
        <c:crosses val="autoZero"/>
        <c:crossBetween val="midCat"/>
      </c:valAx>
      <c:valAx>
        <c:axId val="59827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281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Accel_X (m/s</a:t>
            </a:r>
            <a:r>
              <a:rPr lang="en-US" sz="1400" b="0" i="0" u="none" strike="noStrike" baseline="30000">
                <a:effectLst/>
              </a:rPr>
              <a:t>-2</a:t>
            </a:r>
            <a:r>
              <a:rPr lang="en-US" sz="1400" b="0" i="0" u="none" strike="noStrike" baseline="0">
                <a:effectLst/>
              </a:rPr>
              <a:t>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4122707786526684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08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142-4B16-9E4E-0C83E4FE75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'mpu_data(4)'!$A$2:$A$110</c:f>
              <c:numCache>
                <c:formatCode>General</c:formatCode>
                <c:ptCount val="109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79</c:v>
                </c:pt>
                <c:pt idx="63">
                  <c:v>80</c:v>
                </c:pt>
                <c:pt idx="64">
                  <c:v>81</c:v>
                </c:pt>
                <c:pt idx="65">
                  <c:v>82</c:v>
                </c:pt>
                <c:pt idx="66">
                  <c:v>83</c:v>
                </c:pt>
                <c:pt idx="67">
                  <c:v>84</c:v>
                </c:pt>
                <c:pt idx="68">
                  <c:v>85</c:v>
                </c:pt>
                <c:pt idx="69">
                  <c:v>86</c:v>
                </c:pt>
                <c:pt idx="70">
                  <c:v>87</c:v>
                </c:pt>
                <c:pt idx="71">
                  <c:v>88</c:v>
                </c:pt>
                <c:pt idx="72">
                  <c:v>89</c:v>
                </c:pt>
                <c:pt idx="73">
                  <c:v>90</c:v>
                </c:pt>
                <c:pt idx="74">
                  <c:v>91</c:v>
                </c:pt>
                <c:pt idx="75">
                  <c:v>92</c:v>
                </c:pt>
                <c:pt idx="76">
                  <c:v>93</c:v>
                </c:pt>
                <c:pt idx="77">
                  <c:v>94</c:v>
                </c:pt>
                <c:pt idx="78">
                  <c:v>95</c:v>
                </c:pt>
                <c:pt idx="79">
                  <c:v>96</c:v>
                </c:pt>
                <c:pt idx="80">
                  <c:v>97</c:v>
                </c:pt>
                <c:pt idx="81">
                  <c:v>98</c:v>
                </c:pt>
                <c:pt idx="82">
                  <c:v>99</c:v>
                </c:pt>
                <c:pt idx="83">
                  <c:v>100</c:v>
                </c:pt>
                <c:pt idx="84">
                  <c:v>101</c:v>
                </c:pt>
                <c:pt idx="85">
                  <c:v>102</c:v>
                </c:pt>
                <c:pt idx="86">
                  <c:v>103</c:v>
                </c:pt>
                <c:pt idx="87">
                  <c:v>104</c:v>
                </c:pt>
                <c:pt idx="88">
                  <c:v>105</c:v>
                </c:pt>
                <c:pt idx="89">
                  <c:v>106</c:v>
                </c:pt>
                <c:pt idx="90">
                  <c:v>107</c:v>
                </c:pt>
                <c:pt idx="91">
                  <c:v>108</c:v>
                </c:pt>
                <c:pt idx="92">
                  <c:v>109</c:v>
                </c:pt>
                <c:pt idx="93">
                  <c:v>110</c:v>
                </c:pt>
                <c:pt idx="94">
                  <c:v>111</c:v>
                </c:pt>
                <c:pt idx="95">
                  <c:v>112</c:v>
                </c:pt>
                <c:pt idx="96">
                  <c:v>113</c:v>
                </c:pt>
                <c:pt idx="97">
                  <c:v>114</c:v>
                </c:pt>
                <c:pt idx="98">
                  <c:v>115</c:v>
                </c:pt>
                <c:pt idx="99">
                  <c:v>116</c:v>
                </c:pt>
                <c:pt idx="100">
                  <c:v>117</c:v>
                </c:pt>
                <c:pt idx="101">
                  <c:v>118</c:v>
                </c:pt>
                <c:pt idx="102">
                  <c:v>119</c:v>
                </c:pt>
                <c:pt idx="103">
                  <c:v>120</c:v>
                </c:pt>
                <c:pt idx="104">
                  <c:v>121</c:v>
                </c:pt>
                <c:pt idx="105">
                  <c:v>122</c:v>
                </c:pt>
                <c:pt idx="106">
                  <c:v>123</c:v>
                </c:pt>
                <c:pt idx="107">
                  <c:v>124</c:v>
                </c:pt>
                <c:pt idx="108">
                  <c:v>125</c:v>
                </c:pt>
              </c:numCache>
            </c:numRef>
          </c:xVal>
          <c:yVal>
            <c:numRef>
              <c:f>'mpu_data(4)'!$B$2:$B$110</c:f>
              <c:numCache>
                <c:formatCode>General</c:formatCode>
                <c:ptCount val="109"/>
                <c:pt idx="0">
                  <c:v>0.46</c:v>
                </c:pt>
                <c:pt idx="1">
                  <c:v>0.05</c:v>
                </c:pt>
                <c:pt idx="2">
                  <c:v>0.9</c:v>
                </c:pt>
                <c:pt idx="3">
                  <c:v>-4.07</c:v>
                </c:pt>
                <c:pt idx="4">
                  <c:v>1.95</c:v>
                </c:pt>
                <c:pt idx="5">
                  <c:v>0.86</c:v>
                </c:pt>
                <c:pt idx="6">
                  <c:v>1.71</c:v>
                </c:pt>
                <c:pt idx="7">
                  <c:v>2.39</c:v>
                </c:pt>
                <c:pt idx="8">
                  <c:v>4.3499999999999996</c:v>
                </c:pt>
                <c:pt idx="9">
                  <c:v>-2.23</c:v>
                </c:pt>
                <c:pt idx="10">
                  <c:v>0.73</c:v>
                </c:pt>
                <c:pt idx="11">
                  <c:v>1.93</c:v>
                </c:pt>
                <c:pt idx="12">
                  <c:v>2.08</c:v>
                </c:pt>
                <c:pt idx="13">
                  <c:v>-0.84</c:v>
                </c:pt>
                <c:pt idx="14">
                  <c:v>2.41</c:v>
                </c:pt>
                <c:pt idx="15">
                  <c:v>-0.52</c:v>
                </c:pt>
                <c:pt idx="16">
                  <c:v>-4.3499999999999996</c:v>
                </c:pt>
                <c:pt idx="17">
                  <c:v>-6.59</c:v>
                </c:pt>
                <c:pt idx="18">
                  <c:v>9.43</c:v>
                </c:pt>
                <c:pt idx="19">
                  <c:v>-16.010000000000002</c:v>
                </c:pt>
                <c:pt idx="20">
                  <c:v>-6.92</c:v>
                </c:pt>
                <c:pt idx="21">
                  <c:v>1.7</c:v>
                </c:pt>
                <c:pt idx="22">
                  <c:v>-7.06</c:v>
                </c:pt>
                <c:pt idx="23">
                  <c:v>4.22</c:v>
                </c:pt>
                <c:pt idx="24">
                  <c:v>5.82</c:v>
                </c:pt>
                <c:pt idx="25">
                  <c:v>2.72</c:v>
                </c:pt>
                <c:pt idx="26">
                  <c:v>2.08</c:v>
                </c:pt>
                <c:pt idx="27">
                  <c:v>2.41</c:v>
                </c:pt>
                <c:pt idx="28">
                  <c:v>2.6</c:v>
                </c:pt>
                <c:pt idx="29">
                  <c:v>2.3199999999999998</c:v>
                </c:pt>
                <c:pt idx="30">
                  <c:v>19.61</c:v>
                </c:pt>
                <c:pt idx="31">
                  <c:v>1.87</c:v>
                </c:pt>
                <c:pt idx="32">
                  <c:v>2.59</c:v>
                </c:pt>
                <c:pt idx="33">
                  <c:v>2.1800000000000002</c:v>
                </c:pt>
                <c:pt idx="34">
                  <c:v>-3.91</c:v>
                </c:pt>
                <c:pt idx="35">
                  <c:v>-6.24</c:v>
                </c:pt>
                <c:pt idx="36">
                  <c:v>2.2599999999999998</c:v>
                </c:pt>
                <c:pt idx="37">
                  <c:v>-3</c:v>
                </c:pt>
                <c:pt idx="38">
                  <c:v>-1.75</c:v>
                </c:pt>
                <c:pt idx="39">
                  <c:v>-1.66</c:v>
                </c:pt>
                <c:pt idx="40">
                  <c:v>4.51</c:v>
                </c:pt>
                <c:pt idx="41">
                  <c:v>-8.02</c:v>
                </c:pt>
                <c:pt idx="42">
                  <c:v>0.44</c:v>
                </c:pt>
                <c:pt idx="43">
                  <c:v>-2.67</c:v>
                </c:pt>
                <c:pt idx="44">
                  <c:v>-2.76</c:v>
                </c:pt>
                <c:pt idx="45">
                  <c:v>-10.56</c:v>
                </c:pt>
                <c:pt idx="46">
                  <c:v>-2.42</c:v>
                </c:pt>
                <c:pt idx="47">
                  <c:v>-2.23</c:v>
                </c:pt>
                <c:pt idx="48">
                  <c:v>-4.66</c:v>
                </c:pt>
                <c:pt idx="49">
                  <c:v>6.73</c:v>
                </c:pt>
                <c:pt idx="50">
                  <c:v>1.83</c:v>
                </c:pt>
                <c:pt idx="51">
                  <c:v>-3.15</c:v>
                </c:pt>
                <c:pt idx="52">
                  <c:v>-8.48</c:v>
                </c:pt>
                <c:pt idx="53">
                  <c:v>-0.13</c:v>
                </c:pt>
                <c:pt idx="54">
                  <c:v>0.27</c:v>
                </c:pt>
                <c:pt idx="55">
                  <c:v>1.63</c:v>
                </c:pt>
                <c:pt idx="56">
                  <c:v>8.0399999999999991</c:v>
                </c:pt>
                <c:pt idx="57">
                  <c:v>0.46</c:v>
                </c:pt>
                <c:pt idx="58">
                  <c:v>-1.41</c:v>
                </c:pt>
                <c:pt idx="59">
                  <c:v>-9.9600000000000009</c:v>
                </c:pt>
                <c:pt idx="60">
                  <c:v>-4.37</c:v>
                </c:pt>
                <c:pt idx="61">
                  <c:v>4.32</c:v>
                </c:pt>
                <c:pt idx="62">
                  <c:v>2.85</c:v>
                </c:pt>
                <c:pt idx="63">
                  <c:v>0.1</c:v>
                </c:pt>
                <c:pt idx="64">
                  <c:v>1.7</c:v>
                </c:pt>
                <c:pt idx="65">
                  <c:v>0</c:v>
                </c:pt>
                <c:pt idx="66">
                  <c:v>-0.35</c:v>
                </c:pt>
                <c:pt idx="67">
                  <c:v>-1.17</c:v>
                </c:pt>
                <c:pt idx="68">
                  <c:v>1.96</c:v>
                </c:pt>
                <c:pt idx="69">
                  <c:v>-19.61</c:v>
                </c:pt>
                <c:pt idx="70">
                  <c:v>1.76</c:v>
                </c:pt>
                <c:pt idx="71">
                  <c:v>0.86</c:v>
                </c:pt>
                <c:pt idx="72">
                  <c:v>12.39</c:v>
                </c:pt>
                <c:pt idx="73">
                  <c:v>-3.18</c:v>
                </c:pt>
                <c:pt idx="74">
                  <c:v>2.0499999999999998</c:v>
                </c:pt>
                <c:pt idx="75">
                  <c:v>-3.97</c:v>
                </c:pt>
                <c:pt idx="76">
                  <c:v>2.21</c:v>
                </c:pt>
                <c:pt idx="77">
                  <c:v>3.96</c:v>
                </c:pt>
                <c:pt idx="78">
                  <c:v>5.19</c:v>
                </c:pt>
                <c:pt idx="79">
                  <c:v>0.52</c:v>
                </c:pt>
                <c:pt idx="80">
                  <c:v>4.67</c:v>
                </c:pt>
                <c:pt idx="81">
                  <c:v>-4.25</c:v>
                </c:pt>
                <c:pt idx="82">
                  <c:v>2.0499999999999998</c:v>
                </c:pt>
                <c:pt idx="83">
                  <c:v>2.2599999999999998</c:v>
                </c:pt>
                <c:pt idx="84">
                  <c:v>1.98</c:v>
                </c:pt>
                <c:pt idx="85">
                  <c:v>0.98</c:v>
                </c:pt>
                <c:pt idx="86">
                  <c:v>1.1399999999999999</c:v>
                </c:pt>
                <c:pt idx="87">
                  <c:v>0.78</c:v>
                </c:pt>
                <c:pt idx="88">
                  <c:v>1.1499999999999999</c:v>
                </c:pt>
                <c:pt idx="89">
                  <c:v>1.1100000000000001</c:v>
                </c:pt>
                <c:pt idx="90">
                  <c:v>0.27</c:v>
                </c:pt>
                <c:pt idx="91">
                  <c:v>-6.25</c:v>
                </c:pt>
                <c:pt idx="92">
                  <c:v>0.85</c:v>
                </c:pt>
                <c:pt idx="93">
                  <c:v>7.47</c:v>
                </c:pt>
                <c:pt idx="94">
                  <c:v>0.71</c:v>
                </c:pt>
                <c:pt idx="95">
                  <c:v>7.02</c:v>
                </c:pt>
                <c:pt idx="96">
                  <c:v>5.88</c:v>
                </c:pt>
                <c:pt idx="97">
                  <c:v>18.21</c:v>
                </c:pt>
                <c:pt idx="98">
                  <c:v>0.98</c:v>
                </c:pt>
                <c:pt idx="99">
                  <c:v>2.29</c:v>
                </c:pt>
                <c:pt idx="100">
                  <c:v>0.92</c:v>
                </c:pt>
                <c:pt idx="101">
                  <c:v>-19.61</c:v>
                </c:pt>
                <c:pt idx="102">
                  <c:v>0.77</c:v>
                </c:pt>
                <c:pt idx="103">
                  <c:v>1.85</c:v>
                </c:pt>
                <c:pt idx="104">
                  <c:v>2.5499999999999998</c:v>
                </c:pt>
                <c:pt idx="105">
                  <c:v>2.19</c:v>
                </c:pt>
                <c:pt idx="106">
                  <c:v>-19.61</c:v>
                </c:pt>
                <c:pt idx="107">
                  <c:v>1.94</c:v>
                </c:pt>
                <c:pt idx="108">
                  <c:v>1.85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42-4B16-9E4E-0C83E4FE7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589600"/>
        <c:axId val="1682591040"/>
      </c:scatterChart>
      <c:valAx>
        <c:axId val="168258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591040"/>
        <c:crosses val="autoZero"/>
        <c:crossBetween val="midCat"/>
      </c:valAx>
      <c:valAx>
        <c:axId val="168259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58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Accel_Y (m/s</a:t>
            </a:r>
            <a:r>
              <a:rPr lang="en-US" sz="1400" b="0" i="0" u="none" strike="noStrike" baseline="30000">
                <a:effectLst/>
              </a:rPr>
              <a:t>-2</a:t>
            </a:r>
            <a:r>
              <a:rPr lang="en-US" sz="1400" b="0" i="0" u="none" strike="noStrike" baseline="0">
                <a:effectLst/>
              </a:rPr>
              <a:t>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08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9D3-4D51-921D-F9F399635C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'mpu_data(4)'!$A$2:$A$110</c:f>
              <c:numCache>
                <c:formatCode>General</c:formatCode>
                <c:ptCount val="109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79</c:v>
                </c:pt>
                <c:pt idx="63">
                  <c:v>80</c:v>
                </c:pt>
                <c:pt idx="64">
                  <c:v>81</c:v>
                </c:pt>
                <c:pt idx="65">
                  <c:v>82</c:v>
                </c:pt>
                <c:pt idx="66">
                  <c:v>83</c:v>
                </c:pt>
                <c:pt idx="67">
                  <c:v>84</c:v>
                </c:pt>
                <c:pt idx="68">
                  <c:v>85</c:v>
                </c:pt>
                <c:pt idx="69">
                  <c:v>86</c:v>
                </c:pt>
                <c:pt idx="70">
                  <c:v>87</c:v>
                </c:pt>
                <c:pt idx="71">
                  <c:v>88</c:v>
                </c:pt>
                <c:pt idx="72">
                  <c:v>89</c:v>
                </c:pt>
                <c:pt idx="73">
                  <c:v>90</c:v>
                </c:pt>
                <c:pt idx="74">
                  <c:v>91</c:v>
                </c:pt>
                <c:pt idx="75">
                  <c:v>92</c:v>
                </c:pt>
                <c:pt idx="76">
                  <c:v>93</c:v>
                </c:pt>
                <c:pt idx="77">
                  <c:v>94</c:v>
                </c:pt>
                <c:pt idx="78">
                  <c:v>95</c:v>
                </c:pt>
                <c:pt idx="79">
                  <c:v>96</c:v>
                </c:pt>
                <c:pt idx="80">
                  <c:v>97</c:v>
                </c:pt>
                <c:pt idx="81">
                  <c:v>98</c:v>
                </c:pt>
                <c:pt idx="82">
                  <c:v>99</c:v>
                </c:pt>
                <c:pt idx="83">
                  <c:v>100</c:v>
                </c:pt>
                <c:pt idx="84">
                  <c:v>101</c:v>
                </c:pt>
                <c:pt idx="85">
                  <c:v>102</c:v>
                </c:pt>
                <c:pt idx="86">
                  <c:v>103</c:v>
                </c:pt>
                <c:pt idx="87">
                  <c:v>104</c:v>
                </c:pt>
                <c:pt idx="88">
                  <c:v>105</c:v>
                </c:pt>
                <c:pt idx="89">
                  <c:v>106</c:v>
                </c:pt>
                <c:pt idx="90">
                  <c:v>107</c:v>
                </c:pt>
                <c:pt idx="91">
                  <c:v>108</c:v>
                </c:pt>
                <c:pt idx="92">
                  <c:v>109</c:v>
                </c:pt>
                <c:pt idx="93">
                  <c:v>110</c:v>
                </c:pt>
                <c:pt idx="94">
                  <c:v>111</c:v>
                </c:pt>
                <c:pt idx="95">
                  <c:v>112</c:v>
                </c:pt>
                <c:pt idx="96">
                  <c:v>113</c:v>
                </c:pt>
                <c:pt idx="97">
                  <c:v>114</c:v>
                </c:pt>
                <c:pt idx="98">
                  <c:v>115</c:v>
                </c:pt>
                <c:pt idx="99">
                  <c:v>116</c:v>
                </c:pt>
                <c:pt idx="100">
                  <c:v>117</c:v>
                </c:pt>
                <c:pt idx="101">
                  <c:v>118</c:v>
                </c:pt>
                <c:pt idx="102">
                  <c:v>119</c:v>
                </c:pt>
                <c:pt idx="103">
                  <c:v>120</c:v>
                </c:pt>
                <c:pt idx="104">
                  <c:v>121</c:v>
                </c:pt>
                <c:pt idx="105">
                  <c:v>122</c:v>
                </c:pt>
                <c:pt idx="106">
                  <c:v>123</c:v>
                </c:pt>
                <c:pt idx="107">
                  <c:v>124</c:v>
                </c:pt>
                <c:pt idx="108">
                  <c:v>125</c:v>
                </c:pt>
              </c:numCache>
            </c:numRef>
          </c:xVal>
          <c:yVal>
            <c:numRef>
              <c:f>'mpu_data(4)'!$C$2:$C$110</c:f>
              <c:numCache>
                <c:formatCode>General</c:formatCode>
                <c:ptCount val="109"/>
                <c:pt idx="0">
                  <c:v>-1.61</c:v>
                </c:pt>
                <c:pt idx="1">
                  <c:v>-9.26</c:v>
                </c:pt>
                <c:pt idx="2">
                  <c:v>-4.3899999999999997</c:v>
                </c:pt>
                <c:pt idx="3">
                  <c:v>-1.47</c:v>
                </c:pt>
                <c:pt idx="4">
                  <c:v>0.89</c:v>
                </c:pt>
                <c:pt idx="5">
                  <c:v>0.21</c:v>
                </c:pt>
                <c:pt idx="6">
                  <c:v>2.38</c:v>
                </c:pt>
                <c:pt idx="7">
                  <c:v>3.53</c:v>
                </c:pt>
                <c:pt idx="8">
                  <c:v>5.34</c:v>
                </c:pt>
                <c:pt idx="9">
                  <c:v>5.16</c:v>
                </c:pt>
                <c:pt idx="10">
                  <c:v>-2.2599999999999998</c:v>
                </c:pt>
                <c:pt idx="11">
                  <c:v>0.9</c:v>
                </c:pt>
                <c:pt idx="12">
                  <c:v>-0.1</c:v>
                </c:pt>
                <c:pt idx="13">
                  <c:v>1.21</c:v>
                </c:pt>
                <c:pt idx="14">
                  <c:v>-1.94</c:v>
                </c:pt>
                <c:pt idx="15">
                  <c:v>-0.46</c:v>
                </c:pt>
                <c:pt idx="16">
                  <c:v>-1.8</c:v>
                </c:pt>
                <c:pt idx="17">
                  <c:v>-8.44</c:v>
                </c:pt>
                <c:pt idx="18">
                  <c:v>7.36</c:v>
                </c:pt>
                <c:pt idx="19">
                  <c:v>-2.35</c:v>
                </c:pt>
                <c:pt idx="20">
                  <c:v>-2.83</c:v>
                </c:pt>
                <c:pt idx="21">
                  <c:v>-0.28999999999999998</c:v>
                </c:pt>
                <c:pt idx="22">
                  <c:v>5.84</c:v>
                </c:pt>
                <c:pt idx="23">
                  <c:v>-1.76</c:v>
                </c:pt>
                <c:pt idx="24">
                  <c:v>1.72</c:v>
                </c:pt>
                <c:pt idx="25">
                  <c:v>2.3199999999999998</c:v>
                </c:pt>
                <c:pt idx="26">
                  <c:v>3.22</c:v>
                </c:pt>
                <c:pt idx="27">
                  <c:v>1.98</c:v>
                </c:pt>
                <c:pt idx="28">
                  <c:v>1.74</c:v>
                </c:pt>
                <c:pt idx="29">
                  <c:v>0.88</c:v>
                </c:pt>
                <c:pt idx="30">
                  <c:v>19.11</c:v>
                </c:pt>
                <c:pt idx="31">
                  <c:v>1.47</c:v>
                </c:pt>
                <c:pt idx="32">
                  <c:v>1.47</c:v>
                </c:pt>
                <c:pt idx="33">
                  <c:v>-3.64</c:v>
                </c:pt>
                <c:pt idx="34">
                  <c:v>-0.65</c:v>
                </c:pt>
                <c:pt idx="35">
                  <c:v>-6.72</c:v>
                </c:pt>
                <c:pt idx="36">
                  <c:v>16.47</c:v>
                </c:pt>
                <c:pt idx="37">
                  <c:v>8.7899999999999991</c:v>
                </c:pt>
                <c:pt idx="38">
                  <c:v>7.89</c:v>
                </c:pt>
                <c:pt idx="39">
                  <c:v>-1.85</c:v>
                </c:pt>
                <c:pt idx="40">
                  <c:v>0.71</c:v>
                </c:pt>
                <c:pt idx="41">
                  <c:v>-1.53</c:v>
                </c:pt>
                <c:pt idx="42">
                  <c:v>4.83</c:v>
                </c:pt>
                <c:pt idx="43">
                  <c:v>-0.46</c:v>
                </c:pt>
                <c:pt idx="44">
                  <c:v>1.72</c:v>
                </c:pt>
                <c:pt idx="45">
                  <c:v>2.87</c:v>
                </c:pt>
                <c:pt idx="46">
                  <c:v>2.37</c:v>
                </c:pt>
                <c:pt idx="47">
                  <c:v>2.42</c:v>
                </c:pt>
                <c:pt idx="48">
                  <c:v>2.25</c:v>
                </c:pt>
                <c:pt idx="49">
                  <c:v>-0.01</c:v>
                </c:pt>
                <c:pt idx="50">
                  <c:v>-1.21</c:v>
                </c:pt>
                <c:pt idx="51">
                  <c:v>4.84</c:v>
                </c:pt>
                <c:pt idx="52">
                  <c:v>2.93</c:v>
                </c:pt>
                <c:pt idx="53">
                  <c:v>0.38</c:v>
                </c:pt>
                <c:pt idx="54">
                  <c:v>2.25</c:v>
                </c:pt>
                <c:pt idx="55">
                  <c:v>-1.66</c:v>
                </c:pt>
                <c:pt idx="56">
                  <c:v>-13.43</c:v>
                </c:pt>
                <c:pt idx="57">
                  <c:v>-5.53</c:v>
                </c:pt>
                <c:pt idx="58">
                  <c:v>1.76</c:v>
                </c:pt>
                <c:pt idx="59">
                  <c:v>8.69</c:v>
                </c:pt>
                <c:pt idx="60">
                  <c:v>7.48</c:v>
                </c:pt>
                <c:pt idx="61">
                  <c:v>4.33</c:v>
                </c:pt>
                <c:pt idx="62">
                  <c:v>0.22</c:v>
                </c:pt>
                <c:pt idx="63">
                  <c:v>0.08</c:v>
                </c:pt>
                <c:pt idx="64">
                  <c:v>-5.24</c:v>
                </c:pt>
                <c:pt idx="65">
                  <c:v>1.66</c:v>
                </c:pt>
                <c:pt idx="66">
                  <c:v>1.75</c:v>
                </c:pt>
                <c:pt idx="67">
                  <c:v>12.49</c:v>
                </c:pt>
                <c:pt idx="68">
                  <c:v>-11.15</c:v>
                </c:pt>
                <c:pt idx="69">
                  <c:v>-12.69</c:v>
                </c:pt>
                <c:pt idx="70">
                  <c:v>1</c:v>
                </c:pt>
                <c:pt idx="71">
                  <c:v>1.2</c:v>
                </c:pt>
                <c:pt idx="72">
                  <c:v>-2.04</c:v>
                </c:pt>
                <c:pt idx="73">
                  <c:v>0.21</c:v>
                </c:pt>
                <c:pt idx="74">
                  <c:v>-0.69</c:v>
                </c:pt>
                <c:pt idx="75">
                  <c:v>-3.52</c:v>
                </c:pt>
                <c:pt idx="76">
                  <c:v>4.5599999999999996</c:v>
                </c:pt>
                <c:pt idx="77">
                  <c:v>4.46</c:v>
                </c:pt>
                <c:pt idx="78">
                  <c:v>5.91</c:v>
                </c:pt>
                <c:pt idx="79">
                  <c:v>4.25</c:v>
                </c:pt>
                <c:pt idx="80">
                  <c:v>9.6199999999999992</c:v>
                </c:pt>
                <c:pt idx="81">
                  <c:v>3.32</c:v>
                </c:pt>
                <c:pt idx="82">
                  <c:v>0.94</c:v>
                </c:pt>
                <c:pt idx="83">
                  <c:v>1.79</c:v>
                </c:pt>
                <c:pt idx="84">
                  <c:v>3.21</c:v>
                </c:pt>
                <c:pt idx="85">
                  <c:v>-0.89</c:v>
                </c:pt>
                <c:pt idx="86">
                  <c:v>1.1499999999999999</c:v>
                </c:pt>
                <c:pt idx="87">
                  <c:v>3.06</c:v>
                </c:pt>
                <c:pt idx="88">
                  <c:v>-0.69</c:v>
                </c:pt>
                <c:pt idx="89">
                  <c:v>-0.95</c:v>
                </c:pt>
                <c:pt idx="90">
                  <c:v>0.69</c:v>
                </c:pt>
                <c:pt idx="91">
                  <c:v>5.09</c:v>
                </c:pt>
                <c:pt idx="92">
                  <c:v>1.41</c:v>
                </c:pt>
                <c:pt idx="93">
                  <c:v>-5.98</c:v>
                </c:pt>
                <c:pt idx="94">
                  <c:v>1.1000000000000001</c:v>
                </c:pt>
                <c:pt idx="95">
                  <c:v>1.1299999999999999</c:v>
                </c:pt>
                <c:pt idx="96">
                  <c:v>1.42</c:v>
                </c:pt>
                <c:pt idx="97">
                  <c:v>-1.91</c:v>
                </c:pt>
                <c:pt idx="98">
                  <c:v>1.33</c:v>
                </c:pt>
                <c:pt idx="99">
                  <c:v>0.63</c:v>
                </c:pt>
                <c:pt idx="100">
                  <c:v>-1.46</c:v>
                </c:pt>
                <c:pt idx="101">
                  <c:v>8.08</c:v>
                </c:pt>
                <c:pt idx="102">
                  <c:v>-0.35</c:v>
                </c:pt>
                <c:pt idx="103">
                  <c:v>3.18</c:v>
                </c:pt>
                <c:pt idx="104">
                  <c:v>2.1800000000000002</c:v>
                </c:pt>
                <c:pt idx="105">
                  <c:v>2.15</c:v>
                </c:pt>
                <c:pt idx="106">
                  <c:v>0.82</c:v>
                </c:pt>
                <c:pt idx="107">
                  <c:v>-0.47</c:v>
                </c:pt>
                <c:pt idx="108">
                  <c:v>-0.39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D3-4D51-921D-F9F399635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360880"/>
        <c:axId val="1864361360"/>
      </c:scatterChart>
      <c:valAx>
        <c:axId val="186436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361360"/>
        <c:crosses val="autoZero"/>
        <c:crossBetween val="midCat"/>
      </c:valAx>
      <c:valAx>
        <c:axId val="186436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360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Accel_Z (m/s</a:t>
            </a:r>
            <a:r>
              <a:rPr lang="en-US" sz="1400" b="0" i="0" u="none" strike="noStrike" baseline="30000">
                <a:effectLst/>
              </a:rPr>
              <a:t>-2</a:t>
            </a:r>
            <a:r>
              <a:rPr lang="en-US" sz="1400" b="0" i="0" u="none" strike="noStrike" baseline="0">
                <a:effectLst/>
              </a:rPr>
              <a:t>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08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80-4875-93E4-9BDD610E3F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'mpu_data(4)'!$A$2:$A$110</c:f>
              <c:numCache>
                <c:formatCode>General</c:formatCode>
                <c:ptCount val="109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79</c:v>
                </c:pt>
                <c:pt idx="63">
                  <c:v>80</c:v>
                </c:pt>
                <c:pt idx="64">
                  <c:v>81</c:v>
                </c:pt>
                <c:pt idx="65">
                  <c:v>82</c:v>
                </c:pt>
                <c:pt idx="66">
                  <c:v>83</c:v>
                </c:pt>
                <c:pt idx="67">
                  <c:v>84</c:v>
                </c:pt>
                <c:pt idx="68">
                  <c:v>85</c:v>
                </c:pt>
                <c:pt idx="69">
                  <c:v>86</c:v>
                </c:pt>
                <c:pt idx="70">
                  <c:v>87</c:v>
                </c:pt>
                <c:pt idx="71">
                  <c:v>88</c:v>
                </c:pt>
                <c:pt idx="72">
                  <c:v>89</c:v>
                </c:pt>
                <c:pt idx="73">
                  <c:v>90</c:v>
                </c:pt>
                <c:pt idx="74">
                  <c:v>91</c:v>
                </c:pt>
                <c:pt idx="75">
                  <c:v>92</c:v>
                </c:pt>
                <c:pt idx="76">
                  <c:v>93</c:v>
                </c:pt>
                <c:pt idx="77">
                  <c:v>94</c:v>
                </c:pt>
                <c:pt idx="78">
                  <c:v>95</c:v>
                </c:pt>
                <c:pt idx="79">
                  <c:v>96</c:v>
                </c:pt>
                <c:pt idx="80">
                  <c:v>97</c:v>
                </c:pt>
                <c:pt idx="81">
                  <c:v>98</c:v>
                </c:pt>
                <c:pt idx="82">
                  <c:v>99</c:v>
                </c:pt>
                <c:pt idx="83">
                  <c:v>100</c:v>
                </c:pt>
                <c:pt idx="84">
                  <c:v>101</c:v>
                </c:pt>
                <c:pt idx="85">
                  <c:v>102</c:v>
                </c:pt>
                <c:pt idx="86">
                  <c:v>103</c:v>
                </c:pt>
                <c:pt idx="87">
                  <c:v>104</c:v>
                </c:pt>
                <c:pt idx="88">
                  <c:v>105</c:v>
                </c:pt>
                <c:pt idx="89">
                  <c:v>106</c:v>
                </c:pt>
                <c:pt idx="90">
                  <c:v>107</c:v>
                </c:pt>
                <c:pt idx="91">
                  <c:v>108</c:v>
                </c:pt>
                <c:pt idx="92">
                  <c:v>109</c:v>
                </c:pt>
                <c:pt idx="93">
                  <c:v>110</c:v>
                </c:pt>
                <c:pt idx="94">
                  <c:v>111</c:v>
                </c:pt>
                <c:pt idx="95">
                  <c:v>112</c:v>
                </c:pt>
                <c:pt idx="96">
                  <c:v>113</c:v>
                </c:pt>
                <c:pt idx="97">
                  <c:v>114</c:v>
                </c:pt>
                <c:pt idx="98">
                  <c:v>115</c:v>
                </c:pt>
                <c:pt idx="99">
                  <c:v>116</c:v>
                </c:pt>
                <c:pt idx="100">
                  <c:v>117</c:v>
                </c:pt>
                <c:pt idx="101">
                  <c:v>118</c:v>
                </c:pt>
                <c:pt idx="102">
                  <c:v>119</c:v>
                </c:pt>
                <c:pt idx="103">
                  <c:v>120</c:v>
                </c:pt>
                <c:pt idx="104">
                  <c:v>121</c:v>
                </c:pt>
                <c:pt idx="105">
                  <c:v>122</c:v>
                </c:pt>
                <c:pt idx="106">
                  <c:v>123</c:v>
                </c:pt>
                <c:pt idx="107">
                  <c:v>124</c:v>
                </c:pt>
                <c:pt idx="108">
                  <c:v>125</c:v>
                </c:pt>
              </c:numCache>
            </c:numRef>
          </c:xVal>
          <c:yVal>
            <c:numRef>
              <c:f>'mpu_data(4)'!$D$2:$D$110</c:f>
              <c:numCache>
                <c:formatCode>General</c:formatCode>
                <c:ptCount val="109"/>
                <c:pt idx="0">
                  <c:v>11.28</c:v>
                </c:pt>
                <c:pt idx="1">
                  <c:v>4.5599999999999996</c:v>
                </c:pt>
                <c:pt idx="2">
                  <c:v>8.8699999999999992</c:v>
                </c:pt>
                <c:pt idx="3">
                  <c:v>11.17</c:v>
                </c:pt>
                <c:pt idx="4">
                  <c:v>12.02</c:v>
                </c:pt>
                <c:pt idx="5">
                  <c:v>9.98</c:v>
                </c:pt>
                <c:pt idx="6">
                  <c:v>11.88</c:v>
                </c:pt>
                <c:pt idx="7">
                  <c:v>10.84</c:v>
                </c:pt>
                <c:pt idx="8">
                  <c:v>2.3199999999999998</c:v>
                </c:pt>
                <c:pt idx="9">
                  <c:v>14.19</c:v>
                </c:pt>
                <c:pt idx="10">
                  <c:v>5.43</c:v>
                </c:pt>
                <c:pt idx="11">
                  <c:v>8.58</c:v>
                </c:pt>
                <c:pt idx="12">
                  <c:v>11.47</c:v>
                </c:pt>
                <c:pt idx="13">
                  <c:v>8.01</c:v>
                </c:pt>
                <c:pt idx="14">
                  <c:v>14.43</c:v>
                </c:pt>
                <c:pt idx="15">
                  <c:v>2.06</c:v>
                </c:pt>
                <c:pt idx="16">
                  <c:v>6.65</c:v>
                </c:pt>
                <c:pt idx="17">
                  <c:v>19.61</c:v>
                </c:pt>
                <c:pt idx="18">
                  <c:v>19.61</c:v>
                </c:pt>
                <c:pt idx="19">
                  <c:v>19.61</c:v>
                </c:pt>
                <c:pt idx="20">
                  <c:v>-1.41</c:v>
                </c:pt>
                <c:pt idx="21">
                  <c:v>4.0599999999999996</c:v>
                </c:pt>
                <c:pt idx="22">
                  <c:v>-8.58</c:v>
                </c:pt>
                <c:pt idx="23">
                  <c:v>11.94</c:v>
                </c:pt>
                <c:pt idx="24">
                  <c:v>7.44</c:v>
                </c:pt>
                <c:pt idx="25">
                  <c:v>12.04</c:v>
                </c:pt>
                <c:pt idx="26">
                  <c:v>12.82</c:v>
                </c:pt>
                <c:pt idx="27">
                  <c:v>11.84</c:v>
                </c:pt>
                <c:pt idx="28">
                  <c:v>11.22</c:v>
                </c:pt>
                <c:pt idx="29">
                  <c:v>11.13</c:v>
                </c:pt>
                <c:pt idx="30">
                  <c:v>19.61</c:v>
                </c:pt>
                <c:pt idx="31">
                  <c:v>11.38</c:v>
                </c:pt>
                <c:pt idx="32">
                  <c:v>10.57</c:v>
                </c:pt>
                <c:pt idx="33">
                  <c:v>15.37</c:v>
                </c:pt>
                <c:pt idx="34">
                  <c:v>15.5</c:v>
                </c:pt>
                <c:pt idx="35">
                  <c:v>6.35</c:v>
                </c:pt>
                <c:pt idx="36">
                  <c:v>19.61</c:v>
                </c:pt>
                <c:pt idx="37">
                  <c:v>11.25</c:v>
                </c:pt>
                <c:pt idx="38">
                  <c:v>18.87</c:v>
                </c:pt>
                <c:pt idx="39">
                  <c:v>-0.18</c:v>
                </c:pt>
                <c:pt idx="40">
                  <c:v>0.67</c:v>
                </c:pt>
                <c:pt idx="41">
                  <c:v>-7.87</c:v>
                </c:pt>
                <c:pt idx="42">
                  <c:v>6.84</c:v>
                </c:pt>
                <c:pt idx="43">
                  <c:v>-13.54</c:v>
                </c:pt>
                <c:pt idx="44">
                  <c:v>-7.96</c:v>
                </c:pt>
                <c:pt idx="45">
                  <c:v>-9.42</c:v>
                </c:pt>
                <c:pt idx="46">
                  <c:v>-7.85</c:v>
                </c:pt>
                <c:pt idx="47">
                  <c:v>-7.91</c:v>
                </c:pt>
                <c:pt idx="48">
                  <c:v>-7.81</c:v>
                </c:pt>
                <c:pt idx="49">
                  <c:v>7</c:v>
                </c:pt>
                <c:pt idx="50">
                  <c:v>13.42</c:v>
                </c:pt>
                <c:pt idx="51">
                  <c:v>6.46</c:v>
                </c:pt>
                <c:pt idx="52">
                  <c:v>6.84</c:v>
                </c:pt>
                <c:pt idx="53">
                  <c:v>17.14</c:v>
                </c:pt>
                <c:pt idx="54">
                  <c:v>19.14</c:v>
                </c:pt>
                <c:pt idx="55">
                  <c:v>-2.4500000000000002</c:v>
                </c:pt>
                <c:pt idx="56">
                  <c:v>5.26</c:v>
                </c:pt>
                <c:pt idx="57">
                  <c:v>-1.48</c:v>
                </c:pt>
                <c:pt idx="58">
                  <c:v>3.39</c:v>
                </c:pt>
                <c:pt idx="59">
                  <c:v>16.829999999999998</c:v>
                </c:pt>
                <c:pt idx="60">
                  <c:v>5.44</c:v>
                </c:pt>
                <c:pt idx="61">
                  <c:v>15.96</c:v>
                </c:pt>
                <c:pt idx="62">
                  <c:v>11.08</c:v>
                </c:pt>
                <c:pt idx="63">
                  <c:v>9.61</c:v>
                </c:pt>
                <c:pt idx="64">
                  <c:v>13.37</c:v>
                </c:pt>
                <c:pt idx="65">
                  <c:v>11.63</c:v>
                </c:pt>
                <c:pt idx="66">
                  <c:v>15.27</c:v>
                </c:pt>
                <c:pt idx="67">
                  <c:v>14.77</c:v>
                </c:pt>
                <c:pt idx="68">
                  <c:v>-5.31</c:v>
                </c:pt>
                <c:pt idx="69">
                  <c:v>19.61</c:v>
                </c:pt>
                <c:pt idx="70">
                  <c:v>10.59</c:v>
                </c:pt>
                <c:pt idx="71">
                  <c:v>10.28</c:v>
                </c:pt>
                <c:pt idx="72">
                  <c:v>16.29</c:v>
                </c:pt>
                <c:pt idx="73">
                  <c:v>4.21</c:v>
                </c:pt>
                <c:pt idx="74">
                  <c:v>-3.53</c:v>
                </c:pt>
                <c:pt idx="75">
                  <c:v>5.65</c:v>
                </c:pt>
                <c:pt idx="76">
                  <c:v>14.31</c:v>
                </c:pt>
                <c:pt idx="77">
                  <c:v>9.52</c:v>
                </c:pt>
                <c:pt idx="78">
                  <c:v>5.89</c:v>
                </c:pt>
                <c:pt idx="79">
                  <c:v>19.61</c:v>
                </c:pt>
                <c:pt idx="80">
                  <c:v>7.49</c:v>
                </c:pt>
                <c:pt idx="81">
                  <c:v>6.14</c:v>
                </c:pt>
                <c:pt idx="82">
                  <c:v>9.9499999999999993</c:v>
                </c:pt>
                <c:pt idx="83">
                  <c:v>10.88</c:v>
                </c:pt>
                <c:pt idx="84">
                  <c:v>9.69</c:v>
                </c:pt>
                <c:pt idx="85">
                  <c:v>9.0500000000000007</c:v>
                </c:pt>
                <c:pt idx="86">
                  <c:v>12.56</c:v>
                </c:pt>
                <c:pt idx="87">
                  <c:v>10.14</c:v>
                </c:pt>
                <c:pt idx="88">
                  <c:v>10.23</c:v>
                </c:pt>
                <c:pt idx="89">
                  <c:v>11.12</c:v>
                </c:pt>
                <c:pt idx="90">
                  <c:v>11.57</c:v>
                </c:pt>
                <c:pt idx="91">
                  <c:v>5.51</c:v>
                </c:pt>
                <c:pt idx="92">
                  <c:v>10.81</c:v>
                </c:pt>
                <c:pt idx="93">
                  <c:v>12.23</c:v>
                </c:pt>
                <c:pt idx="94">
                  <c:v>11.76</c:v>
                </c:pt>
                <c:pt idx="95">
                  <c:v>10.16</c:v>
                </c:pt>
                <c:pt idx="96">
                  <c:v>19.61</c:v>
                </c:pt>
                <c:pt idx="97">
                  <c:v>8.15</c:v>
                </c:pt>
                <c:pt idx="98">
                  <c:v>10.82</c:v>
                </c:pt>
                <c:pt idx="99">
                  <c:v>12.34</c:v>
                </c:pt>
                <c:pt idx="100">
                  <c:v>11.17</c:v>
                </c:pt>
                <c:pt idx="101">
                  <c:v>19.61</c:v>
                </c:pt>
                <c:pt idx="102">
                  <c:v>7.45</c:v>
                </c:pt>
                <c:pt idx="103">
                  <c:v>12.65</c:v>
                </c:pt>
                <c:pt idx="104">
                  <c:v>13.38</c:v>
                </c:pt>
                <c:pt idx="105">
                  <c:v>11.87</c:v>
                </c:pt>
                <c:pt idx="106">
                  <c:v>19.61</c:v>
                </c:pt>
                <c:pt idx="107">
                  <c:v>11.38</c:v>
                </c:pt>
                <c:pt idx="108">
                  <c:v>11.1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80-4875-93E4-9BDD610E3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44703"/>
        <c:axId val="89797727"/>
      </c:scatterChart>
      <c:valAx>
        <c:axId val="2354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97727"/>
        <c:crosses val="autoZero"/>
        <c:crossBetween val="midCat"/>
      </c:valAx>
      <c:valAx>
        <c:axId val="8979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44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Acceleration X - 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98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F0D-4B17-910C-54CF55241C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mpu_data_1!$A$2:$A$200</c:f>
              <c:numCache>
                <c:formatCode>General</c:formatCode>
                <c:ptCount val="19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112</c:v>
                </c:pt>
                <c:pt idx="105">
                  <c:v>113</c:v>
                </c:pt>
                <c:pt idx="106">
                  <c:v>114</c:v>
                </c:pt>
                <c:pt idx="107">
                  <c:v>115</c:v>
                </c:pt>
                <c:pt idx="108">
                  <c:v>116</c:v>
                </c:pt>
                <c:pt idx="109">
                  <c:v>117</c:v>
                </c:pt>
                <c:pt idx="110">
                  <c:v>118</c:v>
                </c:pt>
                <c:pt idx="111">
                  <c:v>119</c:v>
                </c:pt>
                <c:pt idx="112">
                  <c:v>120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125</c:v>
                </c:pt>
                <c:pt idx="118">
                  <c:v>126</c:v>
                </c:pt>
                <c:pt idx="119">
                  <c:v>127</c:v>
                </c:pt>
                <c:pt idx="120">
                  <c:v>128</c:v>
                </c:pt>
                <c:pt idx="121">
                  <c:v>129</c:v>
                </c:pt>
                <c:pt idx="122">
                  <c:v>130</c:v>
                </c:pt>
                <c:pt idx="123">
                  <c:v>131</c:v>
                </c:pt>
                <c:pt idx="124">
                  <c:v>132</c:v>
                </c:pt>
                <c:pt idx="125">
                  <c:v>133</c:v>
                </c:pt>
                <c:pt idx="126">
                  <c:v>134</c:v>
                </c:pt>
                <c:pt idx="127">
                  <c:v>135</c:v>
                </c:pt>
                <c:pt idx="128">
                  <c:v>136</c:v>
                </c:pt>
                <c:pt idx="129">
                  <c:v>137</c:v>
                </c:pt>
                <c:pt idx="130">
                  <c:v>138</c:v>
                </c:pt>
                <c:pt idx="131">
                  <c:v>139</c:v>
                </c:pt>
                <c:pt idx="132">
                  <c:v>140</c:v>
                </c:pt>
                <c:pt idx="133">
                  <c:v>141</c:v>
                </c:pt>
                <c:pt idx="134">
                  <c:v>142</c:v>
                </c:pt>
                <c:pt idx="135">
                  <c:v>143</c:v>
                </c:pt>
                <c:pt idx="136">
                  <c:v>144</c:v>
                </c:pt>
                <c:pt idx="137">
                  <c:v>145</c:v>
                </c:pt>
                <c:pt idx="138">
                  <c:v>146</c:v>
                </c:pt>
                <c:pt idx="139">
                  <c:v>147</c:v>
                </c:pt>
                <c:pt idx="140">
                  <c:v>148</c:v>
                </c:pt>
                <c:pt idx="141">
                  <c:v>149</c:v>
                </c:pt>
                <c:pt idx="142">
                  <c:v>150</c:v>
                </c:pt>
                <c:pt idx="143">
                  <c:v>151</c:v>
                </c:pt>
                <c:pt idx="144">
                  <c:v>152</c:v>
                </c:pt>
                <c:pt idx="145">
                  <c:v>153</c:v>
                </c:pt>
                <c:pt idx="146">
                  <c:v>154</c:v>
                </c:pt>
                <c:pt idx="147">
                  <c:v>155</c:v>
                </c:pt>
                <c:pt idx="148">
                  <c:v>156</c:v>
                </c:pt>
                <c:pt idx="149">
                  <c:v>157</c:v>
                </c:pt>
                <c:pt idx="150">
                  <c:v>158</c:v>
                </c:pt>
                <c:pt idx="151">
                  <c:v>160</c:v>
                </c:pt>
                <c:pt idx="152">
                  <c:v>161</c:v>
                </c:pt>
                <c:pt idx="153">
                  <c:v>162</c:v>
                </c:pt>
                <c:pt idx="154">
                  <c:v>163</c:v>
                </c:pt>
                <c:pt idx="155">
                  <c:v>164</c:v>
                </c:pt>
                <c:pt idx="156">
                  <c:v>165</c:v>
                </c:pt>
                <c:pt idx="157">
                  <c:v>166</c:v>
                </c:pt>
                <c:pt idx="158">
                  <c:v>167</c:v>
                </c:pt>
                <c:pt idx="159">
                  <c:v>168</c:v>
                </c:pt>
                <c:pt idx="160">
                  <c:v>169</c:v>
                </c:pt>
                <c:pt idx="161">
                  <c:v>170</c:v>
                </c:pt>
                <c:pt idx="162">
                  <c:v>171</c:v>
                </c:pt>
                <c:pt idx="163">
                  <c:v>172</c:v>
                </c:pt>
                <c:pt idx="164">
                  <c:v>173</c:v>
                </c:pt>
                <c:pt idx="165">
                  <c:v>174</c:v>
                </c:pt>
                <c:pt idx="166">
                  <c:v>175</c:v>
                </c:pt>
                <c:pt idx="167">
                  <c:v>176</c:v>
                </c:pt>
                <c:pt idx="168">
                  <c:v>177</c:v>
                </c:pt>
                <c:pt idx="169">
                  <c:v>178</c:v>
                </c:pt>
                <c:pt idx="170">
                  <c:v>179</c:v>
                </c:pt>
                <c:pt idx="171">
                  <c:v>180</c:v>
                </c:pt>
                <c:pt idx="172">
                  <c:v>181</c:v>
                </c:pt>
                <c:pt idx="173">
                  <c:v>182</c:v>
                </c:pt>
                <c:pt idx="174">
                  <c:v>183</c:v>
                </c:pt>
                <c:pt idx="175">
                  <c:v>184</c:v>
                </c:pt>
                <c:pt idx="176">
                  <c:v>185</c:v>
                </c:pt>
                <c:pt idx="177">
                  <c:v>186</c:v>
                </c:pt>
                <c:pt idx="178">
                  <c:v>187</c:v>
                </c:pt>
                <c:pt idx="179">
                  <c:v>188</c:v>
                </c:pt>
                <c:pt idx="180">
                  <c:v>189</c:v>
                </c:pt>
                <c:pt idx="181">
                  <c:v>190</c:v>
                </c:pt>
                <c:pt idx="182">
                  <c:v>191</c:v>
                </c:pt>
                <c:pt idx="183">
                  <c:v>192</c:v>
                </c:pt>
                <c:pt idx="184">
                  <c:v>193</c:v>
                </c:pt>
                <c:pt idx="185">
                  <c:v>194</c:v>
                </c:pt>
                <c:pt idx="186">
                  <c:v>195</c:v>
                </c:pt>
                <c:pt idx="187">
                  <c:v>196</c:v>
                </c:pt>
                <c:pt idx="188">
                  <c:v>197</c:v>
                </c:pt>
                <c:pt idx="189">
                  <c:v>198</c:v>
                </c:pt>
                <c:pt idx="190">
                  <c:v>199</c:v>
                </c:pt>
                <c:pt idx="191">
                  <c:v>200</c:v>
                </c:pt>
                <c:pt idx="192">
                  <c:v>201</c:v>
                </c:pt>
                <c:pt idx="193">
                  <c:v>202</c:v>
                </c:pt>
                <c:pt idx="194">
                  <c:v>203</c:v>
                </c:pt>
                <c:pt idx="195">
                  <c:v>204</c:v>
                </c:pt>
                <c:pt idx="196">
                  <c:v>205</c:v>
                </c:pt>
                <c:pt idx="197">
                  <c:v>206</c:v>
                </c:pt>
                <c:pt idx="198">
                  <c:v>207</c:v>
                </c:pt>
              </c:numCache>
            </c:numRef>
          </c:xVal>
          <c:yVal>
            <c:numRef>
              <c:f>mpu_data_1!$B$2:$B$200</c:f>
              <c:numCache>
                <c:formatCode>General</c:formatCode>
                <c:ptCount val="199"/>
                <c:pt idx="0">
                  <c:v>0.04</c:v>
                </c:pt>
                <c:pt idx="1">
                  <c:v>-0.03</c:v>
                </c:pt>
                <c:pt idx="2">
                  <c:v>-0.02</c:v>
                </c:pt>
                <c:pt idx="3">
                  <c:v>-0.1</c:v>
                </c:pt>
                <c:pt idx="4">
                  <c:v>0.06</c:v>
                </c:pt>
                <c:pt idx="5">
                  <c:v>1.1100000000000001</c:v>
                </c:pt>
                <c:pt idx="6">
                  <c:v>-1.99</c:v>
                </c:pt>
                <c:pt idx="7">
                  <c:v>-2.85</c:v>
                </c:pt>
                <c:pt idx="8">
                  <c:v>-0.34</c:v>
                </c:pt>
                <c:pt idx="9">
                  <c:v>-0.32</c:v>
                </c:pt>
                <c:pt idx="10">
                  <c:v>-0.3</c:v>
                </c:pt>
                <c:pt idx="11">
                  <c:v>-0.41</c:v>
                </c:pt>
                <c:pt idx="12">
                  <c:v>-0.03</c:v>
                </c:pt>
                <c:pt idx="13">
                  <c:v>-0.01</c:v>
                </c:pt>
                <c:pt idx="14">
                  <c:v>-2.46</c:v>
                </c:pt>
                <c:pt idx="15">
                  <c:v>0.26</c:v>
                </c:pt>
                <c:pt idx="16">
                  <c:v>0.28999999999999998</c:v>
                </c:pt>
                <c:pt idx="17">
                  <c:v>0.24</c:v>
                </c:pt>
                <c:pt idx="18">
                  <c:v>0.16</c:v>
                </c:pt>
                <c:pt idx="19">
                  <c:v>0.01</c:v>
                </c:pt>
                <c:pt idx="20">
                  <c:v>0.1</c:v>
                </c:pt>
                <c:pt idx="21">
                  <c:v>-0.45</c:v>
                </c:pt>
                <c:pt idx="22">
                  <c:v>-1.1200000000000001</c:v>
                </c:pt>
                <c:pt idx="23">
                  <c:v>-1</c:v>
                </c:pt>
                <c:pt idx="24">
                  <c:v>-0.54</c:v>
                </c:pt>
                <c:pt idx="25">
                  <c:v>-1.93</c:v>
                </c:pt>
                <c:pt idx="26">
                  <c:v>-0.37</c:v>
                </c:pt>
                <c:pt idx="27">
                  <c:v>0.11</c:v>
                </c:pt>
                <c:pt idx="28">
                  <c:v>-0.06</c:v>
                </c:pt>
                <c:pt idx="29">
                  <c:v>-0.14000000000000001</c:v>
                </c:pt>
                <c:pt idx="30">
                  <c:v>0.01</c:v>
                </c:pt>
                <c:pt idx="31">
                  <c:v>-1.07</c:v>
                </c:pt>
                <c:pt idx="32">
                  <c:v>1.37</c:v>
                </c:pt>
                <c:pt idx="33">
                  <c:v>-1.43</c:v>
                </c:pt>
                <c:pt idx="34">
                  <c:v>-1.22</c:v>
                </c:pt>
                <c:pt idx="35">
                  <c:v>-0.7</c:v>
                </c:pt>
                <c:pt idx="36">
                  <c:v>-2.4300000000000002</c:v>
                </c:pt>
                <c:pt idx="37">
                  <c:v>-4.3899999999999997</c:v>
                </c:pt>
                <c:pt idx="38">
                  <c:v>-0.95</c:v>
                </c:pt>
                <c:pt idx="39">
                  <c:v>-2.66</c:v>
                </c:pt>
                <c:pt idx="40">
                  <c:v>1.21</c:v>
                </c:pt>
                <c:pt idx="41">
                  <c:v>-0.71</c:v>
                </c:pt>
                <c:pt idx="42">
                  <c:v>-1.79</c:v>
                </c:pt>
                <c:pt idx="43">
                  <c:v>-1.1000000000000001</c:v>
                </c:pt>
                <c:pt idx="44">
                  <c:v>-1.74</c:v>
                </c:pt>
                <c:pt idx="45">
                  <c:v>-1.1499999999999999</c:v>
                </c:pt>
                <c:pt idx="46">
                  <c:v>-0.81</c:v>
                </c:pt>
                <c:pt idx="47">
                  <c:v>-0.11</c:v>
                </c:pt>
                <c:pt idx="48">
                  <c:v>-1.1200000000000001</c:v>
                </c:pt>
                <c:pt idx="49">
                  <c:v>-0.31</c:v>
                </c:pt>
                <c:pt idx="50">
                  <c:v>-0.44</c:v>
                </c:pt>
                <c:pt idx="51">
                  <c:v>-0.7</c:v>
                </c:pt>
                <c:pt idx="52">
                  <c:v>-1.17</c:v>
                </c:pt>
                <c:pt idx="53">
                  <c:v>-0.54</c:v>
                </c:pt>
                <c:pt idx="54">
                  <c:v>-1.73</c:v>
                </c:pt>
                <c:pt idx="55">
                  <c:v>-0.53</c:v>
                </c:pt>
                <c:pt idx="56">
                  <c:v>-1.87</c:v>
                </c:pt>
                <c:pt idx="57">
                  <c:v>-0.51</c:v>
                </c:pt>
                <c:pt idx="58">
                  <c:v>-1.18</c:v>
                </c:pt>
                <c:pt idx="59">
                  <c:v>0.75</c:v>
                </c:pt>
                <c:pt idx="60">
                  <c:v>-0.89</c:v>
                </c:pt>
                <c:pt idx="61">
                  <c:v>1.2</c:v>
                </c:pt>
                <c:pt idx="62">
                  <c:v>-2.19</c:v>
                </c:pt>
                <c:pt idx="63">
                  <c:v>-3.39</c:v>
                </c:pt>
                <c:pt idx="64">
                  <c:v>-2.0099999999999998</c:v>
                </c:pt>
                <c:pt idx="65">
                  <c:v>-0.64</c:v>
                </c:pt>
                <c:pt idx="66">
                  <c:v>-0.72</c:v>
                </c:pt>
                <c:pt idx="67">
                  <c:v>1.25</c:v>
                </c:pt>
                <c:pt idx="68">
                  <c:v>-2.08</c:v>
                </c:pt>
                <c:pt idx="69">
                  <c:v>-1.28</c:v>
                </c:pt>
                <c:pt idx="70">
                  <c:v>-0.96</c:v>
                </c:pt>
                <c:pt idx="71">
                  <c:v>-1.1499999999999999</c:v>
                </c:pt>
                <c:pt idx="72">
                  <c:v>0.36</c:v>
                </c:pt>
                <c:pt idx="73">
                  <c:v>-0.52</c:v>
                </c:pt>
                <c:pt idx="74">
                  <c:v>-1.51</c:v>
                </c:pt>
                <c:pt idx="75">
                  <c:v>-2.15</c:v>
                </c:pt>
                <c:pt idx="76">
                  <c:v>-1.92</c:v>
                </c:pt>
                <c:pt idx="77">
                  <c:v>-1.33</c:v>
                </c:pt>
                <c:pt idx="78">
                  <c:v>-1.82</c:v>
                </c:pt>
                <c:pt idx="79">
                  <c:v>-2.36</c:v>
                </c:pt>
                <c:pt idx="80">
                  <c:v>-2.17</c:v>
                </c:pt>
                <c:pt idx="81">
                  <c:v>-1.62</c:v>
                </c:pt>
                <c:pt idx="82">
                  <c:v>-0.94</c:v>
                </c:pt>
                <c:pt idx="83">
                  <c:v>-1.22</c:v>
                </c:pt>
                <c:pt idx="84">
                  <c:v>-1.02</c:v>
                </c:pt>
                <c:pt idx="85">
                  <c:v>-0.13</c:v>
                </c:pt>
                <c:pt idx="86">
                  <c:v>-0.88</c:v>
                </c:pt>
                <c:pt idx="87">
                  <c:v>-1.24</c:v>
                </c:pt>
                <c:pt idx="88">
                  <c:v>-1.63</c:v>
                </c:pt>
                <c:pt idx="89">
                  <c:v>-1.29</c:v>
                </c:pt>
                <c:pt idx="90">
                  <c:v>-0.4</c:v>
                </c:pt>
                <c:pt idx="91">
                  <c:v>-0.84</c:v>
                </c:pt>
                <c:pt idx="92">
                  <c:v>-0.94</c:v>
                </c:pt>
                <c:pt idx="93">
                  <c:v>-1.85</c:v>
                </c:pt>
                <c:pt idx="94">
                  <c:v>-0.85</c:v>
                </c:pt>
                <c:pt idx="95">
                  <c:v>-0.86</c:v>
                </c:pt>
                <c:pt idx="96">
                  <c:v>-0.8</c:v>
                </c:pt>
                <c:pt idx="97">
                  <c:v>-3.55</c:v>
                </c:pt>
                <c:pt idx="98">
                  <c:v>-1.72</c:v>
                </c:pt>
                <c:pt idx="99">
                  <c:v>-1.37</c:v>
                </c:pt>
                <c:pt idx="100">
                  <c:v>-2.93</c:v>
                </c:pt>
                <c:pt idx="101">
                  <c:v>-2.42</c:v>
                </c:pt>
                <c:pt idx="102">
                  <c:v>-2.4700000000000002</c:v>
                </c:pt>
                <c:pt idx="103">
                  <c:v>-2.39</c:v>
                </c:pt>
                <c:pt idx="104">
                  <c:v>-1.78</c:v>
                </c:pt>
                <c:pt idx="105">
                  <c:v>-1.7</c:v>
                </c:pt>
                <c:pt idx="106">
                  <c:v>-1.77</c:v>
                </c:pt>
                <c:pt idx="107">
                  <c:v>-1.89</c:v>
                </c:pt>
                <c:pt idx="108">
                  <c:v>-1.76</c:v>
                </c:pt>
                <c:pt idx="109">
                  <c:v>-3.06</c:v>
                </c:pt>
                <c:pt idx="110">
                  <c:v>-1.5</c:v>
                </c:pt>
                <c:pt idx="111">
                  <c:v>-2.4</c:v>
                </c:pt>
                <c:pt idx="112">
                  <c:v>-1.95</c:v>
                </c:pt>
                <c:pt idx="113">
                  <c:v>-2.11</c:v>
                </c:pt>
                <c:pt idx="114">
                  <c:v>-2.1800000000000002</c:v>
                </c:pt>
                <c:pt idx="115">
                  <c:v>-2.04</c:v>
                </c:pt>
                <c:pt idx="116">
                  <c:v>-4.93</c:v>
                </c:pt>
                <c:pt idx="117">
                  <c:v>-2.5</c:v>
                </c:pt>
                <c:pt idx="118">
                  <c:v>-2.72</c:v>
                </c:pt>
                <c:pt idx="119">
                  <c:v>-1.3</c:v>
                </c:pt>
                <c:pt idx="120">
                  <c:v>-1.85</c:v>
                </c:pt>
                <c:pt idx="121">
                  <c:v>-2.99</c:v>
                </c:pt>
                <c:pt idx="122">
                  <c:v>-1.9</c:v>
                </c:pt>
                <c:pt idx="123">
                  <c:v>-2.4500000000000002</c:v>
                </c:pt>
                <c:pt idx="124">
                  <c:v>-0.89</c:v>
                </c:pt>
                <c:pt idx="125">
                  <c:v>-0.98</c:v>
                </c:pt>
                <c:pt idx="126">
                  <c:v>-1.4</c:v>
                </c:pt>
                <c:pt idx="127">
                  <c:v>-0.55000000000000004</c:v>
                </c:pt>
                <c:pt idx="128">
                  <c:v>-1.52</c:v>
                </c:pt>
                <c:pt idx="129">
                  <c:v>-3.68</c:v>
                </c:pt>
                <c:pt idx="130">
                  <c:v>-2.38</c:v>
                </c:pt>
                <c:pt idx="131">
                  <c:v>-2.21</c:v>
                </c:pt>
                <c:pt idx="132">
                  <c:v>-0.89</c:v>
                </c:pt>
                <c:pt idx="133">
                  <c:v>-0.9</c:v>
                </c:pt>
                <c:pt idx="134">
                  <c:v>-0.39</c:v>
                </c:pt>
                <c:pt idx="135">
                  <c:v>-3.15</c:v>
                </c:pt>
                <c:pt idx="136">
                  <c:v>-3.68</c:v>
                </c:pt>
                <c:pt idx="137">
                  <c:v>-2.98</c:v>
                </c:pt>
                <c:pt idx="138">
                  <c:v>-0.49</c:v>
                </c:pt>
                <c:pt idx="139">
                  <c:v>-2.75</c:v>
                </c:pt>
                <c:pt idx="140">
                  <c:v>-1.82</c:v>
                </c:pt>
                <c:pt idx="141">
                  <c:v>-2.13</c:v>
                </c:pt>
                <c:pt idx="142">
                  <c:v>-0.61</c:v>
                </c:pt>
                <c:pt idx="143">
                  <c:v>-1.74</c:v>
                </c:pt>
                <c:pt idx="144">
                  <c:v>-4.38</c:v>
                </c:pt>
                <c:pt idx="145">
                  <c:v>0.65</c:v>
                </c:pt>
                <c:pt idx="146">
                  <c:v>-1.82</c:v>
                </c:pt>
                <c:pt idx="147">
                  <c:v>-2.1</c:v>
                </c:pt>
                <c:pt idx="148">
                  <c:v>-3.74</c:v>
                </c:pt>
                <c:pt idx="149">
                  <c:v>-1.7</c:v>
                </c:pt>
                <c:pt idx="150">
                  <c:v>1.21</c:v>
                </c:pt>
                <c:pt idx="151">
                  <c:v>-0.93</c:v>
                </c:pt>
                <c:pt idx="152">
                  <c:v>-1.8</c:v>
                </c:pt>
                <c:pt idx="153">
                  <c:v>-1.93</c:v>
                </c:pt>
                <c:pt idx="154">
                  <c:v>-1.39</c:v>
                </c:pt>
                <c:pt idx="155">
                  <c:v>-1.8</c:v>
                </c:pt>
                <c:pt idx="156">
                  <c:v>-4.13</c:v>
                </c:pt>
                <c:pt idx="157">
                  <c:v>-0.37</c:v>
                </c:pt>
                <c:pt idx="158">
                  <c:v>-1.21</c:v>
                </c:pt>
                <c:pt idx="159">
                  <c:v>-1.92</c:v>
                </c:pt>
                <c:pt idx="160">
                  <c:v>0.54</c:v>
                </c:pt>
                <c:pt idx="161">
                  <c:v>0.16</c:v>
                </c:pt>
                <c:pt idx="162">
                  <c:v>-1.91</c:v>
                </c:pt>
                <c:pt idx="163">
                  <c:v>-2.1800000000000002</c:v>
                </c:pt>
                <c:pt idx="164">
                  <c:v>1.53</c:v>
                </c:pt>
                <c:pt idx="165">
                  <c:v>3.22</c:v>
                </c:pt>
                <c:pt idx="166">
                  <c:v>-1.63</c:v>
                </c:pt>
                <c:pt idx="167">
                  <c:v>-2.06</c:v>
                </c:pt>
                <c:pt idx="168">
                  <c:v>-2.41</c:v>
                </c:pt>
                <c:pt idx="169">
                  <c:v>-2.64</c:v>
                </c:pt>
                <c:pt idx="170">
                  <c:v>-4.34</c:v>
                </c:pt>
                <c:pt idx="171">
                  <c:v>-1.02</c:v>
                </c:pt>
                <c:pt idx="172">
                  <c:v>-1.6</c:v>
                </c:pt>
                <c:pt idx="173">
                  <c:v>-0.47</c:v>
                </c:pt>
                <c:pt idx="174">
                  <c:v>-0.87</c:v>
                </c:pt>
                <c:pt idx="175">
                  <c:v>1.96</c:v>
                </c:pt>
                <c:pt idx="176">
                  <c:v>-1.38</c:v>
                </c:pt>
                <c:pt idx="177">
                  <c:v>1.1100000000000001</c:v>
                </c:pt>
                <c:pt idx="178">
                  <c:v>-0.1</c:v>
                </c:pt>
                <c:pt idx="179">
                  <c:v>-1.23</c:v>
                </c:pt>
                <c:pt idx="180">
                  <c:v>-2.2000000000000002</c:v>
                </c:pt>
                <c:pt idx="181">
                  <c:v>-1.42</c:v>
                </c:pt>
                <c:pt idx="182">
                  <c:v>-1.47</c:v>
                </c:pt>
                <c:pt idx="183">
                  <c:v>-3.01</c:v>
                </c:pt>
                <c:pt idx="184">
                  <c:v>-1.57</c:v>
                </c:pt>
                <c:pt idx="185">
                  <c:v>-1.1200000000000001</c:v>
                </c:pt>
                <c:pt idx="186">
                  <c:v>-2.36</c:v>
                </c:pt>
                <c:pt idx="187">
                  <c:v>-1.62</c:v>
                </c:pt>
                <c:pt idx="188">
                  <c:v>-3.01</c:v>
                </c:pt>
                <c:pt idx="189">
                  <c:v>-2.23</c:v>
                </c:pt>
                <c:pt idx="190">
                  <c:v>0.79</c:v>
                </c:pt>
                <c:pt idx="191">
                  <c:v>-1.86</c:v>
                </c:pt>
                <c:pt idx="192">
                  <c:v>-1.82</c:v>
                </c:pt>
                <c:pt idx="193">
                  <c:v>-2.12</c:v>
                </c:pt>
                <c:pt idx="194">
                  <c:v>-2.2000000000000002</c:v>
                </c:pt>
                <c:pt idx="195">
                  <c:v>-2.16</c:v>
                </c:pt>
                <c:pt idx="196">
                  <c:v>-1.62</c:v>
                </c:pt>
                <c:pt idx="197">
                  <c:v>-1.59</c:v>
                </c:pt>
                <c:pt idx="198">
                  <c:v>-1.02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0D-4B17-910C-54CF55241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008927"/>
        <c:axId val="986017087"/>
      </c:scatterChart>
      <c:valAx>
        <c:axId val="986008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017087"/>
        <c:crosses val="autoZero"/>
        <c:crossBetween val="midCat"/>
      </c:valAx>
      <c:valAx>
        <c:axId val="98601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Accelceration (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m/s-2)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008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Acceleration Y - 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98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7C9-4B1F-9914-904B24FD4A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mpu_data_1!$A$2:$A$200</c:f>
              <c:numCache>
                <c:formatCode>General</c:formatCode>
                <c:ptCount val="19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112</c:v>
                </c:pt>
                <c:pt idx="105">
                  <c:v>113</c:v>
                </c:pt>
                <c:pt idx="106">
                  <c:v>114</c:v>
                </c:pt>
                <c:pt idx="107">
                  <c:v>115</c:v>
                </c:pt>
                <c:pt idx="108">
                  <c:v>116</c:v>
                </c:pt>
                <c:pt idx="109">
                  <c:v>117</c:v>
                </c:pt>
                <c:pt idx="110">
                  <c:v>118</c:v>
                </c:pt>
                <c:pt idx="111">
                  <c:v>119</c:v>
                </c:pt>
                <c:pt idx="112">
                  <c:v>120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125</c:v>
                </c:pt>
                <c:pt idx="118">
                  <c:v>126</c:v>
                </c:pt>
                <c:pt idx="119">
                  <c:v>127</c:v>
                </c:pt>
                <c:pt idx="120">
                  <c:v>128</c:v>
                </c:pt>
                <c:pt idx="121">
                  <c:v>129</c:v>
                </c:pt>
                <c:pt idx="122">
                  <c:v>130</c:v>
                </c:pt>
                <c:pt idx="123">
                  <c:v>131</c:v>
                </c:pt>
                <c:pt idx="124">
                  <c:v>132</c:v>
                </c:pt>
                <c:pt idx="125">
                  <c:v>133</c:v>
                </c:pt>
                <c:pt idx="126">
                  <c:v>134</c:v>
                </c:pt>
                <c:pt idx="127">
                  <c:v>135</c:v>
                </c:pt>
                <c:pt idx="128">
                  <c:v>136</c:v>
                </c:pt>
                <c:pt idx="129">
                  <c:v>137</c:v>
                </c:pt>
                <c:pt idx="130">
                  <c:v>138</c:v>
                </c:pt>
                <c:pt idx="131">
                  <c:v>139</c:v>
                </c:pt>
                <c:pt idx="132">
                  <c:v>140</c:v>
                </c:pt>
                <c:pt idx="133">
                  <c:v>141</c:v>
                </c:pt>
                <c:pt idx="134">
                  <c:v>142</c:v>
                </c:pt>
                <c:pt idx="135">
                  <c:v>143</c:v>
                </c:pt>
                <c:pt idx="136">
                  <c:v>144</c:v>
                </c:pt>
                <c:pt idx="137">
                  <c:v>145</c:v>
                </c:pt>
                <c:pt idx="138">
                  <c:v>146</c:v>
                </c:pt>
                <c:pt idx="139">
                  <c:v>147</c:v>
                </c:pt>
                <c:pt idx="140">
                  <c:v>148</c:v>
                </c:pt>
                <c:pt idx="141">
                  <c:v>149</c:v>
                </c:pt>
                <c:pt idx="142">
                  <c:v>150</c:v>
                </c:pt>
                <c:pt idx="143">
                  <c:v>151</c:v>
                </c:pt>
                <c:pt idx="144">
                  <c:v>152</c:v>
                </c:pt>
                <c:pt idx="145">
                  <c:v>153</c:v>
                </c:pt>
                <c:pt idx="146">
                  <c:v>154</c:v>
                </c:pt>
                <c:pt idx="147">
                  <c:v>155</c:v>
                </c:pt>
                <c:pt idx="148">
                  <c:v>156</c:v>
                </c:pt>
                <c:pt idx="149">
                  <c:v>157</c:v>
                </c:pt>
                <c:pt idx="150">
                  <c:v>158</c:v>
                </c:pt>
                <c:pt idx="151">
                  <c:v>160</c:v>
                </c:pt>
                <c:pt idx="152">
                  <c:v>161</c:v>
                </c:pt>
                <c:pt idx="153">
                  <c:v>162</c:v>
                </c:pt>
                <c:pt idx="154">
                  <c:v>163</c:v>
                </c:pt>
                <c:pt idx="155">
                  <c:v>164</c:v>
                </c:pt>
                <c:pt idx="156">
                  <c:v>165</c:v>
                </c:pt>
                <c:pt idx="157">
                  <c:v>166</c:v>
                </c:pt>
                <c:pt idx="158">
                  <c:v>167</c:v>
                </c:pt>
                <c:pt idx="159">
                  <c:v>168</c:v>
                </c:pt>
                <c:pt idx="160">
                  <c:v>169</c:v>
                </c:pt>
                <c:pt idx="161">
                  <c:v>170</c:v>
                </c:pt>
                <c:pt idx="162">
                  <c:v>171</c:v>
                </c:pt>
                <c:pt idx="163">
                  <c:v>172</c:v>
                </c:pt>
                <c:pt idx="164">
                  <c:v>173</c:v>
                </c:pt>
                <c:pt idx="165">
                  <c:v>174</c:v>
                </c:pt>
                <c:pt idx="166">
                  <c:v>175</c:v>
                </c:pt>
                <c:pt idx="167">
                  <c:v>176</c:v>
                </c:pt>
                <c:pt idx="168">
                  <c:v>177</c:v>
                </c:pt>
                <c:pt idx="169">
                  <c:v>178</c:v>
                </c:pt>
                <c:pt idx="170">
                  <c:v>179</c:v>
                </c:pt>
                <c:pt idx="171">
                  <c:v>180</c:v>
                </c:pt>
                <c:pt idx="172">
                  <c:v>181</c:v>
                </c:pt>
                <c:pt idx="173">
                  <c:v>182</c:v>
                </c:pt>
                <c:pt idx="174">
                  <c:v>183</c:v>
                </c:pt>
                <c:pt idx="175">
                  <c:v>184</c:v>
                </c:pt>
                <c:pt idx="176">
                  <c:v>185</c:v>
                </c:pt>
                <c:pt idx="177">
                  <c:v>186</c:v>
                </c:pt>
                <c:pt idx="178">
                  <c:v>187</c:v>
                </c:pt>
                <c:pt idx="179">
                  <c:v>188</c:v>
                </c:pt>
                <c:pt idx="180">
                  <c:v>189</c:v>
                </c:pt>
                <c:pt idx="181">
                  <c:v>190</c:v>
                </c:pt>
                <c:pt idx="182">
                  <c:v>191</c:v>
                </c:pt>
                <c:pt idx="183">
                  <c:v>192</c:v>
                </c:pt>
                <c:pt idx="184">
                  <c:v>193</c:v>
                </c:pt>
                <c:pt idx="185">
                  <c:v>194</c:v>
                </c:pt>
                <c:pt idx="186">
                  <c:v>195</c:v>
                </c:pt>
                <c:pt idx="187">
                  <c:v>196</c:v>
                </c:pt>
                <c:pt idx="188">
                  <c:v>197</c:v>
                </c:pt>
                <c:pt idx="189">
                  <c:v>198</c:v>
                </c:pt>
                <c:pt idx="190">
                  <c:v>199</c:v>
                </c:pt>
                <c:pt idx="191">
                  <c:v>200</c:v>
                </c:pt>
                <c:pt idx="192">
                  <c:v>201</c:v>
                </c:pt>
                <c:pt idx="193">
                  <c:v>202</c:v>
                </c:pt>
                <c:pt idx="194">
                  <c:v>203</c:v>
                </c:pt>
                <c:pt idx="195">
                  <c:v>204</c:v>
                </c:pt>
                <c:pt idx="196">
                  <c:v>205</c:v>
                </c:pt>
                <c:pt idx="197">
                  <c:v>206</c:v>
                </c:pt>
                <c:pt idx="198">
                  <c:v>207</c:v>
                </c:pt>
              </c:numCache>
            </c:numRef>
          </c:xVal>
          <c:yVal>
            <c:numRef>
              <c:f>mpu_data_1!$C$2:$C$200</c:f>
              <c:numCache>
                <c:formatCode>General</c:formatCode>
                <c:ptCount val="199"/>
                <c:pt idx="0">
                  <c:v>1.45</c:v>
                </c:pt>
                <c:pt idx="1">
                  <c:v>1.46</c:v>
                </c:pt>
                <c:pt idx="2">
                  <c:v>1.38</c:v>
                </c:pt>
                <c:pt idx="3">
                  <c:v>1.41</c:v>
                </c:pt>
                <c:pt idx="4">
                  <c:v>1.38</c:v>
                </c:pt>
                <c:pt idx="5">
                  <c:v>2.2999999999999998</c:v>
                </c:pt>
                <c:pt idx="6">
                  <c:v>1.18</c:v>
                </c:pt>
                <c:pt idx="7">
                  <c:v>1.64</c:v>
                </c:pt>
                <c:pt idx="8">
                  <c:v>1.85</c:v>
                </c:pt>
                <c:pt idx="9">
                  <c:v>1.81</c:v>
                </c:pt>
                <c:pt idx="10">
                  <c:v>2.0499999999999998</c:v>
                </c:pt>
                <c:pt idx="11">
                  <c:v>1.86</c:v>
                </c:pt>
                <c:pt idx="12">
                  <c:v>1.96</c:v>
                </c:pt>
                <c:pt idx="13">
                  <c:v>1.9</c:v>
                </c:pt>
                <c:pt idx="14">
                  <c:v>2.77</c:v>
                </c:pt>
                <c:pt idx="15">
                  <c:v>1.95</c:v>
                </c:pt>
                <c:pt idx="16">
                  <c:v>2.04</c:v>
                </c:pt>
                <c:pt idx="17">
                  <c:v>1.92</c:v>
                </c:pt>
                <c:pt idx="18">
                  <c:v>1.82</c:v>
                </c:pt>
                <c:pt idx="19">
                  <c:v>1.75</c:v>
                </c:pt>
                <c:pt idx="20">
                  <c:v>-1.7</c:v>
                </c:pt>
                <c:pt idx="21">
                  <c:v>-0.76</c:v>
                </c:pt>
                <c:pt idx="22">
                  <c:v>-0.18</c:v>
                </c:pt>
                <c:pt idx="23">
                  <c:v>0.28999999999999998</c:v>
                </c:pt>
                <c:pt idx="24">
                  <c:v>1.05</c:v>
                </c:pt>
                <c:pt idx="25">
                  <c:v>-0.13</c:v>
                </c:pt>
                <c:pt idx="26">
                  <c:v>0.74</c:v>
                </c:pt>
                <c:pt idx="27">
                  <c:v>0.56999999999999995</c:v>
                </c:pt>
                <c:pt idx="28">
                  <c:v>0.87</c:v>
                </c:pt>
                <c:pt idx="29">
                  <c:v>0.91</c:v>
                </c:pt>
                <c:pt idx="30">
                  <c:v>0.96</c:v>
                </c:pt>
                <c:pt idx="31">
                  <c:v>0.37</c:v>
                </c:pt>
                <c:pt idx="32">
                  <c:v>2.68</c:v>
                </c:pt>
                <c:pt idx="33">
                  <c:v>0.87</c:v>
                </c:pt>
                <c:pt idx="34">
                  <c:v>0.53</c:v>
                </c:pt>
                <c:pt idx="35">
                  <c:v>1.07</c:v>
                </c:pt>
                <c:pt idx="36">
                  <c:v>0.37</c:v>
                </c:pt>
                <c:pt idx="37">
                  <c:v>1.05</c:v>
                </c:pt>
                <c:pt idx="38">
                  <c:v>1</c:v>
                </c:pt>
                <c:pt idx="39">
                  <c:v>0.46</c:v>
                </c:pt>
                <c:pt idx="40">
                  <c:v>2.17</c:v>
                </c:pt>
                <c:pt idx="41">
                  <c:v>0.89</c:v>
                </c:pt>
                <c:pt idx="42">
                  <c:v>0.7</c:v>
                </c:pt>
                <c:pt idx="43">
                  <c:v>0.63</c:v>
                </c:pt>
                <c:pt idx="44">
                  <c:v>0.86</c:v>
                </c:pt>
                <c:pt idx="45">
                  <c:v>0.34</c:v>
                </c:pt>
                <c:pt idx="46">
                  <c:v>1.41</c:v>
                </c:pt>
                <c:pt idx="47">
                  <c:v>0.7</c:v>
                </c:pt>
                <c:pt idx="48">
                  <c:v>-0.28000000000000003</c:v>
                </c:pt>
                <c:pt idx="49">
                  <c:v>1.83</c:v>
                </c:pt>
                <c:pt idx="50">
                  <c:v>0.55000000000000004</c:v>
                </c:pt>
                <c:pt idx="51">
                  <c:v>1.1299999999999999</c:v>
                </c:pt>
                <c:pt idx="52">
                  <c:v>-0.25</c:v>
                </c:pt>
                <c:pt idx="53">
                  <c:v>0.83</c:v>
                </c:pt>
                <c:pt idx="54">
                  <c:v>1.24</c:v>
                </c:pt>
                <c:pt idx="55">
                  <c:v>1.1499999999999999</c:v>
                </c:pt>
                <c:pt idx="56">
                  <c:v>1.32</c:v>
                </c:pt>
                <c:pt idx="57">
                  <c:v>1.6</c:v>
                </c:pt>
                <c:pt idx="58">
                  <c:v>0.19</c:v>
                </c:pt>
                <c:pt idx="59">
                  <c:v>-0.49</c:v>
                </c:pt>
                <c:pt idx="60">
                  <c:v>0.93</c:v>
                </c:pt>
                <c:pt idx="61">
                  <c:v>0.06</c:v>
                </c:pt>
                <c:pt idx="62">
                  <c:v>-0.55000000000000004</c:v>
                </c:pt>
                <c:pt idx="63">
                  <c:v>-0.25</c:v>
                </c:pt>
                <c:pt idx="64">
                  <c:v>-0.01</c:v>
                </c:pt>
                <c:pt idx="65">
                  <c:v>0.44</c:v>
                </c:pt>
                <c:pt idx="66">
                  <c:v>0.44</c:v>
                </c:pt>
                <c:pt idx="67">
                  <c:v>-1.75</c:v>
                </c:pt>
                <c:pt idx="68">
                  <c:v>0.69</c:v>
                </c:pt>
                <c:pt idx="69">
                  <c:v>0.6</c:v>
                </c:pt>
                <c:pt idx="70">
                  <c:v>0.32</c:v>
                </c:pt>
                <c:pt idx="71">
                  <c:v>-0.05</c:v>
                </c:pt>
                <c:pt idx="72">
                  <c:v>0.59</c:v>
                </c:pt>
                <c:pt idx="73">
                  <c:v>0.27</c:v>
                </c:pt>
                <c:pt idx="74">
                  <c:v>1.43</c:v>
                </c:pt>
                <c:pt idx="75">
                  <c:v>3.42</c:v>
                </c:pt>
                <c:pt idx="76">
                  <c:v>0.66</c:v>
                </c:pt>
                <c:pt idx="77">
                  <c:v>0.95</c:v>
                </c:pt>
                <c:pt idx="78">
                  <c:v>2.2200000000000002</c:v>
                </c:pt>
                <c:pt idx="79">
                  <c:v>0.47</c:v>
                </c:pt>
                <c:pt idx="80">
                  <c:v>2.11</c:v>
                </c:pt>
                <c:pt idx="81">
                  <c:v>1.23</c:v>
                </c:pt>
                <c:pt idx="82">
                  <c:v>0.78</c:v>
                </c:pt>
                <c:pt idx="83">
                  <c:v>0.65</c:v>
                </c:pt>
                <c:pt idx="84">
                  <c:v>0.6</c:v>
                </c:pt>
                <c:pt idx="85">
                  <c:v>1.62</c:v>
                </c:pt>
                <c:pt idx="86">
                  <c:v>0.23</c:v>
                </c:pt>
                <c:pt idx="87">
                  <c:v>1.26</c:v>
                </c:pt>
                <c:pt idx="88">
                  <c:v>1.5</c:v>
                </c:pt>
                <c:pt idx="89">
                  <c:v>1.25</c:v>
                </c:pt>
                <c:pt idx="90">
                  <c:v>1.41</c:v>
                </c:pt>
                <c:pt idx="91">
                  <c:v>0.87</c:v>
                </c:pt>
                <c:pt idx="92">
                  <c:v>0.78</c:v>
                </c:pt>
                <c:pt idx="93">
                  <c:v>2.21</c:v>
                </c:pt>
                <c:pt idx="94">
                  <c:v>1.6</c:v>
                </c:pt>
                <c:pt idx="95">
                  <c:v>0.79</c:v>
                </c:pt>
                <c:pt idx="96">
                  <c:v>0.75</c:v>
                </c:pt>
                <c:pt idx="97">
                  <c:v>1.31</c:v>
                </c:pt>
                <c:pt idx="98">
                  <c:v>0.9</c:v>
                </c:pt>
                <c:pt idx="99">
                  <c:v>1.49</c:v>
                </c:pt>
                <c:pt idx="100">
                  <c:v>2.2000000000000002</c:v>
                </c:pt>
                <c:pt idx="101">
                  <c:v>1.36</c:v>
                </c:pt>
                <c:pt idx="102">
                  <c:v>3.27</c:v>
                </c:pt>
                <c:pt idx="103">
                  <c:v>1.41</c:v>
                </c:pt>
                <c:pt idx="104">
                  <c:v>1.97</c:v>
                </c:pt>
                <c:pt idx="105">
                  <c:v>2.2000000000000002</c:v>
                </c:pt>
                <c:pt idx="106">
                  <c:v>1.98</c:v>
                </c:pt>
                <c:pt idx="107">
                  <c:v>2</c:v>
                </c:pt>
                <c:pt idx="108">
                  <c:v>1.92</c:v>
                </c:pt>
                <c:pt idx="109">
                  <c:v>2.48</c:v>
                </c:pt>
                <c:pt idx="110">
                  <c:v>2.08</c:v>
                </c:pt>
                <c:pt idx="111">
                  <c:v>1.71</c:v>
                </c:pt>
                <c:pt idx="112">
                  <c:v>2.3199999999999998</c:v>
                </c:pt>
                <c:pt idx="113">
                  <c:v>2.1800000000000002</c:v>
                </c:pt>
                <c:pt idx="114">
                  <c:v>2.17</c:v>
                </c:pt>
                <c:pt idx="115">
                  <c:v>2.37</c:v>
                </c:pt>
                <c:pt idx="116">
                  <c:v>5.4</c:v>
                </c:pt>
                <c:pt idx="117">
                  <c:v>2.29</c:v>
                </c:pt>
                <c:pt idx="118">
                  <c:v>1.1299999999999999</c:v>
                </c:pt>
                <c:pt idx="119">
                  <c:v>0.79</c:v>
                </c:pt>
                <c:pt idx="120">
                  <c:v>1.64</c:v>
                </c:pt>
                <c:pt idx="121">
                  <c:v>1.74</c:v>
                </c:pt>
                <c:pt idx="122">
                  <c:v>-0.13</c:v>
                </c:pt>
                <c:pt idx="123">
                  <c:v>-1.75</c:v>
                </c:pt>
                <c:pt idx="124">
                  <c:v>0.33</c:v>
                </c:pt>
                <c:pt idx="125">
                  <c:v>2.09</c:v>
                </c:pt>
                <c:pt idx="126">
                  <c:v>-0.09</c:v>
                </c:pt>
                <c:pt idx="127">
                  <c:v>1.1399999999999999</c:v>
                </c:pt>
                <c:pt idx="128">
                  <c:v>2.2999999999999998</c:v>
                </c:pt>
                <c:pt idx="129">
                  <c:v>-3.53</c:v>
                </c:pt>
                <c:pt idx="130">
                  <c:v>-2.4700000000000002</c:v>
                </c:pt>
                <c:pt idx="131">
                  <c:v>-1.93</c:v>
                </c:pt>
                <c:pt idx="132">
                  <c:v>0.01</c:v>
                </c:pt>
                <c:pt idx="133">
                  <c:v>-0.78</c:v>
                </c:pt>
                <c:pt idx="134">
                  <c:v>2.15</c:v>
                </c:pt>
                <c:pt idx="135">
                  <c:v>-3.33</c:v>
                </c:pt>
                <c:pt idx="136">
                  <c:v>-0.31</c:v>
                </c:pt>
                <c:pt idx="137">
                  <c:v>-5.69</c:v>
                </c:pt>
                <c:pt idx="138">
                  <c:v>-0.62</c:v>
                </c:pt>
                <c:pt idx="139">
                  <c:v>0.22</c:v>
                </c:pt>
                <c:pt idx="140">
                  <c:v>-0.51</c:v>
                </c:pt>
                <c:pt idx="141">
                  <c:v>0.12</c:v>
                </c:pt>
                <c:pt idx="142">
                  <c:v>4.43</c:v>
                </c:pt>
                <c:pt idx="143">
                  <c:v>0.81</c:v>
                </c:pt>
                <c:pt idx="144">
                  <c:v>1.22</c:v>
                </c:pt>
                <c:pt idx="145">
                  <c:v>3.72</c:v>
                </c:pt>
                <c:pt idx="146">
                  <c:v>0.41</c:v>
                </c:pt>
                <c:pt idx="147">
                  <c:v>0.99</c:v>
                </c:pt>
                <c:pt idx="148">
                  <c:v>-1.28</c:v>
                </c:pt>
                <c:pt idx="149">
                  <c:v>0.22</c:v>
                </c:pt>
                <c:pt idx="150">
                  <c:v>7.88</c:v>
                </c:pt>
                <c:pt idx="151">
                  <c:v>4.71</c:v>
                </c:pt>
                <c:pt idx="152">
                  <c:v>3.59</c:v>
                </c:pt>
                <c:pt idx="153">
                  <c:v>4.95</c:v>
                </c:pt>
                <c:pt idx="154">
                  <c:v>1.1499999999999999</c:v>
                </c:pt>
                <c:pt idx="155">
                  <c:v>7.0000000000000007E-2</c:v>
                </c:pt>
                <c:pt idx="156">
                  <c:v>-3.03</c:v>
                </c:pt>
                <c:pt idx="157">
                  <c:v>-0.4</c:v>
                </c:pt>
                <c:pt idx="158">
                  <c:v>0.33</c:v>
                </c:pt>
                <c:pt idx="159">
                  <c:v>0.61</c:v>
                </c:pt>
                <c:pt idx="160">
                  <c:v>-3.46</c:v>
                </c:pt>
                <c:pt idx="161">
                  <c:v>0.08</c:v>
                </c:pt>
                <c:pt idx="162">
                  <c:v>0.78</c:v>
                </c:pt>
                <c:pt idx="163">
                  <c:v>0.7</c:v>
                </c:pt>
                <c:pt idx="164">
                  <c:v>7.52</c:v>
                </c:pt>
                <c:pt idx="165">
                  <c:v>4.8899999999999997</c:v>
                </c:pt>
                <c:pt idx="166">
                  <c:v>0.67</c:v>
                </c:pt>
                <c:pt idx="167">
                  <c:v>1.3</c:v>
                </c:pt>
                <c:pt idx="168">
                  <c:v>0.14000000000000001</c:v>
                </c:pt>
                <c:pt idx="169">
                  <c:v>-2.31</c:v>
                </c:pt>
                <c:pt idx="170">
                  <c:v>-1.54</c:v>
                </c:pt>
                <c:pt idx="171">
                  <c:v>0.12</c:v>
                </c:pt>
                <c:pt idx="172">
                  <c:v>0.66</c:v>
                </c:pt>
                <c:pt idx="173">
                  <c:v>3.63</c:v>
                </c:pt>
                <c:pt idx="174">
                  <c:v>0.16</c:v>
                </c:pt>
                <c:pt idx="175">
                  <c:v>-0.4</c:v>
                </c:pt>
                <c:pt idx="176">
                  <c:v>0.96</c:v>
                </c:pt>
                <c:pt idx="177">
                  <c:v>-2.0499999999999998</c:v>
                </c:pt>
                <c:pt idx="178">
                  <c:v>0.28999999999999998</c:v>
                </c:pt>
                <c:pt idx="179">
                  <c:v>0.31</c:v>
                </c:pt>
                <c:pt idx="180">
                  <c:v>-0.01</c:v>
                </c:pt>
                <c:pt idx="181">
                  <c:v>-2.14</c:v>
                </c:pt>
                <c:pt idx="182">
                  <c:v>1.02</c:v>
                </c:pt>
                <c:pt idx="183">
                  <c:v>0.93</c:v>
                </c:pt>
                <c:pt idx="184">
                  <c:v>0.39</c:v>
                </c:pt>
                <c:pt idx="185">
                  <c:v>-0.11</c:v>
                </c:pt>
                <c:pt idx="186">
                  <c:v>0.71</c:v>
                </c:pt>
                <c:pt idx="187">
                  <c:v>2.75</c:v>
                </c:pt>
                <c:pt idx="188">
                  <c:v>1.31</c:v>
                </c:pt>
                <c:pt idx="189">
                  <c:v>2.37</c:v>
                </c:pt>
                <c:pt idx="190">
                  <c:v>1.74</c:v>
                </c:pt>
                <c:pt idx="191">
                  <c:v>1.03</c:v>
                </c:pt>
                <c:pt idx="192">
                  <c:v>1.1499999999999999</c:v>
                </c:pt>
                <c:pt idx="193">
                  <c:v>1.04</c:v>
                </c:pt>
                <c:pt idx="194">
                  <c:v>0.9</c:v>
                </c:pt>
                <c:pt idx="195">
                  <c:v>0.91</c:v>
                </c:pt>
                <c:pt idx="196">
                  <c:v>1.07</c:v>
                </c:pt>
                <c:pt idx="197">
                  <c:v>0.87</c:v>
                </c:pt>
                <c:pt idx="198">
                  <c:v>0.18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C9-4B1F-9914-904B24FD4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993087"/>
        <c:axId val="985994047"/>
      </c:scatterChart>
      <c:valAx>
        <c:axId val="985993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994047"/>
        <c:crosses val="autoZero"/>
        <c:crossBetween val="midCat"/>
      </c:valAx>
      <c:valAx>
        <c:axId val="98599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Accelceration (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m/s-2)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993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Acceleration Z - 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98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0C5-44FB-8C64-7A97B5F0C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mpu_data_1!$A$2:$A$200</c:f>
              <c:numCache>
                <c:formatCode>General</c:formatCode>
                <c:ptCount val="19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112</c:v>
                </c:pt>
                <c:pt idx="105">
                  <c:v>113</c:v>
                </c:pt>
                <c:pt idx="106">
                  <c:v>114</c:v>
                </c:pt>
                <c:pt idx="107">
                  <c:v>115</c:v>
                </c:pt>
                <c:pt idx="108">
                  <c:v>116</c:v>
                </c:pt>
                <c:pt idx="109">
                  <c:v>117</c:v>
                </c:pt>
                <c:pt idx="110">
                  <c:v>118</c:v>
                </c:pt>
                <c:pt idx="111">
                  <c:v>119</c:v>
                </c:pt>
                <c:pt idx="112">
                  <c:v>120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125</c:v>
                </c:pt>
                <c:pt idx="118">
                  <c:v>126</c:v>
                </c:pt>
                <c:pt idx="119">
                  <c:v>127</c:v>
                </c:pt>
                <c:pt idx="120">
                  <c:v>128</c:v>
                </c:pt>
                <c:pt idx="121">
                  <c:v>129</c:v>
                </c:pt>
                <c:pt idx="122">
                  <c:v>130</c:v>
                </c:pt>
                <c:pt idx="123">
                  <c:v>131</c:v>
                </c:pt>
                <c:pt idx="124">
                  <c:v>132</c:v>
                </c:pt>
                <c:pt idx="125">
                  <c:v>133</c:v>
                </c:pt>
                <c:pt idx="126">
                  <c:v>134</c:v>
                </c:pt>
                <c:pt idx="127">
                  <c:v>135</c:v>
                </c:pt>
                <c:pt idx="128">
                  <c:v>136</c:v>
                </c:pt>
                <c:pt idx="129">
                  <c:v>137</c:v>
                </c:pt>
                <c:pt idx="130">
                  <c:v>138</c:v>
                </c:pt>
                <c:pt idx="131">
                  <c:v>139</c:v>
                </c:pt>
                <c:pt idx="132">
                  <c:v>140</c:v>
                </c:pt>
                <c:pt idx="133">
                  <c:v>141</c:v>
                </c:pt>
                <c:pt idx="134">
                  <c:v>142</c:v>
                </c:pt>
                <c:pt idx="135">
                  <c:v>143</c:v>
                </c:pt>
                <c:pt idx="136">
                  <c:v>144</c:v>
                </c:pt>
                <c:pt idx="137">
                  <c:v>145</c:v>
                </c:pt>
                <c:pt idx="138">
                  <c:v>146</c:v>
                </c:pt>
                <c:pt idx="139">
                  <c:v>147</c:v>
                </c:pt>
                <c:pt idx="140">
                  <c:v>148</c:v>
                </c:pt>
                <c:pt idx="141">
                  <c:v>149</c:v>
                </c:pt>
                <c:pt idx="142">
                  <c:v>150</c:v>
                </c:pt>
                <c:pt idx="143">
                  <c:v>151</c:v>
                </c:pt>
                <c:pt idx="144">
                  <c:v>152</c:v>
                </c:pt>
                <c:pt idx="145">
                  <c:v>153</c:v>
                </c:pt>
                <c:pt idx="146">
                  <c:v>154</c:v>
                </c:pt>
                <c:pt idx="147">
                  <c:v>155</c:v>
                </c:pt>
                <c:pt idx="148">
                  <c:v>156</c:v>
                </c:pt>
                <c:pt idx="149">
                  <c:v>157</c:v>
                </c:pt>
                <c:pt idx="150">
                  <c:v>158</c:v>
                </c:pt>
                <c:pt idx="151">
                  <c:v>160</c:v>
                </c:pt>
                <c:pt idx="152">
                  <c:v>161</c:v>
                </c:pt>
                <c:pt idx="153">
                  <c:v>162</c:v>
                </c:pt>
                <c:pt idx="154">
                  <c:v>163</c:v>
                </c:pt>
                <c:pt idx="155">
                  <c:v>164</c:v>
                </c:pt>
                <c:pt idx="156">
                  <c:v>165</c:v>
                </c:pt>
                <c:pt idx="157">
                  <c:v>166</c:v>
                </c:pt>
                <c:pt idx="158">
                  <c:v>167</c:v>
                </c:pt>
                <c:pt idx="159">
                  <c:v>168</c:v>
                </c:pt>
                <c:pt idx="160">
                  <c:v>169</c:v>
                </c:pt>
                <c:pt idx="161">
                  <c:v>170</c:v>
                </c:pt>
                <c:pt idx="162">
                  <c:v>171</c:v>
                </c:pt>
                <c:pt idx="163">
                  <c:v>172</c:v>
                </c:pt>
                <c:pt idx="164">
                  <c:v>173</c:v>
                </c:pt>
                <c:pt idx="165">
                  <c:v>174</c:v>
                </c:pt>
                <c:pt idx="166">
                  <c:v>175</c:v>
                </c:pt>
                <c:pt idx="167">
                  <c:v>176</c:v>
                </c:pt>
                <c:pt idx="168">
                  <c:v>177</c:v>
                </c:pt>
                <c:pt idx="169">
                  <c:v>178</c:v>
                </c:pt>
                <c:pt idx="170">
                  <c:v>179</c:v>
                </c:pt>
                <c:pt idx="171">
                  <c:v>180</c:v>
                </c:pt>
                <c:pt idx="172">
                  <c:v>181</c:v>
                </c:pt>
                <c:pt idx="173">
                  <c:v>182</c:v>
                </c:pt>
                <c:pt idx="174">
                  <c:v>183</c:v>
                </c:pt>
                <c:pt idx="175">
                  <c:v>184</c:v>
                </c:pt>
                <c:pt idx="176">
                  <c:v>185</c:v>
                </c:pt>
                <c:pt idx="177">
                  <c:v>186</c:v>
                </c:pt>
                <c:pt idx="178">
                  <c:v>187</c:v>
                </c:pt>
                <c:pt idx="179">
                  <c:v>188</c:v>
                </c:pt>
                <c:pt idx="180">
                  <c:v>189</c:v>
                </c:pt>
                <c:pt idx="181">
                  <c:v>190</c:v>
                </c:pt>
                <c:pt idx="182">
                  <c:v>191</c:v>
                </c:pt>
                <c:pt idx="183">
                  <c:v>192</c:v>
                </c:pt>
                <c:pt idx="184">
                  <c:v>193</c:v>
                </c:pt>
                <c:pt idx="185">
                  <c:v>194</c:v>
                </c:pt>
                <c:pt idx="186">
                  <c:v>195</c:v>
                </c:pt>
                <c:pt idx="187">
                  <c:v>196</c:v>
                </c:pt>
                <c:pt idx="188">
                  <c:v>197</c:v>
                </c:pt>
                <c:pt idx="189">
                  <c:v>198</c:v>
                </c:pt>
                <c:pt idx="190">
                  <c:v>199</c:v>
                </c:pt>
                <c:pt idx="191">
                  <c:v>200</c:v>
                </c:pt>
                <c:pt idx="192">
                  <c:v>201</c:v>
                </c:pt>
                <c:pt idx="193">
                  <c:v>202</c:v>
                </c:pt>
                <c:pt idx="194">
                  <c:v>203</c:v>
                </c:pt>
                <c:pt idx="195">
                  <c:v>204</c:v>
                </c:pt>
                <c:pt idx="196">
                  <c:v>205</c:v>
                </c:pt>
                <c:pt idx="197">
                  <c:v>206</c:v>
                </c:pt>
                <c:pt idx="198">
                  <c:v>207</c:v>
                </c:pt>
              </c:numCache>
            </c:numRef>
          </c:xVal>
          <c:yVal>
            <c:numRef>
              <c:f>mpu_data_1!$D$2:$D$200</c:f>
              <c:numCache>
                <c:formatCode>General</c:formatCode>
                <c:ptCount val="199"/>
                <c:pt idx="0">
                  <c:v>11.17</c:v>
                </c:pt>
                <c:pt idx="1">
                  <c:v>11.14</c:v>
                </c:pt>
                <c:pt idx="2">
                  <c:v>11.29</c:v>
                </c:pt>
                <c:pt idx="3">
                  <c:v>11.13</c:v>
                </c:pt>
                <c:pt idx="4">
                  <c:v>11.2</c:v>
                </c:pt>
                <c:pt idx="5">
                  <c:v>12.58</c:v>
                </c:pt>
                <c:pt idx="6">
                  <c:v>5.76</c:v>
                </c:pt>
                <c:pt idx="7">
                  <c:v>10.06</c:v>
                </c:pt>
                <c:pt idx="8">
                  <c:v>11.31</c:v>
                </c:pt>
                <c:pt idx="9">
                  <c:v>11.18</c:v>
                </c:pt>
                <c:pt idx="10">
                  <c:v>11.33</c:v>
                </c:pt>
                <c:pt idx="11">
                  <c:v>11.21</c:v>
                </c:pt>
                <c:pt idx="12">
                  <c:v>11.78</c:v>
                </c:pt>
                <c:pt idx="13">
                  <c:v>11.27</c:v>
                </c:pt>
                <c:pt idx="14">
                  <c:v>12.74</c:v>
                </c:pt>
                <c:pt idx="15">
                  <c:v>11.26</c:v>
                </c:pt>
                <c:pt idx="16">
                  <c:v>11.27</c:v>
                </c:pt>
                <c:pt idx="17">
                  <c:v>11.31</c:v>
                </c:pt>
                <c:pt idx="18">
                  <c:v>11.18</c:v>
                </c:pt>
                <c:pt idx="19">
                  <c:v>11.2</c:v>
                </c:pt>
                <c:pt idx="20">
                  <c:v>14.11</c:v>
                </c:pt>
                <c:pt idx="21">
                  <c:v>10.99</c:v>
                </c:pt>
                <c:pt idx="22">
                  <c:v>11.83</c:v>
                </c:pt>
                <c:pt idx="23">
                  <c:v>11.78</c:v>
                </c:pt>
                <c:pt idx="24">
                  <c:v>14.89</c:v>
                </c:pt>
                <c:pt idx="25">
                  <c:v>9.1199999999999992</c:v>
                </c:pt>
                <c:pt idx="26">
                  <c:v>11.87</c:v>
                </c:pt>
                <c:pt idx="27">
                  <c:v>13.91</c:v>
                </c:pt>
                <c:pt idx="28">
                  <c:v>13.15</c:v>
                </c:pt>
                <c:pt idx="29">
                  <c:v>13.76</c:v>
                </c:pt>
                <c:pt idx="30">
                  <c:v>13.49</c:v>
                </c:pt>
                <c:pt idx="31">
                  <c:v>11.33</c:v>
                </c:pt>
                <c:pt idx="32">
                  <c:v>-8</c:v>
                </c:pt>
                <c:pt idx="33">
                  <c:v>14.1</c:v>
                </c:pt>
                <c:pt idx="34">
                  <c:v>10.24</c:v>
                </c:pt>
                <c:pt idx="35">
                  <c:v>11.28</c:v>
                </c:pt>
                <c:pt idx="36">
                  <c:v>9.85</c:v>
                </c:pt>
                <c:pt idx="37">
                  <c:v>19.61</c:v>
                </c:pt>
                <c:pt idx="38">
                  <c:v>11.11</c:v>
                </c:pt>
                <c:pt idx="39">
                  <c:v>8.69</c:v>
                </c:pt>
                <c:pt idx="40">
                  <c:v>19.03</c:v>
                </c:pt>
                <c:pt idx="41">
                  <c:v>10.039999999999999</c:v>
                </c:pt>
                <c:pt idx="42">
                  <c:v>6.74</c:v>
                </c:pt>
                <c:pt idx="43">
                  <c:v>10.83</c:v>
                </c:pt>
                <c:pt idx="44">
                  <c:v>9.91</c:v>
                </c:pt>
                <c:pt idx="45">
                  <c:v>10.15</c:v>
                </c:pt>
                <c:pt idx="46">
                  <c:v>11.39</c:v>
                </c:pt>
                <c:pt idx="47">
                  <c:v>13.41</c:v>
                </c:pt>
                <c:pt idx="48">
                  <c:v>11.01</c:v>
                </c:pt>
                <c:pt idx="49">
                  <c:v>11.66</c:v>
                </c:pt>
                <c:pt idx="50">
                  <c:v>11.76</c:v>
                </c:pt>
                <c:pt idx="51">
                  <c:v>11.81</c:v>
                </c:pt>
                <c:pt idx="52">
                  <c:v>10.68</c:v>
                </c:pt>
                <c:pt idx="53">
                  <c:v>11.35</c:v>
                </c:pt>
                <c:pt idx="54">
                  <c:v>9.59</c:v>
                </c:pt>
                <c:pt idx="55">
                  <c:v>11.75</c:v>
                </c:pt>
                <c:pt idx="56">
                  <c:v>9.43</c:v>
                </c:pt>
                <c:pt idx="57">
                  <c:v>11.88</c:v>
                </c:pt>
                <c:pt idx="58">
                  <c:v>10.130000000000001</c:v>
                </c:pt>
                <c:pt idx="59">
                  <c:v>12.47</c:v>
                </c:pt>
                <c:pt idx="60">
                  <c:v>10.8</c:v>
                </c:pt>
                <c:pt idx="61">
                  <c:v>13.6</c:v>
                </c:pt>
                <c:pt idx="62">
                  <c:v>8.98</c:v>
                </c:pt>
                <c:pt idx="63">
                  <c:v>6.88</c:v>
                </c:pt>
                <c:pt idx="64">
                  <c:v>4.21</c:v>
                </c:pt>
                <c:pt idx="65">
                  <c:v>6.47</c:v>
                </c:pt>
                <c:pt idx="66">
                  <c:v>12.13</c:v>
                </c:pt>
                <c:pt idx="67">
                  <c:v>8.3699999999999992</c:v>
                </c:pt>
                <c:pt idx="68">
                  <c:v>12.31</c:v>
                </c:pt>
                <c:pt idx="69">
                  <c:v>10.45</c:v>
                </c:pt>
                <c:pt idx="70">
                  <c:v>11.39</c:v>
                </c:pt>
                <c:pt idx="71">
                  <c:v>11.16</c:v>
                </c:pt>
                <c:pt idx="72">
                  <c:v>14.49</c:v>
                </c:pt>
                <c:pt idx="73">
                  <c:v>11.37</c:v>
                </c:pt>
                <c:pt idx="74">
                  <c:v>9.06</c:v>
                </c:pt>
                <c:pt idx="75">
                  <c:v>15.58</c:v>
                </c:pt>
                <c:pt idx="76">
                  <c:v>11.06</c:v>
                </c:pt>
                <c:pt idx="77">
                  <c:v>11.3</c:v>
                </c:pt>
                <c:pt idx="78">
                  <c:v>8.6199999999999992</c:v>
                </c:pt>
                <c:pt idx="79">
                  <c:v>7.88</c:v>
                </c:pt>
                <c:pt idx="80">
                  <c:v>12.23</c:v>
                </c:pt>
                <c:pt idx="81">
                  <c:v>11.4</c:v>
                </c:pt>
                <c:pt idx="82">
                  <c:v>11.34</c:v>
                </c:pt>
                <c:pt idx="83">
                  <c:v>10.94</c:v>
                </c:pt>
                <c:pt idx="84">
                  <c:v>11.13</c:v>
                </c:pt>
                <c:pt idx="85">
                  <c:v>16.41</c:v>
                </c:pt>
                <c:pt idx="86">
                  <c:v>13.01</c:v>
                </c:pt>
                <c:pt idx="87">
                  <c:v>11.06</c:v>
                </c:pt>
                <c:pt idx="88">
                  <c:v>8.77</c:v>
                </c:pt>
                <c:pt idx="89">
                  <c:v>11.02</c:v>
                </c:pt>
                <c:pt idx="90">
                  <c:v>11.15</c:v>
                </c:pt>
                <c:pt idx="91">
                  <c:v>11.17</c:v>
                </c:pt>
                <c:pt idx="92">
                  <c:v>11.2</c:v>
                </c:pt>
                <c:pt idx="93">
                  <c:v>9.99</c:v>
                </c:pt>
                <c:pt idx="94">
                  <c:v>11.32</c:v>
                </c:pt>
                <c:pt idx="95">
                  <c:v>11.19</c:v>
                </c:pt>
                <c:pt idx="96">
                  <c:v>10.92</c:v>
                </c:pt>
                <c:pt idx="97">
                  <c:v>3.98</c:v>
                </c:pt>
                <c:pt idx="98">
                  <c:v>10.28</c:v>
                </c:pt>
                <c:pt idx="99">
                  <c:v>11.2</c:v>
                </c:pt>
                <c:pt idx="100">
                  <c:v>11.29</c:v>
                </c:pt>
                <c:pt idx="101">
                  <c:v>7.87</c:v>
                </c:pt>
                <c:pt idx="102">
                  <c:v>15.67</c:v>
                </c:pt>
                <c:pt idx="103">
                  <c:v>8.57</c:v>
                </c:pt>
                <c:pt idx="104">
                  <c:v>11.36</c:v>
                </c:pt>
                <c:pt idx="105">
                  <c:v>10.97</c:v>
                </c:pt>
                <c:pt idx="106">
                  <c:v>10.85</c:v>
                </c:pt>
                <c:pt idx="107">
                  <c:v>11.06</c:v>
                </c:pt>
                <c:pt idx="108">
                  <c:v>11.11</c:v>
                </c:pt>
                <c:pt idx="109">
                  <c:v>11</c:v>
                </c:pt>
                <c:pt idx="110">
                  <c:v>13.87</c:v>
                </c:pt>
                <c:pt idx="111">
                  <c:v>7.71</c:v>
                </c:pt>
                <c:pt idx="112">
                  <c:v>10.89</c:v>
                </c:pt>
                <c:pt idx="113">
                  <c:v>10.82</c:v>
                </c:pt>
                <c:pt idx="114">
                  <c:v>10.7</c:v>
                </c:pt>
                <c:pt idx="115">
                  <c:v>10.77</c:v>
                </c:pt>
                <c:pt idx="116">
                  <c:v>13.4</c:v>
                </c:pt>
                <c:pt idx="117">
                  <c:v>10.75</c:v>
                </c:pt>
                <c:pt idx="118">
                  <c:v>15.12</c:v>
                </c:pt>
                <c:pt idx="119">
                  <c:v>7.92</c:v>
                </c:pt>
                <c:pt idx="120">
                  <c:v>10.8</c:v>
                </c:pt>
                <c:pt idx="121">
                  <c:v>12.88</c:v>
                </c:pt>
                <c:pt idx="122">
                  <c:v>11.11</c:v>
                </c:pt>
                <c:pt idx="123">
                  <c:v>11.36</c:v>
                </c:pt>
                <c:pt idx="124">
                  <c:v>10.64</c:v>
                </c:pt>
                <c:pt idx="125">
                  <c:v>17.170000000000002</c:v>
                </c:pt>
                <c:pt idx="126">
                  <c:v>11.22</c:v>
                </c:pt>
                <c:pt idx="127">
                  <c:v>8.9499999999999993</c:v>
                </c:pt>
                <c:pt idx="128">
                  <c:v>11.4</c:v>
                </c:pt>
                <c:pt idx="129">
                  <c:v>11.84</c:v>
                </c:pt>
                <c:pt idx="130">
                  <c:v>11.19</c:v>
                </c:pt>
                <c:pt idx="131">
                  <c:v>9.2799999999999994</c:v>
                </c:pt>
                <c:pt idx="132">
                  <c:v>11.92</c:v>
                </c:pt>
                <c:pt idx="133">
                  <c:v>6.98</c:v>
                </c:pt>
                <c:pt idx="134">
                  <c:v>9.4700000000000006</c:v>
                </c:pt>
                <c:pt idx="135">
                  <c:v>11.78</c:v>
                </c:pt>
                <c:pt idx="136">
                  <c:v>13.56</c:v>
                </c:pt>
                <c:pt idx="137">
                  <c:v>2.66</c:v>
                </c:pt>
                <c:pt idx="138">
                  <c:v>9.11</c:v>
                </c:pt>
                <c:pt idx="139">
                  <c:v>11.13</c:v>
                </c:pt>
                <c:pt idx="140">
                  <c:v>11.07</c:v>
                </c:pt>
                <c:pt idx="141">
                  <c:v>10.75</c:v>
                </c:pt>
                <c:pt idx="142">
                  <c:v>12.17</c:v>
                </c:pt>
                <c:pt idx="143">
                  <c:v>12.42</c:v>
                </c:pt>
                <c:pt idx="144">
                  <c:v>11.76</c:v>
                </c:pt>
                <c:pt idx="145">
                  <c:v>8.39</c:v>
                </c:pt>
                <c:pt idx="146">
                  <c:v>10.94</c:v>
                </c:pt>
                <c:pt idx="147">
                  <c:v>13.04</c:v>
                </c:pt>
                <c:pt idx="148">
                  <c:v>13.16</c:v>
                </c:pt>
                <c:pt idx="149">
                  <c:v>10.64</c:v>
                </c:pt>
                <c:pt idx="150">
                  <c:v>14.38</c:v>
                </c:pt>
                <c:pt idx="151">
                  <c:v>13.45</c:v>
                </c:pt>
                <c:pt idx="152">
                  <c:v>12.6</c:v>
                </c:pt>
                <c:pt idx="153">
                  <c:v>14.38</c:v>
                </c:pt>
                <c:pt idx="154">
                  <c:v>10.3</c:v>
                </c:pt>
                <c:pt idx="155">
                  <c:v>10.7</c:v>
                </c:pt>
                <c:pt idx="156">
                  <c:v>9.36</c:v>
                </c:pt>
                <c:pt idx="157">
                  <c:v>8.8699999999999992</c:v>
                </c:pt>
                <c:pt idx="158">
                  <c:v>11.46</c:v>
                </c:pt>
                <c:pt idx="159">
                  <c:v>10.63</c:v>
                </c:pt>
                <c:pt idx="160">
                  <c:v>6.72</c:v>
                </c:pt>
                <c:pt idx="161">
                  <c:v>9.19</c:v>
                </c:pt>
                <c:pt idx="162">
                  <c:v>10.81</c:v>
                </c:pt>
                <c:pt idx="163">
                  <c:v>11.3</c:v>
                </c:pt>
                <c:pt idx="164">
                  <c:v>6.01</c:v>
                </c:pt>
                <c:pt idx="165">
                  <c:v>10.34</c:v>
                </c:pt>
                <c:pt idx="166">
                  <c:v>11.04</c:v>
                </c:pt>
                <c:pt idx="167">
                  <c:v>9.4499999999999993</c:v>
                </c:pt>
                <c:pt idx="168">
                  <c:v>10.87</c:v>
                </c:pt>
                <c:pt idx="169">
                  <c:v>12.73</c:v>
                </c:pt>
                <c:pt idx="170">
                  <c:v>10.7</c:v>
                </c:pt>
                <c:pt idx="171">
                  <c:v>10.98</c:v>
                </c:pt>
                <c:pt idx="172">
                  <c:v>11.1</c:v>
                </c:pt>
                <c:pt idx="173">
                  <c:v>12.41</c:v>
                </c:pt>
                <c:pt idx="174">
                  <c:v>11.72</c:v>
                </c:pt>
                <c:pt idx="175">
                  <c:v>8.9499999999999993</c:v>
                </c:pt>
                <c:pt idx="176">
                  <c:v>11.23</c:v>
                </c:pt>
                <c:pt idx="177">
                  <c:v>12.11</c:v>
                </c:pt>
                <c:pt idx="178">
                  <c:v>10.07</c:v>
                </c:pt>
                <c:pt idx="179">
                  <c:v>11</c:v>
                </c:pt>
                <c:pt idx="180">
                  <c:v>12.81</c:v>
                </c:pt>
                <c:pt idx="181">
                  <c:v>4.93</c:v>
                </c:pt>
                <c:pt idx="182">
                  <c:v>11.23</c:v>
                </c:pt>
                <c:pt idx="183">
                  <c:v>6.83</c:v>
                </c:pt>
                <c:pt idx="184">
                  <c:v>11.8</c:v>
                </c:pt>
                <c:pt idx="185">
                  <c:v>11.09</c:v>
                </c:pt>
                <c:pt idx="186">
                  <c:v>5.78</c:v>
                </c:pt>
                <c:pt idx="187">
                  <c:v>10.58</c:v>
                </c:pt>
                <c:pt idx="188">
                  <c:v>7.94</c:v>
                </c:pt>
                <c:pt idx="189">
                  <c:v>10.95</c:v>
                </c:pt>
                <c:pt idx="190">
                  <c:v>15.5</c:v>
                </c:pt>
                <c:pt idx="191">
                  <c:v>11.21</c:v>
                </c:pt>
                <c:pt idx="192">
                  <c:v>10.87</c:v>
                </c:pt>
                <c:pt idx="193">
                  <c:v>11.11</c:v>
                </c:pt>
                <c:pt idx="194">
                  <c:v>10.99</c:v>
                </c:pt>
                <c:pt idx="195">
                  <c:v>10.97</c:v>
                </c:pt>
                <c:pt idx="196">
                  <c:v>11.07</c:v>
                </c:pt>
                <c:pt idx="197">
                  <c:v>11.51</c:v>
                </c:pt>
                <c:pt idx="198">
                  <c:v>10.84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C5-44FB-8C64-7A97B5F0C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179232"/>
        <c:axId val="238166752"/>
      </c:scatterChart>
      <c:valAx>
        <c:axId val="23817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66752"/>
        <c:crosses val="autoZero"/>
        <c:crossBetween val="midCat"/>
      </c:valAx>
      <c:valAx>
        <c:axId val="23816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Accelceration (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m/s-2)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79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</a:t>
            </a:r>
            <a:r>
              <a:rPr lang="en-US" baseline="0"/>
              <a:t> Dynamic Acceleration of 3 Axis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mpu_data_1!$F$2:$F$189</c:f>
              <c:numCache>
                <c:formatCode>General</c:formatCode>
                <c:ptCount val="188"/>
                <c:pt idx="0">
                  <c:v>1.4537915463666131</c:v>
                </c:pt>
                <c:pt idx="1">
                  <c:v>1.4253059593408484</c:v>
                </c:pt>
                <c:pt idx="2">
                  <c:v>1.5640450148572906</c:v>
                </c:pt>
                <c:pt idx="3">
                  <c:v>1.4094028361584385</c:v>
                </c:pt>
                <c:pt idx="4">
                  <c:v>1.4748571103049404</c:v>
                </c:pt>
                <c:pt idx="5">
                  <c:v>3.0266078073609464</c:v>
                </c:pt>
                <c:pt idx="6">
                  <c:v>3.6027381237779252</c:v>
                </c:pt>
                <c:pt idx="7">
                  <c:v>0.77374697354391664</c:v>
                </c:pt>
                <c:pt idx="8">
                  <c:v>1.6553477923698416</c:v>
                </c:pt>
                <c:pt idx="9">
                  <c:v>1.5200882609095316</c:v>
                </c:pt>
                <c:pt idx="10">
                  <c:v>1.707873067541593</c:v>
                </c:pt>
                <c:pt idx="11">
                  <c:v>1.5606552141906054</c:v>
                </c:pt>
                <c:pt idx="12">
                  <c:v>2.1319805727525765</c:v>
                </c:pt>
                <c:pt idx="13">
                  <c:v>1.6190419545996928</c:v>
                </c:pt>
                <c:pt idx="14">
                  <c:v>3.4577089205333404</c:v>
                </c:pt>
                <c:pt idx="15">
                  <c:v>1.6205599162945639</c:v>
                </c:pt>
                <c:pt idx="16">
                  <c:v>1.6468145660126652</c:v>
                </c:pt>
                <c:pt idx="17">
                  <c:v>1.664323509471048</c:v>
                </c:pt>
                <c:pt idx="18">
                  <c:v>1.5183008434628</c:v>
                </c:pt>
                <c:pt idx="19">
                  <c:v>1.5258987292583015</c:v>
                </c:pt>
                <c:pt idx="20">
                  <c:v>4.4023924798043765</c:v>
                </c:pt>
                <c:pt idx="21">
                  <c:v>1.2154342318114626</c:v>
                </c:pt>
                <c:pt idx="22">
                  <c:v>2.0742627032559326</c:v>
                </c:pt>
                <c:pt idx="23">
                  <c:v>2.0159249109741939</c:v>
                </c:pt>
                <c:pt idx="24">
                  <c:v>5.1267399388219932</c:v>
                </c:pt>
                <c:pt idx="25">
                  <c:v>0.48711418068418233</c:v>
                </c:pt>
                <c:pt idx="26">
                  <c:v>2.0887982586478024</c:v>
                </c:pt>
                <c:pt idx="27">
                  <c:v>4.1121083173490636</c:v>
                </c:pt>
                <c:pt idx="28">
                  <c:v>3.3688846265531893</c:v>
                </c:pt>
                <c:pt idx="29">
                  <c:v>3.9807686515291802</c:v>
                </c:pt>
                <c:pt idx="30">
                  <c:v>3.7141191949790198</c:v>
                </c:pt>
                <c:pt idx="31">
                  <c:v>1.5764261293875688</c:v>
                </c:pt>
                <c:pt idx="32">
                  <c:v>1.262526689132045</c:v>
                </c:pt>
                <c:pt idx="33">
                  <c:v>4.389007007534012</c:v>
                </c:pt>
                <c:pt idx="34">
                  <c:v>0.51603021494707768</c:v>
                </c:pt>
                <c:pt idx="35">
                  <c:v>1.5422376648835172</c:v>
                </c:pt>
                <c:pt idx="36">
                  <c:v>0.34205890447844034</c:v>
                </c:pt>
                <c:pt idx="37">
                  <c:v>10.312790561947415</c:v>
                </c:pt>
                <c:pt idx="38">
                  <c:v>1.3852936540315905</c:v>
                </c:pt>
                <c:pt idx="39">
                  <c:v>0.71036813931464593</c:v>
                </c:pt>
                <c:pt idx="40">
                  <c:v>9.3815059336155269</c:v>
                </c:pt>
                <c:pt idx="41">
                  <c:v>0.29434559979021913</c:v>
                </c:pt>
                <c:pt idx="42">
                  <c:v>2.8013125337193125</c:v>
                </c:pt>
                <c:pt idx="43">
                  <c:v>1.0939350695058696</c:v>
                </c:pt>
                <c:pt idx="44">
                  <c:v>0.28828203210823311</c:v>
                </c:pt>
                <c:pt idx="45">
                  <c:v>0.41059685145637737</c:v>
                </c:pt>
                <c:pt idx="46">
                  <c:v>1.6954899939116022</c:v>
                </c:pt>
                <c:pt idx="47">
                  <c:v>3.6187080540162171</c:v>
                </c:pt>
                <c:pt idx="48">
                  <c:v>1.260361331049678</c:v>
                </c:pt>
                <c:pt idx="49">
                  <c:v>1.9968031236232608</c:v>
                </c:pt>
                <c:pt idx="50">
                  <c:v>1.9710738050485013</c:v>
                </c:pt>
                <c:pt idx="51">
                  <c:v>2.0745698281427067</c:v>
                </c:pt>
                <c:pt idx="52">
                  <c:v>0.93680417612603506</c:v>
                </c:pt>
                <c:pt idx="53">
                  <c:v>1.5831119541589675</c:v>
                </c:pt>
                <c:pt idx="54">
                  <c:v>1.337009381200005E-2</c:v>
                </c:pt>
                <c:pt idx="55">
                  <c:v>2.0080328312287232</c:v>
                </c:pt>
                <c:pt idx="56">
                  <c:v>0.10617601148907951</c:v>
                </c:pt>
                <c:pt idx="57">
                  <c:v>2.188104016885335</c:v>
                </c:pt>
                <c:pt idx="58">
                  <c:v>0.39026470244767708</c:v>
                </c:pt>
                <c:pt idx="59">
                  <c:v>2.6921398168473551</c:v>
                </c:pt>
                <c:pt idx="60">
                  <c:v>1.066442433075256</c:v>
                </c:pt>
                <c:pt idx="61">
                  <c:v>3.8429703727796891</c:v>
                </c:pt>
                <c:pt idx="62">
                  <c:v>0.55046437449479768</c:v>
                </c:pt>
                <c:pt idx="63">
                  <c:v>2.1360831383184777</c:v>
                </c:pt>
                <c:pt idx="64">
                  <c:v>5.144777604443707</c:v>
                </c:pt>
                <c:pt idx="65">
                  <c:v>3.2935515808072271</c:v>
                </c:pt>
                <c:pt idx="66">
                  <c:v>2.3493133029789153</c:v>
                </c:pt>
                <c:pt idx="67">
                  <c:v>1.1681309891898977</c:v>
                </c:pt>
                <c:pt idx="68">
                  <c:v>2.6935434977449493</c:v>
                </c:pt>
                <c:pt idx="69">
                  <c:v>0.73518373476725962</c:v>
                </c:pt>
                <c:pt idx="70">
                  <c:v>1.6248633572946556</c:v>
                </c:pt>
                <c:pt idx="71">
                  <c:v>1.409206745576979</c:v>
                </c:pt>
                <c:pt idx="72">
                  <c:v>4.6964744166182566</c:v>
                </c:pt>
                <c:pt idx="73">
                  <c:v>1.5750867366041597</c:v>
                </c:pt>
                <c:pt idx="74">
                  <c:v>0.51437737426911312</c:v>
                </c:pt>
                <c:pt idx="75">
                  <c:v>6.2851949351351433</c:v>
                </c:pt>
                <c:pt idx="76">
                  <c:v>1.4348032441657246</c:v>
                </c:pt>
                <c:pt idx="77">
                  <c:v>1.6075916900193974</c:v>
                </c:pt>
                <c:pt idx="78">
                  <c:v>0.72456110031001408</c:v>
                </c:pt>
                <c:pt idx="79">
                  <c:v>1.5707706671072685</c:v>
                </c:pt>
                <c:pt idx="80">
                  <c:v>2.7889642431431643</c:v>
                </c:pt>
                <c:pt idx="81">
                  <c:v>1.770038860038424</c:v>
                </c:pt>
                <c:pt idx="82">
                  <c:v>1.5955951181865107</c:v>
                </c:pt>
                <c:pt idx="83">
                  <c:v>1.2169896163912277</c:v>
                </c:pt>
                <c:pt idx="84">
                  <c:v>1.382734250396549</c:v>
                </c:pt>
                <c:pt idx="85">
                  <c:v>6.6802819866732417</c:v>
                </c:pt>
                <c:pt idx="86">
                  <c:v>3.2317560167333284</c:v>
                </c:pt>
                <c:pt idx="87">
                  <c:v>1.3903928502530665</c:v>
                </c:pt>
                <c:pt idx="88">
                  <c:v>0.76457021474380227</c:v>
                </c:pt>
                <c:pt idx="89">
                  <c:v>1.3554377433220228</c:v>
                </c:pt>
                <c:pt idx="90">
                  <c:v>1.4359148138335094</c:v>
                </c:pt>
                <c:pt idx="91">
                  <c:v>1.4252748074980346</c:v>
                </c:pt>
                <c:pt idx="92">
                  <c:v>1.4564102534924572</c:v>
                </c:pt>
                <c:pt idx="93">
                  <c:v>0.58743718422958224</c:v>
                </c:pt>
                <c:pt idx="94">
                  <c:v>1.6540699579163416</c:v>
                </c:pt>
                <c:pt idx="95">
                  <c:v>1.4407688626155668</c:v>
                </c:pt>
                <c:pt idx="96">
                  <c:v>1.1649214120193125</c:v>
                </c:pt>
                <c:pt idx="97">
                  <c:v>4.3182789582863919</c:v>
                </c:pt>
                <c:pt idx="98">
                  <c:v>0.65168246507223948</c:v>
                </c:pt>
                <c:pt idx="99">
                  <c:v>1.5714322473052551</c:v>
                </c:pt>
                <c:pt idx="100">
                  <c:v>2.0596672236419487</c:v>
                </c:pt>
                <c:pt idx="101">
                  <c:v>1.4647678282746384</c:v>
                </c:pt>
                <c:pt idx="102">
                  <c:v>6.3869966351790044</c:v>
                </c:pt>
                <c:pt idx="103">
                  <c:v>0.80194249574304699</c:v>
                </c:pt>
                <c:pt idx="104">
                  <c:v>1.8561433215951872</c:v>
                </c:pt>
                <c:pt idx="105">
                  <c:v>1.5068414321311412</c:v>
                </c:pt>
                <c:pt idx="106">
                  <c:v>1.3603088587558751</c:v>
                </c:pt>
                <c:pt idx="107">
                  <c:v>1.5871794756422073</c:v>
                </c:pt>
                <c:pt idx="108">
                  <c:v>1.601226927898681</c:v>
                </c:pt>
                <c:pt idx="109">
                  <c:v>1.873920574875541</c:v>
                </c:pt>
                <c:pt idx="110">
                  <c:v>4.2950806449307475</c:v>
                </c:pt>
                <c:pt idx="111">
                  <c:v>1.5560191422562664</c:v>
                </c:pt>
                <c:pt idx="112">
                  <c:v>1.4938489020333243</c:v>
                </c:pt>
                <c:pt idx="113">
                  <c:v>1.4272994976551185</c:v>
                </c:pt>
                <c:pt idx="114">
                  <c:v>1.3233418163640316</c:v>
                </c:pt>
                <c:pt idx="115">
                  <c:v>1.4047848842498976</c:v>
                </c:pt>
                <c:pt idx="116">
                  <c:v>5.4551531273027187</c:v>
                </c:pt>
                <c:pt idx="117">
                  <c:v>1.4619386087753323</c:v>
                </c:pt>
                <c:pt idx="118">
                  <c:v>5.5942104633765624</c:v>
                </c:pt>
                <c:pt idx="119">
                  <c:v>1.7452309394502823</c:v>
                </c:pt>
                <c:pt idx="120">
                  <c:v>1.2693546743481416</c:v>
                </c:pt>
                <c:pt idx="121">
                  <c:v>3.5264950418016507</c:v>
                </c:pt>
                <c:pt idx="122">
                  <c:v>1.4620450673336105</c:v>
                </c:pt>
                <c:pt idx="123">
                  <c:v>1.9422168121593124</c:v>
                </c:pt>
                <c:pt idx="124">
                  <c:v>0.87225631596620978</c:v>
                </c:pt>
                <c:pt idx="125">
                  <c:v>7.5144740179896967</c:v>
                </c:pt>
                <c:pt idx="126">
                  <c:v>1.4973648565879394</c:v>
                </c:pt>
                <c:pt idx="127">
                  <c:v>0.77094031439110466</c:v>
                </c:pt>
                <c:pt idx="128">
                  <c:v>1.9186145814414068</c:v>
                </c:pt>
                <c:pt idx="129">
                  <c:v>3.081427384118486</c:v>
                </c:pt>
                <c:pt idx="130">
                  <c:v>1.8939053311277245</c:v>
                </c:pt>
                <c:pt idx="131">
                  <c:v>7.7199786289662953E-2</c:v>
                </c:pt>
                <c:pt idx="132">
                  <c:v>2.1431836763265704</c:v>
                </c:pt>
                <c:pt idx="133">
                  <c:v>2.7291243479354899</c:v>
                </c:pt>
                <c:pt idx="134">
                  <c:v>9.1178054928674257E-2</c:v>
                </c:pt>
                <c:pt idx="135">
                  <c:v>2.8304034745731119</c:v>
                </c:pt>
                <c:pt idx="136">
                  <c:v>4.243899814642198</c:v>
                </c:pt>
                <c:pt idx="137">
                  <c:v>2.8578708297385615</c:v>
                </c:pt>
                <c:pt idx="138">
                  <c:v>0.66578871635175041</c:v>
                </c:pt>
                <c:pt idx="139">
                  <c:v>1.6568129835626078</c:v>
                </c:pt>
                <c:pt idx="140">
                  <c:v>1.4202003544015191</c:v>
                </c:pt>
                <c:pt idx="141">
                  <c:v>1.1496441548072163</c:v>
                </c:pt>
                <c:pt idx="142">
                  <c:v>3.1555659344280063</c:v>
                </c:pt>
                <c:pt idx="143">
                  <c:v>2.7574221700394848</c:v>
                </c:pt>
                <c:pt idx="144">
                  <c:v>2.7983464419407493</c:v>
                </c:pt>
                <c:pt idx="145">
                  <c:v>0.60929350538775218</c:v>
                </c:pt>
                <c:pt idx="146">
                  <c:v>1.2879322398363904</c:v>
                </c:pt>
                <c:pt idx="147">
                  <c:v>3.4350632312571445</c:v>
                </c:pt>
                <c:pt idx="148">
                  <c:v>3.9308733346901938</c:v>
                </c:pt>
                <c:pt idx="149">
                  <c:v>0.96719815165333145</c:v>
                </c:pt>
                <c:pt idx="150">
                  <c:v>6.6321075291460136</c:v>
                </c:pt>
                <c:pt idx="151">
                  <c:v>4.4711589165585561</c:v>
                </c:pt>
                <c:pt idx="152">
                  <c:v>3.4145264565503428</c:v>
                </c:pt>
                <c:pt idx="153">
                  <c:v>5.5200945854877244</c:v>
                </c:pt>
                <c:pt idx="154">
                  <c:v>0.6467968326825595</c:v>
                </c:pt>
                <c:pt idx="155">
                  <c:v>1.0405714135247255</c:v>
                </c:pt>
                <c:pt idx="156">
                  <c:v>0.85992970923426348</c:v>
                </c:pt>
                <c:pt idx="157">
                  <c:v>0.92327957005510441</c:v>
                </c:pt>
                <c:pt idx="158">
                  <c:v>1.7184257381482926</c:v>
                </c:pt>
                <c:pt idx="159">
                  <c:v>1.0092143892243861</c:v>
                </c:pt>
                <c:pt idx="160">
                  <c:v>2.2322958622020623</c:v>
                </c:pt>
                <c:pt idx="161">
                  <c:v>0.61825914203408416</c:v>
                </c:pt>
                <c:pt idx="162">
                  <c:v>1.1951169916543822</c:v>
                </c:pt>
                <c:pt idx="163">
                  <c:v>1.7196313904651781</c:v>
                </c:pt>
                <c:pt idx="164">
                  <c:v>6.2620865073524712E-2</c:v>
                </c:pt>
                <c:pt idx="165">
                  <c:v>2.072596517596649</c:v>
                </c:pt>
                <c:pt idx="166">
                  <c:v>1.3697763841679755</c:v>
                </c:pt>
                <c:pt idx="167">
                  <c:v>5.1101496582722561E-2</c:v>
                </c:pt>
                <c:pt idx="168">
                  <c:v>1.3248372237765533</c:v>
                </c:pt>
                <c:pt idx="169">
                  <c:v>3.3944916600375041</c:v>
                </c:pt>
                <c:pt idx="170">
                  <c:v>1.8389141124827582</c:v>
                </c:pt>
                <c:pt idx="171">
                  <c:v>1.2179281825735515</c:v>
                </c:pt>
                <c:pt idx="172">
                  <c:v>1.4241265793118068</c:v>
                </c:pt>
                <c:pt idx="173">
                  <c:v>3.1285431946568085</c:v>
                </c:pt>
                <c:pt idx="174">
                  <c:v>1.9433356967288233</c:v>
                </c:pt>
                <c:pt idx="175">
                  <c:v>0.63917124791875857</c:v>
                </c:pt>
                <c:pt idx="176">
                  <c:v>1.5451265955074227</c:v>
                </c:pt>
                <c:pt idx="177">
                  <c:v>2.5223436539856436</c:v>
                </c:pt>
                <c:pt idx="178">
                  <c:v>0.26467121051600451</c:v>
                </c:pt>
                <c:pt idx="179">
                  <c:v>1.262894833782175</c:v>
                </c:pt>
                <c:pt idx="180">
                  <c:v>3.1875459222116227</c:v>
                </c:pt>
                <c:pt idx="181">
                  <c:v>4.2511422036537043</c:v>
                </c:pt>
                <c:pt idx="182">
                  <c:v>1.5616401631426928</c:v>
                </c:pt>
                <c:pt idx="183">
                  <c:v>2.2884376622938243</c:v>
                </c:pt>
                <c:pt idx="184">
                  <c:v>2.1003736297397477</c:v>
                </c:pt>
                <c:pt idx="185">
                  <c:v>1.3369547410940896</c:v>
                </c:pt>
                <c:pt idx="186">
                  <c:v>3.526521663918941</c:v>
                </c:pt>
                <c:pt idx="187">
                  <c:v>1.2409411363919585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8F-5A43-B29E-2E553D070A8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mpu_data_1!$G$2:$G$189</c:f>
              <c:numCache>
                <c:formatCode>General</c:formatCode>
                <c:ptCount val="188"/>
                <c:pt idx="0">
                  <c:v>1.6717942848668041</c:v>
                </c:pt>
                <c:pt idx="1">
                  <c:v>1.6818144781405167</c:v>
                </c:pt>
                <c:pt idx="2">
                  <c:v>0.1342546226451784</c:v>
                </c:pt>
                <c:pt idx="3">
                  <c:v>1.5823000311613971</c:v>
                </c:pt>
                <c:pt idx="4">
                  <c:v>1.7625407754736386</c:v>
                </c:pt>
                <c:pt idx="5">
                  <c:v>1.4692552945662154</c:v>
                </c:pt>
                <c:pt idx="6">
                  <c:v>0.73941230590595453</c:v>
                </c:pt>
                <c:pt idx="7">
                  <c:v>2.4072910363840458</c:v>
                </c:pt>
                <c:pt idx="8">
                  <c:v>9.9071042498638722</c:v>
                </c:pt>
                <c:pt idx="9">
                  <c:v>0.44755907895809521</c:v>
                </c:pt>
                <c:pt idx="10">
                  <c:v>5.9913037436788716</c:v>
                </c:pt>
                <c:pt idx="11">
                  <c:v>4.0916698241532083</c:v>
                </c:pt>
                <c:pt idx="12">
                  <c:v>6.5474019942043338</c:v>
                </c:pt>
                <c:pt idx="13">
                  <c:v>2.7415337708186076</c:v>
                </c:pt>
                <c:pt idx="14">
                  <c:v>2.7653637425343245</c:v>
                </c:pt>
                <c:pt idx="15">
                  <c:v>10.294429860107945</c:v>
                </c:pt>
                <c:pt idx="16">
                  <c:v>1.1567173858702624</c:v>
                </c:pt>
                <c:pt idx="17">
                  <c:v>0.50657404374145898</c:v>
                </c:pt>
                <c:pt idx="18">
                  <c:v>1.6871083320981182</c:v>
                </c:pt>
                <c:pt idx="19">
                  <c:v>1.9563129677838589</c:v>
                </c:pt>
                <c:pt idx="20">
                  <c:v>2.3405761180283129</c:v>
                </c:pt>
                <c:pt idx="21">
                  <c:v>8.179963404031021E-2</c:v>
                </c:pt>
                <c:pt idx="22">
                  <c:v>3.4100945533683689</c:v>
                </c:pt>
                <c:pt idx="23">
                  <c:v>2.7511403187200285</c:v>
                </c:pt>
                <c:pt idx="24">
                  <c:v>10.6833233029687</c:v>
                </c:pt>
                <c:pt idx="25">
                  <c:v>5.7028233541762541</c:v>
                </c:pt>
                <c:pt idx="26">
                  <c:v>3.2025723613496915</c:v>
                </c:pt>
                <c:pt idx="27">
                  <c:v>1.4142505317727121</c:v>
                </c:pt>
                <c:pt idx="28">
                  <c:v>1.003122006068212</c:v>
                </c:pt>
                <c:pt idx="29">
                  <c:v>3.0629367278799275</c:v>
                </c:pt>
                <c:pt idx="30">
                  <c:v>2.8955296659830854</c:v>
                </c:pt>
                <c:pt idx="31">
                  <c:v>3.0256885284740385</c:v>
                </c:pt>
                <c:pt idx="32">
                  <c:v>3.7251172880030854</c:v>
                </c:pt>
                <c:pt idx="33">
                  <c:v>0.66341593817670308</c:v>
                </c:pt>
                <c:pt idx="34">
                  <c:v>2.9854679476758488</c:v>
                </c:pt>
                <c:pt idx="35">
                  <c:v>4.9496090692208723</c:v>
                </c:pt>
                <c:pt idx="36">
                  <c:v>1.8745479019781115</c:v>
                </c:pt>
                <c:pt idx="37">
                  <c:v>0.89270220302136671</c:v>
                </c:pt>
                <c:pt idx="38">
                  <c:v>0.63042484643216312</c:v>
                </c:pt>
                <c:pt idx="39">
                  <c:v>1.0078602320421943</c:v>
                </c:pt>
                <c:pt idx="40">
                  <c:v>4.4531728587996842</c:v>
                </c:pt>
                <c:pt idx="41">
                  <c:v>1.1852855119720047</c:v>
                </c:pt>
                <c:pt idx="42">
                  <c:v>0.26111215308418601</c:v>
                </c:pt>
                <c:pt idx="43">
                  <c:v>2.8160128306603589</c:v>
                </c:pt>
                <c:pt idx="44">
                  <c:v>3.7466181053804641</c:v>
                </c:pt>
                <c:pt idx="45">
                  <c:v>1.9761486500043759</c:v>
                </c:pt>
                <c:pt idx="46">
                  <c:v>4.8317007208862179</c:v>
                </c:pt>
                <c:pt idx="47">
                  <c:v>2.7462812966260035</c:v>
                </c:pt>
                <c:pt idx="48">
                  <c:v>0.20651625710752874</c:v>
                </c:pt>
                <c:pt idx="49">
                  <c:v>4.6218432641156397</c:v>
                </c:pt>
                <c:pt idx="50">
                  <c:v>0.42329663832930287</c:v>
                </c:pt>
                <c:pt idx="51">
                  <c:v>0.76031492260642253</c:v>
                </c:pt>
                <c:pt idx="52">
                  <c:v>1.4845385031881673</c:v>
                </c:pt>
                <c:pt idx="53">
                  <c:v>0.37383523040313094</c:v>
                </c:pt>
                <c:pt idx="54">
                  <c:v>0.91253406862380793</c:v>
                </c:pt>
                <c:pt idx="55">
                  <c:v>2.4511948846758003</c:v>
                </c:pt>
                <c:pt idx="56">
                  <c:v>3.7495206404946337</c:v>
                </c:pt>
                <c:pt idx="57">
                  <c:v>0.71118339351614956</c:v>
                </c:pt>
                <c:pt idx="58">
                  <c:v>0.98667862990359012</c:v>
                </c:pt>
                <c:pt idx="59">
                  <c:v>6.5020936731003349</c:v>
                </c:pt>
                <c:pt idx="60">
                  <c:v>0.48961649771485405</c:v>
                </c:pt>
                <c:pt idx="61">
                  <c:v>0.61439926326692351</c:v>
                </c:pt>
                <c:pt idx="62">
                  <c:v>2.8674642574925038</c:v>
                </c:pt>
                <c:pt idx="63">
                  <c:v>2.1831563818704538</c:v>
                </c:pt>
                <c:pt idx="64">
                  <c:v>3.3759356892106833</c:v>
                </c:pt>
                <c:pt idx="65">
                  <c:v>0.35787588437231044</c:v>
                </c:pt>
                <c:pt idx="66">
                  <c:v>3.5535713062482692</c:v>
                </c:pt>
                <c:pt idx="67">
                  <c:v>3.9871699996774694</c:v>
                </c:pt>
                <c:pt idx="68">
                  <c:v>2.3515048410959398</c:v>
                </c:pt>
                <c:pt idx="69">
                  <c:v>4.7185758377444138</c:v>
                </c:pt>
                <c:pt idx="70">
                  <c:v>1.7124216204754443</c:v>
                </c:pt>
                <c:pt idx="71">
                  <c:v>2.8378535728399381</c:v>
                </c:pt>
                <c:pt idx="72">
                  <c:v>3.25510869655339</c:v>
                </c:pt>
                <c:pt idx="73">
                  <c:v>3.9226982053782855</c:v>
                </c:pt>
                <c:pt idx="74">
                  <c:v>4.6376537887644584</c:v>
                </c:pt>
                <c:pt idx="75">
                  <c:v>4.1909787329108648</c:v>
                </c:pt>
                <c:pt idx="76">
                  <c:v>0.2943455997902209</c:v>
                </c:pt>
                <c:pt idx="77">
                  <c:v>12.461077656907397</c:v>
                </c:pt>
                <c:pt idx="78">
                  <c:v>1.047831318674584</c:v>
                </c:pt>
                <c:pt idx="79">
                  <c:v>0.57353504351961959</c:v>
                </c:pt>
                <c:pt idx="80">
                  <c:v>1.4722781387448514</c:v>
                </c:pt>
                <c:pt idx="81">
                  <c:v>10.03631199996614</c:v>
                </c:pt>
                <c:pt idx="82">
                  <c:v>0.12529566746757759</c:v>
                </c:pt>
                <c:pt idx="83">
                  <c:v>9.4635725800900747</c:v>
                </c:pt>
                <c:pt idx="84">
                  <c:v>1.2242965339889249</c:v>
                </c:pt>
                <c:pt idx="85">
                  <c:v>1.1188378222472455</c:v>
                </c:pt>
                <c:pt idx="86">
                  <c:v>11.816025987221972</c:v>
                </c:pt>
                <c:pt idx="87">
                  <c:v>4.9578603731210826</c:v>
                </c:pt>
                <c:pt idx="88">
                  <c:v>3.8521899996726985</c:v>
                </c:pt>
                <c:pt idx="89">
                  <c:v>3.910623163690488</c:v>
                </c:pt>
                <c:pt idx="90">
                  <c:v>0.64641445721163215</c:v>
                </c:pt>
                <c:pt idx="91">
                  <c:v>4.5402229947830417</c:v>
                </c:pt>
                <c:pt idx="92">
                  <c:v>1.0437408206236576</c:v>
                </c:pt>
                <c:pt idx="93">
                  <c:v>1.0403591863748485</c:v>
                </c:pt>
                <c:pt idx="94">
                  <c:v>8.0256440870521946</c:v>
                </c:pt>
                <c:pt idx="95">
                  <c:v>4.0205061367977404</c:v>
                </c:pt>
                <c:pt idx="96">
                  <c:v>1.3318339247216926</c:v>
                </c:pt>
                <c:pt idx="97">
                  <c:v>2.3346672314872832</c:v>
                </c:pt>
                <c:pt idx="98">
                  <c:v>5.3288275635862892</c:v>
                </c:pt>
                <c:pt idx="99">
                  <c:v>2.6790271838922664</c:v>
                </c:pt>
                <c:pt idx="100">
                  <c:v>2.8368084781787335</c:v>
                </c:pt>
                <c:pt idx="101">
                  <c:v>1.4280291866501216</c:v>
                </c:pt>
                <c:pt idx="102">
                  <c:v>3.9606463174391351</c:v>
                </c:pt>
                <c:pt idx="103">
                  <c:v>3.1212482479912591</c:v>
                </c:pt>
                <c:pt idx="104">
                  <c:v>4.7978951255819187</c:v>
                </c:pt>
                <c:pt idx="105">
                  <c:v>1.4914123794961451</c:v>
                </c:pt>
                <c:pt idx="106">
                  <c:v>5.4676765249169996</c:v>
                </c:pt>
                <c:pt idx="107">
                  <c:v>5.6215682935986777</c:v>
                </c:pt>
                <c:pt idx="108">
                  <c:v>10.396506377897195</c:v>
                </c:pt>
                <c:pt idx="109">
                  <c:v>5.0478891235083578</c:v>
                </c:pt>
                <c:pt idx="110">
                  <c:v>1.3956016257845274</c:v>
                </c:pt>
                <c:pt idx="111">
                  <c:v>1.6320540114089646</c:v>
                </c:pt>
                <c:pt idx="112">
                  <c:v>7.6299111236267496</c:v>
                </c:pt>
                <c:pt idx="113">
                  <c:v>4.506350792014004</c:v>
                </c:pt>
                <c:pt idx="114">
                  <c:v>3.3080829392102853</c:v>
                </c:pt>
                <c:pt idx="115">
                  <c:v>3.4224563101489203</c:v>
                </c:pt>
                <c:pt idx="116">
                  <c:v>0.20547502476046553</c:v>
                </c:pt>
                <c:pt idx="117">
                  <c:v>2.182051534245506</c:v>
                </c:pt>
                <c:pt idx="118">
                  <c:v>4.4539286785928631</c:v>
                </c:pt>
                <c:pt idx="119">
                  <c:v>10.456252737000989</c:v>
                </c:pt>
                <c:pt idx="120">
                  <c:v>2.6087076622328134</c:v>
                </c:pt>
                <c:pt idx="121">
                  <c:v>1.3373898290137856</c:v>
                </c:pt>
                <c:pt idx="122">
                  <c:v>2.827555143302046</c:v>
                </c:pt>
                <c:pt idx="123">
                  <c:v>5.1675398513908135</c:v>
                </c:pt>
                <c:pt idx="124">
                  <c:v>3.5389100678669649</c:v>
                </c:pt>
                <c:pt idx="125">
                  <c:v>3.4572001567776169</c:v>
                </c:pt>
                <c:pt idx="126">
                  <c:v>3.1063346193879617</c:v>
                </c:pt>
                <c:pt idx="127">
                  <c:v>1.5735869457633456</c:v>
                </c:pt>
                <c:pt idx="128">
                  <c:v>2.2939704229645237</c:v>
                </c:pt>
                <c:pt idx="129">
                  <c:v>2.0412995068051512</c:v>
                </c:pt>
                <c:pt idx="130">
                  <c:v>0.34344769031682176</c:v>
                </c:pt>
                <c:pt idx="131">
                  <c:v>3.5000638616048736</c:v>
                </c:pt>
                <c:pt idx="132">
                  <c:v>5.565438205137438</c:v>
                </c:pt>
                <c:pt idx="133">
                  <c:v>0.20246223463539437</c:v>
                </c:pt>
                <c:pt idx="134">
                  <c:v>2.0328861394473599</c:v>
                </c:pt>
                <c:pt idx="135">
                  <c:v>1.8090231947440394</c:v>
                </c:pt>
                <c:pt idx="136">
                  <c:v>0.5545646314739141</c:v>
                </c:pt>
                <c:pt idx="137">
                  <c:v>13.331542731633084</c:v>
                </c:pt>
                <c:pt idx="138">
                  <c:v>3.7999191768356937</c:v>
                </c:pt>
                <c:pt idx="139">
                  <c:v>1.8827370619543142</c:v>
                </c:pt>
                <c:pt idx="140">
                  <c:v>2.0789738833929636</c:v>
                </c:pt>
                <c:pt idx="141">
                  <c:v>2.4458312651570076</c:v>
                </c:pt>
                <c:pt idx="142">
                  <c:v>1.441746531094628</c:v>
                </c:pt>
                <c:pt idx="143">
                  <c:v>1.4147806214642777</c:v>
                </c:pt>
                <c:pt idx="144">
                  <c:v>1.1719169547033079</c:v>
                </c:pt>
                <c:pt idx="145">
                  <c:v>1.5869601210147266</c:v>
                </c:pt>
                <c:pt idx="146">
                  <c:v>4.8464525039315021</c:v>
                </c:pt>
                <c:pt idx="147">
                  <c:v>0.2761390036029141</c:v>
                </c:pt>
                <c:pt idx="148">
                  <c:v>2.3698234798374642</c:v>
                </c:pt>
                <c:pt idx="149">
                  <c:v>2.0686573315337284</c:v>
                </c:pt>
                <c:pt idx="150">
                  <c:v>3.4378677529631165</c:v>
                </c:pt>
                <c:pt idx="151">
                  <c:v>1.9577610444808062</c:v>
                </c:pt>
                <c:pt idx="152">
                  <c:v>1.8790418769033419</c:v>
                </c:pt>
                <c:pt idx="153">
                  <c:v>1.2233539778255995</c:v>
                </c:pt>
                <c:pt idx="154">
                  <c:v>4.7007167293693666</c:v>
                </c:pt>
                <c:pt idx="155">
                  <c:v>1.212994148596831</c:v>
                </c:pt>
                <c:pt idx="156">
                  <c:v>1.4083275474462837</c:v>
                </c:pt>
                <c:pt idx="157">
                  <c:v>4.839757677176781</c:v>
                </c:pt>
                <c:pt idx="158">
                  <c:v>3.3866286110796935</c:v>
                </c:pt>
                <c:pt idx="159">
                  <c:v>1.2882611250591864</c:v>
                </c:pt>
                <c:pt idx="160">
                  <c:v>1.0442618357951901</c:v>
                </c:pt>
                <c:pt idx="161">
                  <c:v>1.5409915951185553</c:v>
                </c:pt>
                <c:pt idx="162">
                  <c:v>2.7878212401986406</c:v>
                </c:pt>
                <c:pt idx="163">
                  <c:v>2.0475461205090824</c:v>
                </c:pt>
                <c:pt idx="164">
                  <c:v>3.1066127965035468</c:v>
                </c:pt>
                <c:pt idx="165">
                  <c:v>1.3419370514722679</c:v>
                </c:pt>
                <c:pt idx="166">
                  <c:v>0.55543293837743946</c:v>
                </c:pt>
                <c:pt idx="167">
                  <c:v>5.0007832338468852</c:v>
                </c:pt>
                <c:pt idx="168">
                  <c:v>2.2239893634654653</c:v>
                </c:pt>
                <c:pt idx="169">
                  <c:v>0.61840831574981969</c:v>
                </c:pt>
                <c:pt idx="170">
                  <c:v>2.070251942084937</c:v>
                </c:pt>
                <c:pt idx="171">
                  <c:v>0.66256320054628759</c:v>
                </c:pt>
                <c:pt idx="172">
                  <c:v>6.4984947190107025</c:v>
                </c:pt>
                <c:pt idx="173">
                  <c:v>1.7035951248410992</c:v>
                </c:pt>
                <c:pt idx="174">
                  <c:v>3.0776452465141979</c:v>
                </c:pt>
                <c:pt idx="175">
                  <c:v>2.6116251834181359</c:v>
                </c:pt>
                <c:pt idx="176">
                  <c:v>6.8210222175307056</c:v>
                </c:pt>
                <c:pt idx="177">
                  <c:v>3.330354947992908</c:v>
                </c:pt>
                <c:pt idx="178">
                  <c:v>5.9744258685579048</c:v>
                </c:pt>
                <c:pt idx="179">
                  <c:v>2.19307460611655</c:v>
                </c:pt>
                <c:pt idx="180">
                  <c:v>9.3378211499345554E-2</c:v>
                </c:pt>
                <c:pt idx="181">
                  <c:v>0.38157004587614907</c:v>
                </c:pt>
                <c:pt idx="182">
                  <c:v>1.6962504752851615</c:v>
                </c:pt>
                <c:pt idx="183">
                  <c:v>1.7375581834429372</c:v>
                </c:pt>
                <c:pt idx="184">
                  <c:v>1.994041680712586</c:v>
                </c:pt>
                <c:pt idx="185">
                  <c:v>3.6017336686947381</c:v>
                </c:pt>
                <c:pt idx="186">
                  <c:v>4.4335178239085309</c:v>
                </c:pt>
                <c:pt idx="187">
                  <c:v>1.2504791939590039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8F-5A43-B29E-2E553D070A8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mpu_data_1!$H$2:$H$189</c:f>
              <c:numCache>
                <c:formatCode>General</c:formatCode>
                <c:ptCount val="188"/>
                <c:pt idx="0">
                  <c:v>0.14225100165786664</c:v>
                </c:pt>
                <c:pt idx="1">
                  <c:v>0.18380808300819851</c:v>
                </c:pt>
                <c:pt idx="2">
                  <c:v>3.1043456695114386</c:v>
                </c:pt>
                <c:pt idx="3">
                  <c:v>1.28881975707327</c:v>
                </c:pt>
                <c:pt idx="4">
                  <c:v>9.9948150710881425</c:v>
                </c:pt>
                <c:pt idx="5">
                  <c:v>0.36682661736948319</c:v>
                </c:pt>
                <c:pt idx="6">
                  <c:v>8.3710767914860789</c:v>
                </c:pt>
                <c:pt idx="7">
                  <c:v>2.3097266716472271</c:v>
                </c:pt>
                <c:pt idx="8">
                  <c:v>10.713708241933277</c:v>
                </c:pt>
                <c:pt idx="9">
                  <c:v>15.368455075719003</c:v>
                </c:pt>
                <c:pt idx="10">
                  <c:v>18.304263283963181</c:v>
                </c:pt>
                <c:pt idx="11">
                  <c:v>1.9898559313239073</c:v>
                </c:pt>
                <c:pt idx="12">
                  <c:v>0.55529787319206747</c:v>
                </c:pt>
                <c:pt idx="13">
                  <c:v>3.3970511470199138</c:v>
                </c:pt>
                <c:pt idx="14">
                  <c:v>0.4953820889863163</c:v>
                </c:pt>
                <c:pt idx="15">
                  <c:v>6.8036567062293107</c:v>
                </c:pt>
                <c:pt idx="16">
                  <c:v>0.61332960238713596</c:v>
                </c:pt>
                <c:pt idx="17">
                  <c:v>0.51566839412322274</c:v>
                </c:pt>
                <c:pt idx="18">
                  <c:v>0.43508133368614388</c:v>
                </c:pt>
                <c:pt idx="19">
                  <c:v>1.4325130642574742</c:v>
                </c:pt>
                <c:pt idx="20">
                  <c:v>12.842516416504372</c:v>
                </c:pt>
                <c:pt idx="21">
                  <c:v>3.3030240600709639</c:v>
                </c:pt>
                <c:pt idx="22">
                  <c:v>14.836385130481103</c:v>
                </c:pt>
                <c:pt idx="23">
                  <c:v>11.576886168865256</c:v>
                </c:pt>
                <c:pt idx="24">
                  <c:v>8.4668378008888627</c:v>
                </c:pt>
                <c:pt idx="25">
                  <c:v>8.9580799205590367E-2</c:v>
                </c:pt>
                <c:pt idx="26">
                  <c:v>2.2248701696362296</c:v>
                </c:pt>
                <c:pt idx="27">
                  <c:v>3.4674018542785703</c:v>
                </c:pt>
                <c:pt idx="28">
                  <c:v>5.6529266311393958</c:v>
                </c:pt>
                <c:pt idx="29">
                  <c:v>0.85075513272863823</c:v>
                </c:pt>
                <c:pt idx="30">
                  <c:v>2.4533023713081699</c:v>
                </c:pt>
                <c:pt idx="31">
                  <c:v>1.7700172711442868</c:v>
                </c:pt>
                <c:pt idx="32">
                  <c:v>2.5689902657688517</c:v>
                </c:pt>
                <c:pt idx="33">
                  <c:v>5.6919676170478422</c:v>
                </c:pt>
                <c:pt idx="34">
                  <c:v>5.2825172556927402</c:v>
                </c:pt>
                <c:pt idx="35">
                  <c:v>1.4231340239489718</c:v>
                </c:pt>
                <c:pt idx="36">
                  <c:v>6.3320264520844907</c:v>
                </c:pt>
                <c:pt idx="37">
                  <c:v>5.8949265651842495</c:v>
                </c:pt>
                <c:pt idx="38">
                  <c:v>8.5644006704980722</c:v>
                </c:pt>
                <c:pt idx="39">
                  <c:v>14.608724372906954</c:v>
                </c:pt>
                <c:pt idx="40">
                  <c:v>4.2330409812120102</c:v>
                </c:pt>
                <c:pt idx="41">
                  <c:v>6.0027175045710104</c:v>
                </c:pt>
                <c:pt idx="42">
                  <c:v>0.54213987540740227</c:v>
                </c:pt>
                <c:pt idx="43">
                  <c:v>1.0477437803624738</c:v>
                </c:pt>
                <c:pt idx="44">
                  <c:v>2.9105385106134545</c:v>
                </c:pt>
                <c:pt idx="45">
                  <c:v>2.3276562811771857</c:v>
                </c:pt>
                <c:pt idx="46">
                  <c:v>7.2681292886545368</c:v>
                </c:pt>
                <c:pt idx="47">
                  <c:v>6.2194541391776621</c:v>
                </c:pt>
                <c:pt idx="48">
                  <c:v>1.2475529198715627</c:v>
                </c:pt>
                <c:pt idx="49">
                  <c:v>0.13422948246871336</c:v>
                </c:pt>
                <c:pt idx="50">
                  <c:v>2.5979651837035718</c:v>
                </c:pt>
                <c:pt idx="51">
                  <c:v>3.8355795260125864</c:v>
                </c:pt>
                <c:pt idx="52">
                  <c:v>1.2172472396792422</c:v>
                </c:pt>
                <c:pt idx="53">
                  <c:v>1.7543287742955496</c:v>
                </c:pt>
                <c:pt idx="54">
                  <c:v>3.757538465027471</c:v>
                </c:pt>
                <c:pt idx="55">
                  <c:v>2.0875975240861742</c:v>
                </c:pt>
                <c:pt idx="56">
                  <c:v>1.0778238680154875</c:v>
                </c:pt>
                <c:pt idx="57">
                  <c:v>1.136840252825964</c:v>
                </c:pt>
                <c:pt idx="58">
                  <c:v>0.36485135026551596</c:v>
                </c:pt>
                <c:pt idx="59">
                  <c:v>1.4558992105673045</c:v>
                </c:pt>
                <c:pt idx="60">
                  <c:v>2.8908815590423664</c:v>
                </c:pt>
                <c:pt idx="61">
                  <c:v>6.9163086184609153</c:v>
                </c:pt>
                <c:pt idx="62">
                  <c:v>5.4134063205315517</c:v>
                </c:pt>
                <c:pt idx="63">
                  <c:v>1.0834016725722524</c:v>
                </c:pt>
                <c:pt idx="64">
                  <c:v>2.0349018569171768</c:v>
                </c:pt>
                <c:pt idx="65">
                  <c:v>2.408862467513087</c:v>
                </c:pt>
                <c:pt idx="66">
                  <c:v>5.951735310555117</c:v>
                </c:pt>
                <c:pt idx="67">
                  <c:v>7.694414974528323</c:v>
                </c:pt>
                <c:pt idx="68">
                  <c:v>0.82972717563658804</c:v>
                </c:pt>
                <c:pt idx="69">
                  <c:v>10.639748164708534</c:v>
                </c:pt>
                <c:pt idx="70">
                  <c:v>6.7033400619014696</c:v>
                </c:pt>
                <c:pt idx="71">
                  <c:v>2.3252544266694297</c:v>
                </c:pt>
                <c:pt idx="72">
                  <c:v>7.515660160582625</c:v>
                </c:pt>
                <c:pt idx="73">
                  <c:v>0.26732741838011087</c:v>
                </c:pt>
                <c:pt idx="74">
                  <c:v>2.9833317057293609</c:v>
                </c:pt>
                <c:pt idx="75">
                  <c:v>5.211511242215277</c:v>
                </c:pt>
                <c:pt idx="76">
                  <c:v>12.05427908713205</c:v>
                </c:pt>
                <c:pt idx="77">
                  <c:v>0.63073273290720699</c:v>
                </c:pt>
                <c:pt idx="78">
                  <c:v>9.5653993507230712</c:v>
                </c:pt>
                <c:pt idx="79">
                  <c:v>6.0484835340583558</c:v>
                </c:pt>
                <c:pt idx="80">
                  <c:v>3.386264622990856</c:v>
                </c:pt>
                <c:pt idx="81">
                  <c:v>3.67457266656975</c:v>
                </c:pt>
                <c:pt idx="82">
                  <c:v>1.9650626325298166</c:v>
                </c:pt>
                <c:pt idx="83">
                  <c:v>6.6266206989149676</c:v>
                </c:pt>
                <c:pt idx="84">
                  <c:v>2.9574468865157222</c:v>
                </c:pt>
                <c:pt idx="85">
                  <c:v>2.2605496888846268</c:v>
                </c:pt>
                <c:pt idx="86">
                  <c:v>2.7522879061270853</c:v>
                </c:pt>
                <c:pt idx="87">
                  <c:v>6.0367599211952463</c:v>
                </c:pt>
                <c:pt idx="88">
                  <c:v>14.026654547146501</c:v>
                </c:pt>
                <c:pt idx="89">
                  <c:v>10.306784037216287</c:v>
                </c:pt>
                <c:pt idx="90">
                  <c:v>0.49376685564385348</c:v>
                </c:pt>
                <c:pt idx="91">
                  <c:v>1.2975919982685706</c:v>
                </c:pt>
                <c:pt idx="92">
                  <c:v>1.9557256469798752</c:v>
                </c:pt>
                <c:pt idx="93">
                  <c:v>1.8665534298439272</c:v>
                </c:pt>
                <c:pt idx="94">
                  <c:v>4.8109370424743965</c:v>
                </c:pt>
                <c:pt idx="95">
                  <c:v>8.2495016542539208</c:v>
                </c:pt>
                <c:pt idx="96">
                  <c:v>1.8543902541024391</c:v>
                </c:pt>
                <c:pt idx="97">
                  <c:v>4.470065543473404</c:v>
                </c:pt>
                <c:pt idx="98">
                  <c:v>1.4898197134917819</c:v>
                </c:pt>
                <c:pt idx="99">
                  <c:v>3.6740567147340748</c:v>
                </c:pt>
                <c:pt idx="100">
                  <c:v>0.83542155107067551</c:v>
                </c:pt>
                <c:pt idx="101">
                  <c:v>0.65137180297115549</c:v>
                </c:pt>
                <c:pt idx="102">
                  <c:v>1.1622103516110194</c:v>
                </c:pt>
                <c:pt idx="103">
                  <c:v>3.439128787991395</c:v>
                </c:pt>
                <c:pt idx="104">
                  <c:v>6.0706171164725191</c:v>
                </c:pt>
                <c:pt idx="105">
                  <c:v>10.65150776458079</c:v>
                </c:pt>
                <c:pt idx="106">
                  <c:v>0.22592546803731395</c:v>
                </c:pt>
                <c:pt idx="107">
                  <c:v>4.0949128008772497</c:v>
                </c:pt>
                <c:pt idx="108">
                  <c:v>2.0750704667662774</c:v>
                </c:pt>
                <c:pt idx="109">
                  <c:v>1.2084436287526561</c:v>
                </c:pt>
                <c:pt idx="110">
                  <c:v>2.5677489687252635</c:v>
                </c:pt>
                <c:pt idx="111">
                  <c:v>6.6513061450177755</c:v>
                </c:pt>
                <c:pt idx="112">
                  <c:v>3.4498114617063838</c:v>
                </c:pt>
                <c:pt idx="113">
                  <c:v>4.1701595767255979</c:v>
                </c:pt>
                <c:pt idx="114">
                  <c:v>6.3941784734678837</c:v>
                </c:pt>
                <c:pt idx="115">
                  <c:v>6.1857181770622613</c:v>
                </c:pt>
                <c:pt idx="116">
                  <c:v>5.8106209863756693</c:v>
                </c:pt>
                <c:pt idx="117">
                  <c:v>7.3993840680019662</c:v>
                </c:pt>
                <c:pt idx="118">
                  <c:v>14.046397464831108</c:v>
                </c:pt>
                <c:pt idx="119">
                  <c:v>4.6084811960206125</c:v>
                </c:pt>
                <c:pt idx="120">
                  <c:v>1.1754949820206093</c:v>
                </c:pt>
                <c:pt idx="121">
                  <c:v>10.202268736952339</c:v>
                </c:pt>
                <c:pt idx="122">
                  <c:v>0.80898894567949142</c:v>
                </c:pt>
                <c:pt idx="123">
                  <c:v>0.20840306635743211</c:v>
                </c:pt>
                <c:pt idx="124">
                  <c:v>3.9062203248562604</c:v>
                </c:pt>
                <c:pt idx="125">
                  <c:v>3.2823069013829649</c:v>
                </c:pt>
                <c:pt idx="126">
                  <c:v>3.2807810574311427</c:v>
                </c:pt>
                <c:pt idx="127">
                  <c:v>1.2779258655530334</c:v>
                </c:pt>
                <c:pt idx="128">
                  <c:v>3.3147133302026823</c:v>
                </c:pt>
                <c:pt idx="129">
                  <c:v>1.5310537429288278</c:v>
                </c:pt>
                <c:pt idx="130">
                  <c:v>1.7214278145027357</c:v>
                </c:pt>
                <c:pt idx="131">
                  <c:v>2.4971004382666386</c:v>
                </c:pt>
                <c:pt idx="132">
                  <c:v>2.2898736712738668</c:v>
                </c:pt>
                <c:pt idx="133">
                  <c:v>8.613498581974051</c:v>
                </c:pt>
                <c:pt idx="134">
                  <c:v>3.5924281266719564</c:v>
                </c:pt>
                <c:pt idx="135">
                  <c:v>9.2464304156120392E-2</c:v>
                </c:pt>
                <c:pt idx="136">
                  <c:v>16.870650291925045</c:v>
                </c:pt>
                <c:pt idx="137">
                  <c:v>7.0140096290985294</c:v>
                </c:pt>
                <c:pt idx="138">
                  <c:v>0.91676092769853668</c:v>
                </c:pt>
                <c:pt idx="139">
                  <c:v>5.3739718124079783</c:v>
                </c:pt>
                <c:pt idx="140">
                  <c:v>1.5416021726508689E-2</c:v>
                </c:pt>
                <c:pt idx="141">
                  <c:v>2.3005367345960366</c:v>
                </c:pt>
                <c:pt idx="142">
                  <c:v>2.958022556371052</c:v>
                </c:pt>
                <c:pt idx="143">
                  <c:v>0.3202107504960896</c:v>
                </c:pt>
                <c:pt idx="144">
                  <c:v>0.3426252762524431</c:v>
                </c:pt>
                <c:pt idx="145">
                  <c:v>2.832916081915025</c:v>
                </c:pt>
                <c:pt idx="146">
                  <c:v>6.8461418662320028E-2</c:v>
                </c:pt>
                <c:pt idx="147">
                  <c:v>5.8268986694932554</c:v>
                </c:pt>
                <c:pt idx="148">
                  <c:v>5.0634192437381387</c:v>
                </c:pt>
                <c:pt idx="149">
                  <c:v>1.5386651197398535</c:v>
                </c:pt>
                <c:pt idx="150">
                  <c:v>4.3703032407632225</c:v>
                </c:pt>
                <c:pt idx="151">
                  <c:v>0.31923080040400542</c:v>
                </c:pt>
                <c:pt idx="152">
                  <c:v>0.15245372778364619</c:v>
                </c:pt>
                <c:pt idx="153">
                  <c:v>0.16330938054164612</c:v>
                </c:pt>
                <c:pt idx="154">
                  <c:v>1.1836160530613995</c:v>
                </c:pt>
                <c:pt idx="155">
                  <c:v>5.2465367863928112</c:v>
                </c:pt>
                <c:pt idx="156">
                  <c:v>2.4491679978700027</c:v>
                </c:pt>
                <c:pt idx="157">
                  <c:v>4.5958461856212951</c:v>
                </c:pt>
                <c:pt idx="158">
                  <c:v>4.4144437501084717</c:v>
                </c:pt>
                <c:pt idx="159">
                  <c:v>2.2029804794647028</c:v>
                </c:pt>
                <c:pt idx="160">
                  <c:v>0.13696014688247082</c:v>
                </c:pt>
                <c:pt idx="161">
                  <c:v>5.5361428378599413</c:v>
                </c:pt>
                <c:pt idx="162">
                  <c:v>4.4140254499209899</c:v>
                </c:pt>
                <c:pt idx="163">
                  <c:v>3.1804525041297129</c:v>
                </c:pt>
                <c:pt idx="164">
                  <c:v>1.2294755405045308</c:v>
                </c:pt>
                <c:pt idx="165">
                  <c:v>9.4171812806765818</c:v>
                </c:pt>
                <c:pt idx="166">
                  <c:v>5.4258294818496839</c:v>
                </c:pt>
                <c:pt idx="167">
                  <c:v>1.4913342415985955</c:v>
                </c:pt>
                <c:pt idx="168">
                  <c:v>4.1095222619168936</c:v>
                </c:pt>
                <c:pt idx="169">
                  <c:v>2.1243663426258195</c:v>
                </c:pt>
                <c:pt idx="170">
                  <c:v>0.4607219530062121</c:v>
                </c:pt>
                <c:pt idx="171">
                  <c:v>0.94384582370418713</c:v>
                </c:pt>
                <c:pt idx="172">
                  <c:v>0.46975910374898255</c:v>
                </c:pt>
                <c:pt idx="173">
                  <c:v>1.3689355486110575</c:v>
                </c:pt>
                <c:pt idx="174">
                  <c:v>1.1466144406016223</c:v>
                </c:pt>
                <c:pt idx="175">
                  <c:v>1.5334783025313712</c:v>
                </c:pt>
                <c:pt idx="176">
                  <c:v>0.89364424218055483</c:v>
                </c:pt>
                <c:pt idx="177">
                  <c:v>8.1737593400267681</c:v>
                </c:pt>
                <c:pt idx="178">
                  <c:v>10.07250738714813</c:v>
                </c:pt>
                <c:pt idx="179">
                  <c:v>1.0023555930089909</c:v>
                </c:pt>
                <c:pt idx="180">
                  <c:v>0.18065942029258153</c:v>
                </c:pt>
                <c:pt idx="181">
                  <c:v>10.25625276428063</c:v>
                </c:pt>
                <c:pt idx="182">
                  <c:v>8.3108553881984282</c:v>
                </c:pt>
                <c:pt idx="183">
                  <c:v>7.8802006772110946</c:v>
                </c:pt>
                <c:pt idx="184">
                  <c:v>1.9873132534488551</c:v>
                </c:pt>
                <c:pt idx="185">
                  <c:v>10.374204220132137</c:v>
                </c:pt>
                <c:pt idx="186">
                  <c:v>0.50523145644342726</c:v>
                </c:pt>
                <c:pt idx="187">
                  <c:v>6.5086764169156783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8F-5A43-B29E-2E553D070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463727"/>
        <c:axId val="400894928"/>
      </c:lineChart>
      <c:catAx>
        <c:axId val="499463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94928"/>
        <c:crosses val="autoZero"/>
        <c:auto val="1"/>
        <c:lblAlgn val="ctr"/>
        <c:lblOffset val="100"/>
        <c:noMultiLvlLbl val="0"/>
      </c:catAx>
      <c:valAx>
        <c:axId val="40089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6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Acceleration X - Moderate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87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F7-4528-8D61-85BFF42F45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mpu_data_2!$A$2:$A$189</c:f>
              <c:numCache>
                <c:formatCode>General</c:formatCode>
                <c:ptCount val="18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  <c:pt idx="92">
                  <c:v>98</c:v>
                </c:pt>
                <c:pt idx="93">
                  <c:v>99</c:v>
                </c:pt>
                <c:pt idx="94">
                  <c:v>100</c:v>
                </c:pt>
                <c:pt idx="95">
                  <c:v>101</c:v>
                </c:pt>
                <c:pt idx="96">
                  <c:v>102</c:v>
                </c:pt>
                <c:pt idx="97">
                  <c:v>103</c:v>
                </c:pt>
                <c:pt idx="98">
                  <c:v>104</c:v>
                </c:pt>
                <c:pt idx="99">
                  <c:v>105</c:v>
                </c:pt>
                <c:pt idx="100">
                  <c:v>106</c:v>
                </c:pt>
                <c:pt idx="101">
                  <c:v>107</c:v>
                </c:pt>
                <c:pt idx="102">
                  <c:v>108</c:v>
                </c:pt>
                <c:pt idx="103">
                  <c:v>109</c:v>
                </c:pt>
                <c:pt idx="104">
                  <c:v>110</c:v>
                </c:pt>
                <c:pt idx="105">
                  <c:v>111</c:v>
                </c:pt>
                <c:pt idx="106">
                  <c:v>112</c:v>
                </c:pt>
                <c:pt idx="107">
                  <c:v>113</c:v>
                </c:pt>
                <c:pt idx="108">
                  <c:v>114</c:v>
                </c:pt>
                <c:pt idx="109">
                  <c:v>115</c:v>
                </c:pt>
                <c:pt idx="110">
                  <c:v>116</c:v>
                </c:pt>
                <c:pt idx="111">
                  <c:v>117</c:v>
                </c:pt>
                <c:pt idx="112">
                  <c:v>118</c:v>
                </c:pt>
                <c:pt idx="113">
                  <c:v>119</c:v>
                </c:pt>
                <c:pt idx="114">
                  <c:v>120</c:v>
                </c:pt>
                <c:pt idx="115">
                  <c:v>121</c:v>
                </c:pt>
                <c:pt idx="116">
                  <c:v>122</c:v>
                </c:pt>
                <c:pt idx="117">
                  <c:v>123</c:v>
                </c:pt>
                <c:pt idx="118">
                  <c:v>124</c:v>
                </c:pt>
                <c:pt idx="119">
                  <c:v>125</c:v>
                </c:pt>
                <c:pt idx="120">
                  <c:v>126</c:v>
                </c:pt>
                <c:pt idx="121">
                  <c:v>127</c:v>
                </c:pt>
                <c:pt idx="122">
                  <c:v>128</c:v>
                </c:pt>
                <c:pt idx="123">
                  <c:v>129</c:v>
                </c:pt>
                <c:pt idx="124">
                  <c:v>130</c:v>
                </c:pt>
                <c:pt idx="125">
                  <c:v>131</c:v>
                </c:pt>
                <c:pt idx="126">
                  <c:v>132</c:v>
                </c:pt>
                <c:pt idx="127">
                  <c:v>133</c:v>
                </c:pt>
                <c:pt idx="128">
                  <c:v>134</c:v>
                </c:pt>
                <c:pt idx="129">
                  <c:v>135</c:v>
                </c:pt>
                <c:pt idx="130">
                  <c:v>136</c:v>
                </c:pt>
                <c:pt idx="131">
                  <c:v>137</c:v>
                </c:pt>
                <c:pt idx="132">
                  <c:v>138</c:v>
                </c:pt>
                <c:pt idx="133">
                  <c:v>139</c:v>
                </c:pt>
                <c:pt idx="134">
                  <c:v>140</c:v>
                </c:pt>
                <c:pt idx="135">
                  <c:v>141</c:v>
                </c:pt>
                <c:pt idx="136">
                  <c:v>142</c:v>
                </c:pt>
                <c:pt idx="137">
                  <c:v>143</c:v>
                </c:pt>
                <c:pt idx="138">
                  <c:v>144</c:v>
                </c:pt>
                <c:pt idx="139">
                  <c:v>145</c:v>
                </c:pt>
                <c:pt idx="140">
                  <c:v>146</c:v>
                </c:pt>
                <c:pt idx="141">
                  <c:v>147</c:v>
                </c:pt>
                <c:pt idx="142">
                  <c:v>148</c:v>
                </c:pt>
                <c:pt idx="143">
                  <c:v>149</c:v>
                </c:pt>
                <c:pt idx="144">
                  <c:v>150</c:v>
                </c:pt>
                <c:pt idx="145">
                  <c:v>151</c:v>
                </c:pt>
                <c:pt idx="146">
                  <c:v>152</c:v>
                </c:pt>
                <c:pt idx="147">
                  <c:v>153</c:v>
                </c:pt>
                <c:pt idx="148">
                  <c:v>154</c:v>
                </c:pt>
                <c:pt idx="149">
                  <c:v>155</c:v>
                </c:pt>
                <c:pt idx="150">
                  <c:v>156</c:v>
                </c:pt>
                <c:pt idx="151">
                  <c:v>157</c:v>
                </c:pt>
                <c:pt idx="152">
                  <c:v>158</c:v>
                </c:pt>
                <c:pt idx="153">
                  <c:v>160</c:v>
                </c:pt>
                <c:pt idx="154">
                  <c:v>161</c:v>
                </c:pt>
                <c:pt idx="155">
                  <c:v>162</c:v>
                </c:pt>
                <c:pt idx="156">
                  <c:v>163</c:v>
                </c:pt>
                <c:pt idx="157">
                  <c:v>164</c:v>
                </c:pt>
                <c:pt idx="158">
                  <c:v>165</c:v>
                </c:pt>
                <c:pt idx="159">
                  <c:v>166</c:v>
                </c:pt>
                <c:pt idx="160">
                  <c:v>167</c:v>
                </c:pt>
                <c:pt idx="161">
                  <c:v>168</c:v>
                </c:pt>
                <c:pt idx="162">
                  <c:v>169</c:v>
                </c:pt>
                <c:pt idx="163">
                  <c:v>170</c:v>
                </c:pt>
                <c:pt idx="164">
                  <c:v>171</c:v>
                </c:pt>
                <c:pt idx="165">
                  <c:v>172</c:v>
                </c:pt>
                <c:pt idx="166">
                  <c:v>173</c:v>
                </c:pt>
                <c:pt idx="167">
                  <c:v>174</c:v>
                </c:pt>
                <c:pt idx="168">
                  <c:v>175</c:v>
                </c:pt>
                <c:pt idx="169">
                  <c:v>176</c:v>
                </c:pt>
                <c:pt idx="170">
                  <c:v>177</c:v>
                </c:pt>
                <c:pt idx="171">
                  <c:v>178</c:v>
                </c:pt>
                <c:pt idx="172">
                  <c:v>179</c:v>
                </c:pt>
                <c:pt idx="173">
                  <c:v>180</c:v>
                </c:pt>
                <c:pt idx="174">
                  <c:v>181</c:v>
                </c:pt>
                <c:pt idx="175">
                  <c:v>182</c:v>
                </c:pt>
                <c:pt idx="176">
                  <c:v>183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188</c:v>
                </c:pt>
                <c:pt idx="182">
                  <c:v>189</c:v>
                </c:pt>
                <c:pt idx="183">
                  <c:v>190</c:v>
                </c:pt>
                <c:pt idx="184">
                  <c:v>191</c:v>
                </c:pt>
                <c:pt idx="185">
                  <c:v>192</c:v>
                </c:pt>
                <c:pt idx="186">
                  <c:v>193</c:v>
                </c:pt>
                <c:pt idx="187">
                  <c:v>194</c:v>
                </c:pt>
              </c:numCache>
            </c:numRef>
          </c:xVal>
          <c:yVal>
            <c:numRef>
              <c:f>mpu_data_2!$B$2:$B$189</c:f>
              <c:numCache>
                <c:formatCode>General</c:formatCode>
                <c:ptCount val="188"/>
                <c:pt idx="0">
                  <c:v>8.58</c:v>
                </c:pt>
                <c:pt idx="1">
                  <c:v>-0.52</c:v>
                </c:pt>
                <c:pt idx="2">
                  <c:v>-0.49</c:v>
                </c:pt>
                <c:pt idx="3">
                  <c:v>-0.76</c:v>
                </c:pt>
                <c:pt idx="4">
                  <c:v>-1.2</c:v>
                </c:pt>
                <c:pt idx="5">
                  <c:v>-0.38</c:v>
                </c:pt>
                <c:pt idx="6">
                  <c:v>-4.12</c:v>
                </c:pt>
                <c:pt idx="7">
                  <c:v>-0.04</c:v>
                </c:pt>
                <c:pt idx="8">
                  <c:v>-0.8</c:v>
                </c:pt>
                <c:pt idx="9">
                  <c:v>-1.1200000000000001</c:v>
                </c:pt>
                <c:pt idx="10">
                  <c:v>2.38</c:v>
                </c:pt>
                <c:pt idx="11">
                  <c:v>7.0000000000000007E-2</c:v>
                </c:pt>
                <c:pt idx="12">
                  <c:v>-0.11</c:v>
                </c:pt>
                <c:pt idx="13">
                  <c:v>-7.97</c:v>
                </c:pt>
                <c:pt idx="14">
                  <c:v>-2.2799999999999998</c:v>
                </c:pt>
                <c:pt idx="15">
                  <c:v>1.22</c:v>
                </c:pt>
                <c:pt idx="16">
                  <c:v>-4.26</c:v>
                </c:pt>
                <c:pt idx="17">
                  <c:v>4.26</c:v>
                </c:pt>
                <c:pt idx="18">
                  <c:v>-4.93</c:v>
                </c:pt>
                <c:pt idx="19">
                  <c:v>0.24</c:v>
                </c:pt>
                <c:pt idx="20">
                  <c:v>-5.07</c:v>
                </c:pt>
                <c:pt idx="21">
                  <c:v>1.55</c:v>
                </c:pt>
                <c:pt idx="22">
                  <c:v>-4.8</c:v>
                </c:pt>
                <c:pt idx="23">
                  <c:v>-1.65</c:v>
                </c:pt>
                <c:pt idx="24">
                  <c:v>-6.37</c:v>
                </c:pt>
                <c:pt idx="25">
                  <c:v>-1.83</c:v>
                </c:pt>
                <c:pt idx="26">
                  <c:v>1.1599999999999999</c:v>
                </c:pt>
                <c:pt idx="27">
                  <c:v>-4.75</c:v>
                </c:pt>
                <c:pt idx="28">
                  <c:v>-0.28999999999999998</c:v>
                </c:pt>
                <c:pt idx="29">
                  <c:v>-3.27</c:v>
                </c:pt>
                <c:pt idx="30">
                  <c:v>-3.15</c:v>
                </c:pt>
                <c:pt idx="31">
                  <c:v>3.33</c:v>
                </c:pt>
                <c:pt idx="32">
                  <c:v>-3.11</c:v>
                </c:pt>
                <c:pt idx="33">
                  <c:v>3.22</c:v>
                </c:pt>
                <c:pt idx="34">
                  <c:v>-2.5</c:v>
                </c:pt>
                <c:pt idx="35">
                  <c:v>-1.71</c:v>
                </c:pt>
                <c:pt idx="36">
                  <c:v>6.28</c:v>
                </c:pt>
                <c:pt idx="37">
                  <c:v>-2.2200000000000002</c:v>
                </c:pt>
                <c:pt idx="38">
                  <c:v>3.97</c:v>
                </c:pt>
                <c:pt idx="39">
                  <c:v>-2.31</c:v>
                </c:pt>
                <c:pt idx="40">
                  <c:v>-1.0900000000000001</c:v>
                </c:pt>
                <c:pt idx="41">
                  <c:v>-6.44</c:v>
                </c:pt>
                <c:pt idx="42">
                  <c:v>3.12</c:v>
                </c:pt>
                <c:pt idx="43">
                  <c:v>4.04</c:v>
                </c:pt>
                <c:pt idx="44">
                  <c:v>-3.57</c:v>
                </c:pt>
                <c:pt idx="45">
                  <c:v>-8.34</c:v>
                </c:pt>
                <c:pt idx="46">
                  <c:v>2.5299999999999998</c:v>
                </c:pt>
                <c:pt idx="47">
                  <c:v>-4.87</c:v>
                </c:pt>
                <c:pt idx="48">
                  <c:v>-3.97</c:v>
                </c:pt>
                <c:pt idx="49">
                  <c:v>3.33</c:v>
                </c:pt>
                <c:pt idx="50">
                  <c:v>-0.37</c:v>
                </c:pt>
                <c:pt idx="51">
                  <c:v>-4.66</c:v>
                </c:pt>
                <c:pt idx="52">
                  <c:v>2.65</c:v>
                </c:pt>
                <c:pt idx="53">
                  <c:v>-0.4</c:v>
                </c:pt>
                <c:pt idx="54">
                  <c:v>-4.58</c:v>
                </c:pt>
                <c:pt idx="55">
                  <c:v>-4.13</c:v>
                </c:pt>
                <c:pt idx="56">
                  <c:v>0.86</c:v>
                </c:pt>
                <c:pt idx="57">
                  <c:v>-4.4400000000000004</c:v>
                </c:pt>
                <c:pt idx="58">
                  <c:v>-6.39</c:v>
                </c:pt>
                <c:pt idx="59">
                  <c:v>-0.5</c:v>
                </c:pt>
                <c:pt idx="60">
                  <c:v>1.68</c:v>
                </c:pt>
                <c:pt idx="61">
                  <c:v>-1.85</c:v>
                </c:pt>
                <c:pt idx="62">
                  <c:v>-8.5399999999999991</c:v>
                </c:pt>
                <c:pt idx="63">
                  <c:v>-8.6300000000000008</c:v>
                </c:pt>
                <c:pt idx="64">
                  <c:v>-2.3199999999999998</c:v>
                </c:pt>
                <c:pt idx="65">
                  <c:v>4.9400000000000004</c:v>
                </c:pt>
                <c:pt idx="66">
                  <c:v>-5.76</c:v>
                </c:pt>
                <c:pt idx="67">
                  <c:v>3.61</c:v>
                </c:pt>
                <c:pt idx="68">
                  <c:v>0.15</c:v>
                </c:pt>
                <c:pt idx="69">
                  <c:v>-3.84</c:v>
                </c:pt>
                <c:pt idx="70">
                  <c:v>0.23</c:v>
                </c:pt>
                <c:pt idx="71">
                  <c:v>4.05</c:v>
                </c:pt>
                <c:pt idx="72">
                  <c:v>-2.36</c:v>
                </c:pt>
                <c:pt idx="73">
                  <c:v>-3.79</c:v>
                </c:pt>
                <c:pt idx="74">
                  <c:v>3.45</c:v>
                </c:pt>
                <c:pt idx="75">
                  <c:v>-1.62</c:v>
                </c:pt>
                <c:pt idx="76">
                  <c:v>-3.75</c:v>
                </c:pt>
                <c:pt idx="77">
                  <c:v>-6.75</c:v>
                </c:pt>
                <c:pt idx="78">
                  <c:v>-2.1800000000000002</c:v>
                </c:pt>
                <c:pt idx="79">
                  <c:v>-0.6</c:v>
                </c:pt>
                <c:pt idx="80">
                  <c:v>-1.29</c:v>
                </c:pt>
                <c:pt idx="81">
                  <c:v>-4.6900000000000004</c:v>
                </c:pt>
                <c:pt idx="82">
                  <c:v>0.42</c:v>
                </c:pt>
                <c:pt idx="83">
                  <c:v>-2.04</c:v>
                </c:pt>
                <c:pt idx="84">
                  <c:v>-6.74</c:v>
                </c:pt>
                <c:pt idx="85">
                  <c:v>2.13</c:v>
                </c:pt>
                <c:pt idx="86">
                  <c:v>-4.1500000000000004</c:v>
                </c:pt>
                <c:pt idx="87">
                  <c:v>-3.58</c:v>
                </c:pt>
                <c:pt idx="88">
                  <c:v>-1.55</c:v>
                </c:pt>
                <c:pt idx="89">
                  <c:v>-1.05</c:v>
                </c:pt>
                <c:pt idx="90">
                  <c:v>4.1399999999999997</c:v>
                </c:pt>
                <c:pt idx="91">
                  <c:v>-5.0199999999999996</c:v>
                </c:pt>
                <c:pt idx="92">
                  <c:v>-2.52</c:v>
                </c:pt>
                <c:pt idx="93">
                  <c:v>1.32</c:v>
                </c:pt>
                <c:pt idx="94">
                  <c:v>0.18</c:v>
                </c:pt>
                <c:pt idx="95">
                  <c:v>-7.57</c:v>
                </c:pt>
                <c:pt idx="96">
                  <c:v>-5.78</c:v>
                </c:pt>
                <c:pt idx="97">
                  <c:v>3.45</c:v>
                </c:pt>
                <c:pt idx="98">
                  <c:v>-3.25</c:v>
                </c:pt>
                <c:pt idx="99">
                  <c:v>-5.33</c:v>
                </c:pt>
                <c:pt idx="100">
                  <c:v>-5.73</c:v>
                </c:pt>
                <c:pt idx="101">
                  <c:v>5.0999999999999996</c:v>
                </c:pt>
                <c:pt idx="102">
                  <c:v>-3.83</c:v>
                </c:pt>
                <c:pt idx="103">
                  <c:v>-5.25</c:v>
                </c:pt>
                <c:pt idx="104">
                  <c:v>2.65</c:v>
                </c:pt>
                <c:pt idx="105">
                  <c:v>-4.42</c:v>
                </c:pt>
                <c:pt idx="106">
                  <c:v>-7.91</c:v>
                </c:pt>
                <c:pt idx="107">
                  <c:v>-5.61</c:v>
                </c:pt>
                <c:pt idx="108">
                  <c:v>-4.07</c:v>
                </c:pt>
                <c:pt idx="109">
                  <c:v>2.77</c:v>
                </c:pt>
                <c:pt idx="110">
                  <c:v>-0.39</c:v>
                </c:pt>
                <c:pt idx="111">
                  <c:v>-2.0499999999999998</c:v>
                </c:pt>
                <c:pt idx="112">
                  <c:v>-8.8000000000000007</c:v>
                </c:pt>
                <c:pt idx="113">
                  <c:v>-5.47</c:v>
                </c:pt>
                <c:pt idx="114">
                  <c:v>-3.26</c:v>
                </c:pt>
                <c:pt idx="115">
                  <c:v>-2.5099999999999998</c:v>
                </c:pt>
                <c:pt idx="116">
                  <c:v>-2.08</c:v>
                </c:pt>
                <c:pt idx="117">
                  <c:v>1.47</c:v>
                </c:pt>
                <c:pt idx="118">
                  <c:v>0.25</c:v>
                </c:pt>
                <c:pt idx="119">
                  <c:v>-2.0299999999999998</c:v>
                </c:pt>
                <c:pt idx="120">
                  <c:v>0.17</c:v>
                </c:pt>
                <c:pt idx="121">
                  <c:v>-5.29</c:v>
                </c:pt>
                <c:pt idx="122">
                  <c:v>1.53</c:v>
                </c:pt>
                <c:pt idx="123">
                  <c:v>-4.07</c:v>
                </c:pt>
                <c:pt idx="124">
                  <c:v>1.45</c:v>
                </c:pt>
                <c:pt idx="125">
                  <c:v>-3.99</c:v>
                </c:pt>
                <c:pt idx="126">
                  <c:v>5.44</c:v>
                </c:pt>
                <c:pt idx="127">
                  <c:v>-0.82</c:v>
                </c:pt>
                <c:pt idx="128">
                  <c:v>-5.64</c:v>
                </c:pt>
                <c:pt idx="129">
                  <c:v>0.18</c:v>
                </c:pt>
                <c:pt idx="130">
                  <c:v>-5.55</c:v>
                </c:pt>
                <c:pt idx="131">
                  <c:v>-1.96</c:v>
                </c:pt>
                <c:pt idx="132">
                  <c:v>0.11</c:v>
                </c:pt>
                <c:pt idx="133">
                  <c:v>-1.74</c:v>
                </c:pt>
                <c:pt idx="134">
                  <c:v>-5.79</c:v>
                </c:pt>
                <c:pt idx="135">
                  <c:v>2.2999999999999998</c:v>
                </c:pt>
                <c:pt idx="136">
                  <c:v>-4.04</c:v>
                </c:pt>
                <c:pt idx="137">
                  <c:v>-19.53</c:v>
                </c:pt>
                <c:pt idx="138">
                  <c:v>1.43</c:v>
                </c:pt>
                <c:pt idx="139">
                  <c:v>-1.81</c:v>
                </c:pt>
                <c:pt idx="140">
                  <c:v>2.6</c:v>
                </c:pt>
                <c:pt idx="141">
                  <c:v>-4.2300000000000004</c:v>
                </c:pt>
                <c:pt idx="142">
                  <c:v>-3.52</c:v>
                </c:pt>
                <c:pt idx="143">
                  <c:v>-1.58</c:v>
                </c:pt>
                <c:pt idx="144">
                  <c:v>-2.94</c:v>
                </c:pt>
                <c:pt idx="145">
                  <c:v>-4.49</c:v>
                </c:pt>
                <c:pt idx="146">
                  <c:v>-2.96</c:v>
                </c:pt>
                <c:pt idx="147">
                  <c:v>-2.57</c:v>
                </c:pt>
                <c:pt idx="148">
                  <c:v>1.95</c:v>
                </c:pt>
                <c:pt idx="149">
                  <c:v>-1.2</c:v>
                </c:pt>
                <c:pt idx="150">
                  <c:v>-1.66</c:v>
                </c:pt>
                <c:pt idx="151">
                  <c:v>-1.01</c:v>
                </c:pt>
                <c:pt idx="152">
                  <c:v>-2.77</c:v>
                </c:pt>
                <c:pt idx="153">
                  <c:v>-3.34</c:v>
                </c:pt>
                <c:pt idx="154">
                  <c:v>4.22</c:v>
                </c:pt>
                <c:pt idx="155">
                  <c:v>-0.98</c:v>
                </c:pt>
                <c:pt idx="156">
                  <c:v>-0.96</c:v>
                </c:pt>
                <c:pt idx="157">
                  <c:v>-0.88</c:v>
                </c:pt>
                <c:pt idx="158">
                  <c:v>0.48</c:v>
                </c:pt>
                <c:pt idx="159">
                  <c:v>-3.59</c:v>
                </c:pt>
                <c:pt idx="160">
                  <c:v>-0.21</c:v>
                </c:pt>
                <c:pt idx="161">
                  <c:v>-1</c:v>
                </c:pt>
                <c:pt idx="162">
                  <c:v>-5.91</c:v>
                </c:pt>
                <c:pt idx="163">
                  <c:v>-3.57</c:v>
                </c:pt>
                <c:pt idx="164">
                  <c:v>-2.57</c:v>
                </c:pt>
                <c:pt idx="165">
                  <c:v>-4.6500000000000004</c:v>
                </c:pt>
                <c:pt idx="166">
                  <c:v>-1.07</c:v>
                </c:pt>
                <c:pt idx="167">
                  <c:v>-4.04</c:v>
                </c:pt>
                <c:pt idx="168">
                  <c:v>-4.4000000000000004</c:v>
                </c:pt>
                <c:pt idx="169">
                  <c:v>-2.74</c:v>
                </c:pt>
                <c:pt idx="170">
                  <c:v>0.57999999999999996</c:v>
                </c:pt>
                <c:pt idx="171">
                  <c:v>1.08</c:v>
                </c:pt>
                <c:pt idx="172">
                  <c:v>1.87</c:v>
                </c:pt>
                <c:pt idx="173">
                  <c:v>0.28000000000000003</c:v>
                </c:pt>
                <c:pt idx="174">
                  <c:v>0.47</c:v>
                </c:pt>
                <c:pt idx="175">
                  <c:v>-3.59</c:v>
                </c:pt>
                <c:pt idx="176">
                  <c:v>-3.53</c:v>
                </c:pt>
                <c:pt idx="177">
                  <c:v>-3.56</c:v>
                </c:pt>
                <c:pt idx="178">
                  <c:v>-3.23</c:v>
                </c:pt>
                <c:pt idx="179">
                  <c:v>-0.65</c:v>
                </c:pt>
                <c:pt idx="180">
                  <c:v>-0.23</c:v>
                </c:pt>
                <c:pt idx="181">
                  <c:v>0.41</c:v>
                </c:pt>
                <c:pt idx="182">
                  <c:v>-1.64</c:v>
                </c:pt>
                <c:pt idx="183">
                  <c:v>-1.58</c:v>
                </c:pt>
                <c:pt idx="184">
                  <c:v>-1.32</c:v>
                </c:pt>
                <c:pt idx="185">
                  <c:v>-0.55000000000000004</c:v>
                </c:pt>
                <c:pt idx="186">
                  <c:v>-2.79</c:v>
                </c:pt>
                <c:pt idx="187">
                  <c:v>0.23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F7-4528-8D61-85BFF42F4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198432"/>
        <c:axId val="985967167"/>
      </c:scatterChart>
      <c:valAx>
        <c:axId val="23819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967167"/>
        <c:crosses val="autoZero"/>
        <c:crossBetween val="midCat"/>
      </c:valAx>
      <c:valAx>
        <c:axId val="98596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Accelceration (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m/s-2)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9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Acceleration Y - Moderate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87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E8F-406D-BC4B-965E7AF3B3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mpu_data_2!$A$2:$A$189</c:f>
              <c:numCache>
                <c:formatCode>General</c:formatCode>
                <c:ptCount val="18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  <c:pt idx="92">
                  <c:v>98</c:v>
                </c:pt>
                <c:pt idx="93">
                  <c:v>99</c:v>
                </c:pt>
                <c:pt idx="94">
                  <c:v>100</c:v>
                </c:pt>
                <c:pt idx="95">
                  <c:v>101</c:v>
                </c:pt>
                <c:pt idx="96">
                  <c:v>102</c:v>
                </c:pt>
                <c:pt idx="97">
                  <c:v>103</c:v>
                </c:pt>
                <c:pt idx="98">
                  <c:v>104</c:v>
                </c:pt>
                <c:pt idx="99">
                  <c:v>105</c:v>
                </c:pt>
                <c:pt idx="100">
                  <c:v>106</c:v>
                </c:pt>
                <c:pt idx="101">
                  <c:v>107</c:v>
                </c:pt>
                <c:pt idx="102">
                  <c:v>108</c:v>
                </c:pt>
                <c:pt idx="103">
                  <c:v>109</c:v>
                </c:pt>
                <c:pt idx="104">
                  <c:v>110</c:v>
                </c:pt>
                <c:pt idx="105">
                  <c:v>111</c:v>
                </c:pt>
                <c:pt idx="106">
                  <c:v>112</c:v>
                </c:pt>
                <c:pt idx="107">
                  <c:v>113</c:v>
                </c:pt>
                <c:pt idx="108">
                  <c:v>114</c:v>
                </c:pt>
                <c:pt idx="109">
                  <c:v>115</c:v>
                </c:pt>
                <c:pt idx="110">
                  <c:v>116</c:v>
                </c:pt>
                <c:pt idx="111">
                  <c:v>117</c:v>
                </c:pt>
                <c:pt idx="112">
                  <c:v>118</c:v>
                </c:pt>
                <c:pt idx="113">
                  <c:v>119</c:v>
                </c:pt>
                <c:pt idx="114">
                  <c:v>120</c:v>
                </c:pt>
                <c:pt idx="115">
                  <c:v>121</c:v>
                </c:pt>
                <c:pt idx="116">
                  <c:v>122</c:v>
                </c:pt>
                <c:pt idx="117">
                  <c:v>123</c:v>
                </c:pt>
                <c:pt idx="118">
                  <c:v>124</c:v>
                </c:pt>
                <c:pt idx="119">
                  <c:v>125</c:v>
                </c:pt>
                <c:pt idx="120">
                  <c:v>126</c:v>
                </c:pt>
                <c:pt idx="121">
                  <c:v>127</c:v>
                </c:pt>
                <c:pt idx="122">
                  <c:v>128</c:v>
                </c:pt>
                <c:pt idx="123">
                  <c:v>129</c:v>
                </c:pt>
                <c:pt idx="124">
                  <c:v>130</c:v>
                </c:pt>
                <c:pt idx="125">
                  <c:v>131</c:v>
                </c:pt>
                <c:pt idx="126">
                  <c:v>132</c:v>
                </c:pt>
                <c:pt idx="127">
                  <c:v>133</c:v>
                </c:pt>
                <c:pt idx="128">
                  <c:v>134</c:v>
                </c:pt>
                <c:pt idx="129">
                  <c:v>135</c:v>
                </c:pt>
                <c:pt idx="130">
                  <c:v>136</c:v>
                </c:pt>
                <c:pt idx="131">
                  <c:v>137</c:v>
                </c:pt>
                <c:pt idx="132">
                  <c:v>138</c:v>
                </c:pt>
                <c:pt idx="133">
                  <c:v>139</c:v>
                </c:pt>
                <c:pt idx="134">
                  <c:v>140</c:v>
                </c:pt>
                <c:pt idx="135">
                  <c:v>141</c:v>
                </c:pt>
                <c:pt idx="136">
                  <c:v>142</c:v>
                </c:pt>
                <c:pt idx="137">
                  <c:v>143</c:v>
                </c:pt>
                <c:pt idx="138">
                  <c:v>144</c:v>
                </c:pt>
                <c:pt idx="139">
                  <c:v>145</c:v>
                </c:pt>
                <c:pt idx="140">
                  <c:v>146</c:v>
                </c:pt>
                <c:pt idx="141">
                  <c:v>147</c:v>
                </c:pt>
                <c:pt idx="142">
                  <c:v>148</c:v>
                </c:pt>
                <c:pt idx="143">
                  <c:v>149</c:v>
                </c:pt>
                <c:pt idx="144">
                  <c:v>150</c:v>
                </c:pt>
                <c:pt idx="145">
                  <c:v>151</c:v>
                </c:pt>
                <c:pt idx="146">
                  <c:v>152</c:v>
                </c:pt>
                <c:pt idx="147">
                  <c:v>153</c:v>
                </c:pt>
                <c:pt idx="148">
                  <c:v>154</c:v>
                </c:pt>
                <c:pt idx="149">
                  <c:v>155</c:v>
                </c:pt>
                <c:pt idx="150">
                  <c:v>156</c:v>
                </c:pt>
                <c:pt idx="151">
                  <c:v>157</c:v>
                </c:pt>
                <c:pt idx="152">
                  <c:v>158</c:v>
                </c:pt>
                <c:pt idx="153">
                  <c:v>160</c:v>
                </c:pt>
                <c:pt idx="154">
                  <c:v>161</c:v>
                </c:pt>
                <c:pt idx="155">
                  <c:v>162</c:v>
                </c:pt>
                <c:pt idx="156">
                  <c:v>163</c:v>
                </c:pt>
                <c:pt idx="157">
                  <c:v>164</c:v>
                </c:pt>
                <c:pt idx="158">
                  <c:v>165</c:v>
                </c:pt>
                <c:pt idx="159">
                  <c:v>166</c:v>
                </c:pt>
                <c:pt idx="160">
                  <c:v>167</c:v>
                </c:pt>
                <c:pt idx="161">
                  <c:v>168</c:v>
                </c:pt>
                <c:pt idx="162">
                  <c:v>169</c:v>
                </c:pt>
                <c:pt idx="163">
                  <c:v>170</c:v>
                </c:pt>
                <c:pt idx="164">
                  <c:v>171</c:v>
                </c:pt>
                <c:pt idx="165">
                  <c:v>172</c:v>
                </c:pt>
                <c:pt idx="166">
                  <c:v>173</c:v>
                </c:pt>
                <c:pt idx="167">
                  <c:v>174</c:v>
                </c:pt>
                <c:pt idx="168">
                  <c:v>175</c:v>
                </c:pt>
                <c:pt idx="169">
                  <c:v>176</c:v>
                </c:pt>
                <c:pt idx="170">
                  <c:v>177</c:v>
                </c:pt>
                <c:pt idx="171">
                  <c:v>178</c:v>
                </c:pt>
                <c:pt idx="172">
                  <c:v>179</c:v>
                </c:pt>
                <c:pt idx="173">
                  <c:v>180</c:v>
                </c:pt>
                <c:pt idx="174">
                  <c:v>181</c:v>
                </c:pt>
                <c:pt idx="175">
                  <c:v>182</c:v>
                </c:pt>
                <c:pt idx="176">
                  <c:v>183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188</c:v>
                </c:pt>
                <c:pt idx="182">
                  <c:v>189</c:v>
                </c:pt>
                <c:pt idx="183">
                  <c:v>190</c:v>
                </c:pt>
                <c:pt idx="184">
                  <c:v>191</c:v>
                </c:pt>
                <c:pt idx="185">
                  <c:v>192</c:v>
                </c:pt>
                <c:pt idx="186">
                  <c:v>193</c:v>
                </c:pt>
                <c:pt idx="187">
                  <c:v>194</c:v>
                </c:pt>
              </c:numCache>
            </c:numRef>
          </c:xVal>
          <c:yVal>
            <c:numRef>
              <c:f>mpu_data_2!$C$2:$C$189</c:f>
              <c:numCache>
                <c:formatCode>General</c:formatCode>
                <c:ptCount val="188"/>
                <c:pt idx="0">
                  <c:v>-6.86</c:v>
                </c:pt>
                <c:pt idx="1">
                  <c:v>-1.85</c:v>
                </c:pt>
                <c:pt idx="2">
                  <c:v>1.35</c:v>
                </c:pt>
                <c:pt idx="3">
                  <c:v>0.62</c:v>
                </c:pt>
                <c:pt idx="4">
                  <c:v>0.06</c:v>
                </c:pt>
                <c:pt idx="5">
                  <c:v>0.86</c:v>
                </c:pt>
                <c:pt idx="6">
                  <c:v>3.14</c:v>
                </c:pt>
                <c:pt idx="7">
                  <c:v>-6.56</c:v>
                </c:pt>
                <c:pt idx="8">
                  <c:v>1.89</c:v>
                </c:pt>
                <c:pt idx="9">
                  <c:v>5.28</c:v>
                </c:pt>
                <c:pt idx="10">
                  <c:v>0.18</c:v>
                </c:pt>
                <c:pt idx="11">
                  <c:v>1.88</c:v>
                </c:pt>
                <c:pt idx="12">
                  <c:v>-3.67</c:v>
                </c:pt>
                <c:pt idx="13">
                  <c:v>6.45</c:v>
                </c:pt>
                <c:pt idx="14">
                  <c:v>-3.78</c:v>
                </c:pt>
                <c:pt idx="15">
                  <c:v>4.26</c:v>
                </c:pt>
                <c:pt idx="16">
                  <c:v>3.11</c:v>
                </c:pt>
                <c:pt idx="17">
                  <c:v>-8.4</c:v>
                </c:pt>
                <c:pt idx="18">
                  <c:v>6.31</c:v>
                </c:pt>
                <c:pt idx="19">
                  <c:v>-6.88</c:v>
                </c:pt>
                <c:pt idx="20">
                  <c:v>7</c:v>
                </c:pt>
                <c:pt idx="21">
                  <c:v>-9.74</c:v>
                </c:pt>
                <c:pt idx="22">
                  <c:v>7.78</c:v>
                </c:pt>
                <c:pt idx="23">
                  <c:v>-6.55</c:v>
                </c:pt>
                <c:pt idx="24">
                  <c:v>7.75</c:v>
                </c:pt>
                <c:pt idx="25">
                  <c:v>-2.6</c:v>
                </c:pt>
                <c:pt idx="26">
                  <c:v>-0.25</c:v>
                </c:pt>
                <c:pt idx="27">
                  <c:v>5.38</c:v>
                </c:pt>
                <c:pt idx="28">
                  <c:v>-7.73</c:v>
                </c:pt>
                <c:pt idx="29">
                  <c:v>5.64</c:v>
                </c:pt>
                <c:pt idx="30">
                  <c:v>-5.93</c:v>
                </c:pt>
                <c:pt idx="31">
                  <c:v>-3.54</c:v>
                </c:pt>
                <c:pt idx="32">
                  <c:v>6.72</c:v>
                </c:pt>
                <c:pt idx="33">
                  <c:v>-8.5399999999999991</c:v>
                </c:pt>
                <c:pt idx="34">
                  <c:v>5.58</c:v>
                </c:pt>
                <c:pt idx="35">
                  <c:v>-1.93</c:v>
                </c:pt>
                <c:pt idx="36">
                  <c:v>-3.39</c:v>
                </c:pt>
                <c:pt idx="37">
                  <c:v>3.97</c:v>
                </c:pt>
                <c:pt idx="38">
                  <c:v>-7.81</c:v>
                </c:pt>
                <c:pt idx="39">
                  <c:v>0.42</c:v>
                </c:pt>
                <c:pt idx="40">
                  <c:v>2.5</c:v>
                </c:pt>
                <c:pt idx="41">
                  <c:v>5.61</c:v>
                </c:pt>
                <c:pt idx="42">
                  <c:v>3.27</c:v>
                </c:pt>
                <c:pt idx="43">
                  <c:v>-4.95</c:v>
                </c:pt>
                <c:pt idx="44">
                  <c:v>-0.94</c:v>
                </c:pt>
                <c:pt idx="45">
                  <c:v>7.39</c:v>
                </c:pt>
                <c:pt idx="46">
                  <c:v>-1.33</c:v>
                </c:pt>
                <c:pt idx="47">
                  <c:v>-0.28000000000000003</c:v>
                </c:pt>
                <c:pt idx="48">
                  <c:v>5.32</c:v>
                </c:pt>
                <c:pt idx="49">
                  <c:v>-0.26</c:v>
                </c:pt>
                <c:pt idx="50">
                  <c:v>0.42</c:v>
                </c:pt>
                <c:pt idx="51">
                  <c:v>3.66</c:v>
                </c:pt>
                <c:pt idx="52">
                  <c:v>-3.04</c:v>
                </c:pt>
                <c:pt idx="53">
                  <c:v>-1.32</c:v>
                </c:pt>
                <c:pt idx="54">
                  <c:v>3.79</c:v>
                </c:pt>
                <c:pt idx="55">
                  <c:v>7.28</c:v>
                </c:pt>
                <c:pt idx="56">
                  <c:v>-3.11</c:v>
                </c:pt>
                <c:pt idx="57">
                  <c:v>-0.96</c:v>
                </c:pt>
                <c:pt idx="58">
                  <c:v>3.7</c:v>
                </c:pt>
                <c:pt idx="59">
                  <c:v>6.62</c:v>
                </c:pt>
                <c:pt idx="60">
                  <c:v>-3.06</c:v>
                </c:pt>
                <c:pt idx="61">
                  <c:v>-5.5</c:v>
                </c:pt>
                <c:pt idx="62">
                  <c:v>1.97</c:v>
                </c:pt>
                <c:pt idx="63">
                  <c:v>6.1</c:v>
                </c:pt>
                <c:pt idx="64">
                  <c:v>1.61</c:v>
                </c:pt>
                <c:pt idx="65">
                  <c:v>-5.65</c:v>
                </c:pt>
                <c:pt idx="66">
                  <c:v>2.42</c:v>
                </c:pt>
                <c:pt idx="67">
                  <c:v>1.97</c:v>
                </c:pt>
                <c:pt idx="68">
                  <c:v>-5.31</c:v>
                </c:pt>
                <c:pt idx="69">
                  <c:v>-0.47</c:v>
                </c:pt>
                <c:pt idx="70">
                  <c:v>8.27</c:v>
                </c:pt>
                <c:pt idx="71">
                  <c:v>-3.81</c:v>
                </c:pt>
                <c:pt idx="72">
                  <c:v>-1.1299999999999999</c:v>
                </c:pt>
                <c:pt idx="73">
                  <c:v>8.73</c:v>
                </c:pt>
                <c:pt idx="74">
                  <c:v>-6.39</c:v>
                </c:pt>
                <c:pt idx="75">
                  <c:v>-1.49</c:v>
                </c:pt>
                <c:pt idx="76">
                  <c:v>-3.93</c:v>
                </c:pt>
                <c:pt idx="77">
                  <c:v>10</c:v>
                </c:pt>
                <c:pt idx="78">
                  <c:v>-5.26</c:v>
                </c:pt>
                <c:pt idx="79">
                  <c:v>8.33</c:v>
                </c:pt>
                <c:pt idx="80">
                  <c:v>0.64</c:v>
                </c:pt>
                <c:pt idx="81">
                  <c:v>14.28</c:v>
                </c:pt>
                <c:pt idx="82">
                  <c:v>-9.41</c:v>
                </c:pt>
                <c:pt idx="83">
                  <c:v>8.31</c:v>
                </c:pt>
                <c:pt idx="84">
                  <c:v>7.05</c:v>
                </c:pt>
                <c:pt idx="85">
                  <c:v>-8.35</c:v>
                </c:pt>
                <c:pt idx="86">
                  <c:v>9.85</c:v>
                </c:pt>
                <c:pt idx="87">
                  <c:v>10.83</c:v>
                </c:pt>
                <c:pt idx="88">
                  <c:v>-5.73</c:v>
                </c:pt>
                <c:pt idx="89">
                  <c:v>-3.63</c:v>
                </c:pt>
                <c:pt idx="90">
                  <c:v>-5.34</c:v>
                </c:pt>
                <c:pt idx="91">
                  <c:v>7.54</c:v>
                </c:pt>
                <c:pt idx="92">
                  <c:v>4.45</c:v>
                </c:pt>
                <c:pt idx="93">
                  <c:v>-7.59</c:v>
                </c:pt>
                <c:pt idx="94">
                  <c:v>7.17</c:v>
                </c:pt>
                <c:pt idx="95">
                  <c:v>7.68</c:v>
                </c:pt>
                <c:pt idx="96">
                  <c:v>2.25</c:v>
                </c:pt>
                <c:pt idx="97">
                  <c:v>-6.41</c:v>
                </c:pt>
                <c:pt idx="98">
                  <c:v>6.46</c:v>
                </c:pt>
                <c:pt idx="99">
                  <c:v>7.38</c:v>
                </c:pt>
                <c:pt idx="100">
                  <c:v>1.45</c:v>
                </c:pt>
                <c:pt idx="101">
                  <c:v>-9.92</c:v>
                </c:pt>
                <c:pt idx="102">
                  <c:v>3.93</c:v>
                </c:pt>
                <c:pt idx="103">
                  <c:v>2.37</c:v>
                </c:pt>
                <c:pt idx="104">
                  <c:v>-3.85</c:v>
                </c:pt>
                <c:pt idx="105">
                  <c:v>-1.48</c:v>
                </c:pt>
                <c:pt idx="106">
                  <c:v>3.72</c:v>
                </c:pt>
                <c:pt idx="107">
                  <c:v>4.54</c:v>
                </c:pt>
                <c:pt idx="108">
                  <c:v>5.94</c:v>
                </c:pt>
                <c:pt idx="109">
                  <c:v>3.72</c:v>
                </c:pt>
                <c:pt idx="110">
                  <c:v>0.3</c:v>
                </c:pt>
                <c:pt idx="111">
                  <c:v>3.34</c:v>
                </c:pt>
                <c:pt idx="112">
                  <c:v>13.84</c:v>
                </c:pt>
                <c:pt idx="113">
                  <c:v>-0.73</c:v>
                </c:pt>
                <c:pt idx="114">
                  <c:v>4.9800000000000004</c:v>
                </c:pt>
                <c:pt idx="115">
                  <c:v>1.27</c:v>
                </c:pt>
                <c:pt idx="116">
                  <c:v>2.2200000000000002</c:v>
                </c:pt>
                <c:pt idx="117">
                  <c:v>-8.7200000000000006</c:v>
                </c:pt>
                <c:pt idx="118">
                  <c:v>0.05</c:v>
                </c:pt>
                <c:pt idx="119">
                  <c:v>10</c:v>
                </c:pt>
                <c:pt idx="120">
                  <c:v>-6.25</c:v>
                </c:pt>
                <c:pt idx="121">
                  <c:v>4.1100000000000003</c:v>
                </c:pt>
                <c:pt idx="122">
                  <c:v>-5.3</c:v>
                </c:pt>
                <c:pt idx="123">
                  <c:v>4.97</c:v>
                </c:pt>
                <c:pt idx="124">
                  <c:v>1.1499999999999999</c:v>
                </c:pt>
                <c:pt idx="125">
                  <c:v>4.13</c:v>
                </c:pt>
                <c:pt idx="126">
                  <c:v>-0.59</c:v>
                </c:pt>
                <c:pt idx="127">
                  <c:v>-0.3</c:v>
                </c:pt>
                <c:pt idx="128">
                  <c:v>7.22</c:v>
                </c:pt>
                <c:pt idx="129">
                  <c:v>-5.05</c:v>
                </c:pt>
                <c:pt idx="130">
                  <c:v>5.26</c:v>
                </c:pt>
                <c:pt idx="131">
                  <c:v>8.89</c:v>
                </c:pt>
                <c:pt idx="132">
                  <c:v>-5.28</c:v>
                </c:pt>
                <c:pt idx="133">
                  <c:v>-2.5299999999999998</c:v>
                </c:pt>
                <c:pt idx="134">
                  <c:v>3.37</c:v>
                </c:pt>
                <c:pt idx="135">
                  <c:v>1.71</c:v>
                </c:pt>
                <c:pt idx="136">
                  <c:v>3.15</c:v>
                </c:pt>
                <c:pt idx="137">
                  <c:v>9.9</c:v>
                </c:pt>
                <c:pt idx="138">
                  <c:v>4.25</c:v>
                </c:pt>
                <c:pt idx="139">
                  <c:v>2.58</c:v>
                </c:pt>
                <c:pt idx="140">
                  <c:v>1.19</c:v>
                </c:pt>
                <c:pt idx="141">
                  <c:v>2.15</c:v>
                </c:pt>
                <c:pt idx="142">
                  <c:v>6.67</c:v>
                </c:pt>
                <c:pt idx="143">
                  <c:v>-4.4800000000000004</c:v>
                </c:pt>
                <c:pt idx="144">
                  <c:v>0.15</c:v>
                </c:pt>
                <c:pt idx="145">
                  <c:v>2.59</c:v>
                </c:pt>
                <c:pt idx="146">
                  <c:v>-2.1</c:v>
                </c:pt>
                <c:pt idx="147">
                  <c:v>6.33</c:v>
                </c:pt>
                <c:pt idx="148">
                  <c:v>-3.16</c:v>
                </c:pt>
                <c:pt idx="149">
                  <c:v>2.68</c:v>
                </c:pt>
                <c:pt idx="150">
                  <c:v>6.4</c:v>
                </c:pt>
                <c:pt idx="151">
                  <c:v>-5.01</c:v>
                </c:pt>
                <c:pt idx="152">
                  <c:v>-7.62</c:v>
                </c:pt>
                <c:pt idx="153">
                  <c:v>4.87</c:v>
                </c:pt>
                <c:pt idx="154">
                  <c:v>6.42</c:v>
                </c:pt>
                <c:pt idx="155">
                  <c:v>-5.64</c:v>
                </c:pt>
                <c:pt idx="156">
                  <c:v>3.88</c:v>
                </c:pt>
                <c:pt idx="157">
                  <c:v>1.97</c:v>
                </c:pt>
                <c:pt idx="158">
                  <c:v>-2.98</c:v>
                </c:pt>
                <c:pt idx="159">
                  <c:v>8.07</c:v>
                </c:pt>
                <c:pt idx="160">
                  <c:v>-1.25</c:v>
                </c:pt>
                <c:pt idx="161">
                  <c:v>3.83</c:v>
                </c:pt>
                <c:pt idx="162">
                  <c:v>7.53</c:v>
                </c:pt>
                <c:pt idx="163">
                  <c:v>-6.07</c:v>
                </c:pt>
                <c:pt idx="164">
                  <c:v>2.27</c:v>
                </c:pt>
                <c:pt idx="165">
                  <c:v>5.46</c:v>
                </c:pt>
                <c:pt idx="166">
                  <c:v>-6.02</c:v>
                </c:pt>
                <c:pt idx="167">
                  <c:v>3.39</c:v>
                </c:pt>
                <c:pt idx="168">
                  <c:v>7.63</c:v>
                </c:pt>
                <c:pt idx="169">
                  <c:v>-6.05</c:v>
                </c:pt>
                <c:pt idx="170">
                  <c:v>-6.52</c:v>
                </c:pt>
                <c:pt idx="171">
                  <c:v>7.04</c:v>
                </c:pt>
                <c:pt idx="172">
                  <c:v>5.74</c:v>
                </c:pt>
                <c:pt idx="173">
                  <c:v>-6.77</c:v>
                </c:pt>
                <c:pt idx="174">
                  <c:v>8.6300000000000008</c:v>
                </c:pt>
                <c:pt idx="175">
                  <c:v>-3.34</c:v>
                </c:pt>
                <c:pt idx="176">
                  <c:v>12.78</c:v>
                </c:pt>
                <c:pt idx="177">
                  <c:v>-0.51</c:v>
                </c:pt>
                <c:pt idx="178">
                  <c:v>11.64</c:v>
                </c:pt>
                <c:pt idx="179">
                  <c:v>8.48</c:v>
                </c:pt>
                <c:pt idx="180">
                  <c:v>-6.44</c:v>
                </c:pt>
                <c:pt idx="181">
                  <c:v>3.1</c:v>
                </c:pt>
                <c:pt idx="182">
                  <c:v>2.0099999999999998</c:v>
                </c:pt>
                <c:pt idx="183">
                  <c:v>-1.84</c:v>
                </c:pt>
                <c:pt idx="184">
                  <c:v>7.03</c:v>
                </c:pt>
                <c:pt idx="185">
                  <c:v>0.11</c:v>
                </c:pt>
                <c:pt idx="186">
                  <c:v>7.41</c:v>
                </c:pt>
                <c:pt idx="187">
                  <c:v>6.67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8F-406D-BC4B-965E7AF3B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995967"/>
        <c:axId val="986018527"/>
      </c:scatterChart>
      <c:valAx>
        <c:axId val="98599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018527"/>
        <c:crosses val="autoZero"/>
        <c:crossBetween val="midCat"/>
      </c:valAx>
      <c:valAx>
        <c:axId val="98601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Accelceration (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m/s-2)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995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Acceleration Z - Moderate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87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9BA-4B40-B728-F2B27DB52C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mpu_data_2!$A$2:$A$189</c:f>
              <c:numCache>
                <c:formatCode>General</c:formatCode>
                <c:ptCount val="18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  <c:pt idx="92">
                  <c:v>98</c:v>
                </c:pt>
                <c:pt idx="93">
                  <c:v>99</c:v>
                </c:pt>
                <c:pt idx="94">
                  <c:v>100</c:v>
                </c:pt>
                <c:pt idx="95">
                  <c:v>101</c:v>
                </c:pt>
                <c:pt idx="96">
                  <c:v>102</c:v>
                </c:pt>
                <c:pt idx="97">
                  <c:v>103</c:v>
                </c:pt>
                <c:pt idx="98">
                  <c:v>104</c:v>
                </c:pt>
                <c:pt idx="99">
                  <c:v>105</c:v>
                </c:pt>
                <c:pt idx="100">
                  <c:v>106</c:v>
                </c:pt>
                <c:pt idx="101">
                  <c:v>107</c:v>
                </c:pt>
                <c:pt idx="102">
                  <c:v>108</c:v>
                </c:pt>
                <c:pt idx="103">
                  <c:v>109</c:v>
                </c:pt>
                <c:pt idx="104">
                  <c:v>110</c:v>
                </c:pt>
                <c:pt idx="105">
                  <c:v>111</c:v>
                </c:pt>
                <c:pt idx="106">
                  <c:v>112</c:v>
                </c:pt>
                <c:pt idx="107">
                  <c:v>113</c:v>
                </c:pt>
                <c:pt idx="108">
                  <c:v>114</c:v>
                </c:pt>
                <c:pt idx="109">
                  <c:v>115</c:v>
                </c:pt>
                <c:pt idx="110">
                  <c:v>116</c:v>
                </c:pt>
                <c:pt idx="111">
                  <c:v>117</c:v>
                </c:pt>
                <c:pt idx="112">
                  <c:v>118</c:v>
                </c:pt>
                <c:pt idx="113">
                  <c:v>119</c:v>
                </c:pt>
                <c:pt idx="114">
                  <c:v>120</c:v>
                </c:pt>
                <c:pt idx="115">
                  <c:v>121</c:v>
                </c:pt>
                <c:pt idx="116">
                  <c:v>122</c:v>
                </c:pt>
                <c:pt idx="117">
                  <c:v>123</c:v>
                </c:pt>
                <c:pt idx="118">
                  <c:v>124</c:v>
                </c:pt>
                <c:pt idx="119">
                  <c:v>125</c:v>
                </c:pt>
                <c:pt idx="120">
                  <c:v>126</c:v>
                </c:pt>
                <c:pt idx="121">
                  <c:v>127</c:v>
                </c:pt>
                <c:pt idx="122">
                  <c:v>128</c:v>
                </c:pt>
                <c:pt idx="123">
                  <c:v>129</c:v>
                </c:pt>
                <c:pt idx="124">
                  <c:v>130</c:v>
                </c:pt>
                <c:pt idx="125">
                  <c:v>131</c:v>
                </c:pt>
                <c:pt idx="126">
                  <c:v>132</c:v>
                </c:pt>
                <c:pt idx="127">
                  <c:v>133</c:v>
                </c:pt>
                <c:pt idx="128">
                  <c:v>134</c:v>
                </c:pt>
                <c:pt idx="129">
                  <c:v>135</c:v>
                </c:pt>
                <c:pt idx="130">
                  <c:v>136</c:v>
                </c:pt>
                <c:pt idx="131">
                  <c:v>137</c:v>
                </c:pt>
                <c:pt idx="132">
                  <c:v>138</c:v>
                </c:pt>
                <c:pt idx="133">
                  <c:v>139</c:v>
                </c:pt>
                <c:pt idx="134">
                  <c:v>140</c:v>
                </c:pt>
                <c:pt idx="135">
                  <c:v>141</c:v>
                </c:pt>
                <c:pt idx="136">
                  <c:v>142</c:v>
                </c:pt>
                <c:pt idx="137">
                  <c:v>143</c:v>
                </c:pt>
                <c:pt idx="138">
                  <c:v>144</c:v>
                </c:pt>
                <c:pt idx="139">
                  <c:v>145</c:v>
                </c:pt>
                <c:pt idx="140">
                  <c:v>146</c:v>
                </c:pt>
                <c:pt idx="141">
                  <c:v>147</c:v>
                </c:pt>
                <c:pt idx="142">
                  <c:v>148</c:v>
                </c:pt>
                <c:pt idx="143">
                  <c:v>149</c:v>
                </c:pt>
                <c:pt idx="144">
                  <c:v>150</c:v>
                </c:pt>
                <c:pt idx="145">
                  <c:v>151</c:v>
                </c:pt>
                <c:pt idx="146">
                  <c:v>152</c:v>
                </c:pt>
                <c:pt idx="147">
                  <c:v>153</c:v>
                </c:pt>
                <c:pt idx="148">
                  <c:v>154</c:v>
                </c:pt>
                <c:pt idx="149">
                  <c:v>155</c:v>
                </c:pt>
                <c:pt idx="150">
                  <c:v>156</c:v>
                </c:pt>
                <c:pt idx="151">
                  <c:v>157</c:v>
                </c:pt>
                <c:pt idx="152">
                  <c:v>158</c:v>
                </c:pt>
                <c:pt idx="153">
                  <c:v>160</c:v>
                </c:pt>
                <c:pt idx="154">
                  <c:v>161</c:v>
                </c:pt>
                <c:pt idx="155">
                  <c:v>162</c:v>
                </c:pt>
                <c:pt idx="156">
                  <c:v>163</c:v>
                </c:pt>
                <c:pt idx="157">
                  <c:v>164</c:v>
                </c:pt>
                <c:pt idx="158">
                  <c:v>165</c:v>
                </c:pt>
                <c:pt idx="159">
                  <c:v>166</c:v>
                </c:pt>
                <c:pt idx="160">
                  <c:v>167</c:v>
                </c:pt>
                <c:pt idx="161">
                  <c:v>168</c:v>
                </c:pt>
                <c:pt idx="162">
                  <c:v>169</c:v>
                </c:pt>
                <c:pt idx="163">
                  <c:v>170</c:v>
                </c:pt>
                <c:pt idx="164">
                  <c:v>171</c:v>
                </c:pt>
                <c:pt idx="165">
                  <c:v>172</c:v>
                </c:pt>
                <c:pt idx="166">
                  <c:v>173</c:v>
                </c:pt>
                <c:pt idx="167">
                  <c:v>174</c:v>
                </c:pt>
                <c:pt idx="168">
                  <c:v>175</c:v>
                </c:pt>
                <c:pt idx="169">
                  <c:v>176</c:v>
                </c:pt>
                <c:pt idx="170">
                  <c:v>177</c:v>
                </c:pt>
                <c:pt idx="171">
                  <c:v>178</c:v>
                </c:pt>
                <c:pt idx="172">
                  <c:v>179</c:v>
                </c:pt>
                <c:pt idx="173">
                  <c:v>180</c:v>
                </c:pt>
                <c:pt idx="174">
                  <c:v>181</c:v>
                </c:pt>
                <c:pt idx="175">
                  <c:v>182</c:v>
                </c:pt>
                <c:pt idx="176">
                  <c:v>183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188</c:v>
                </c:pt>
                <c:pt idx="182">
                  <c:v>189</c:v>
                </c:pt>
                <c:pt idx="183">
                  <c:v>190</c:v>
                </c:pt>
                <c:pt idx="184">
                  <c:v>191</c:v>
                </c:pt>
                <c:pt idx="185">
                  <c:v>192</c:v>
                </c:pt>
                <c:pt idx="186">
                  <c:v>193</c:v>
                </c:pt>
                <c:pt idx="187">
                  <c:v>194</c:v>
                </c:pt>
              </c:numCache>
            </c:numRef>
          </c:xVal>
          <c:yVal>
            <c:numRef>
              <c:f>mpu_data_2!$D$2:$D$189</c:f>
              <c:numCache>
                <c:formatCode>General</c:formatCode>
                <c:ptCount val="188"/>
                <c:pt idx="0">
                  <c:v>3.34</c:v>
                </c:pt>
                <c:pt idx="1">
                  <c:v>11.33</c:v>
                </c:pt>
                <c:pt idx="2">
                  <c:v>9.84</c:v>
                </c:pt>
                <c:pt idx="3">
                  <c:v>11.35</c:v>
                </c:pt>
                <c:pt idx="4">
                  <c:v>11.51</c:v>
                </c:pt>
                <c:pt idx="5">
                  <c:v>11.24</c:v>
                </c:pt>
                <c:pt idx="6">
                  <c:v>9.19</c:v>
                </c:pt>
                <c:pt idx="7">
                  <c:v>3.43</c:v>
                </c:pt>
                <c:pt idx="8">
                  <c:v>19.61</c:v>
                </c:pt>
                <c:pt idx="9">
                  <c:v>7.65</c:v>
                </c:pt>
                <c:pt idx="10">
                  <c:v>15.62</c:v>
                </c:pt>
                <c:pt idx="11">
                  <c:v>5.4</c:v>
                </c:pt>
                <c:pt idx="12">
                  <c:v>15.94</c:v>
                </c:pt>
                <c:pt idx="13">
                  <c:v>7.24</c:v>
                </c:pt>
                <c:pt idx="14">
                  <c:v>5.49</c:v>
                </c:pt>
                <c:pt idx="15">
                  <c:v>19.61</c:v>
                </c:pt>
                <c:pt idx="16">
                  <c:v>6.86</c:v>
                </c:pt>
                <c:pt idx="17">
                  <c:v>4.21</c:v>
                </c:pt>
                <c:pt idx="18">
                  <c:v>8.25</c:v>
                </c:pt>
                <c:pt idx="19">
                  <c:v>3.78</c:v>
                </c:pt>
                <c:pt idx="20">
                  <c:v>8.5399999999999991</c:v>
                </c:pt>
                <c:pt idx="21">
                  <c:v>0.76</c:v>
                </c:pt>
                <c:pt idx="22">
                  <c:v>9.5500000000000007</c:v>
                </c:pt>
                <c:pt idx="23">
                  <c:v>2.0499999999999998</c:v>
                </c:pt>
                <c:pt idx="24">
                  <c:v>17.87</c:v>
                </c:pt>
                <c:pt idx="25">
                  <c:v>2.6</c:v>
                </c:pt>
                <c:pt idx="26">
                  <c:v>6.5</c:v>
                </c:pt>
                <c:pt idx="27">
                  <c:v>8.6300000000000008</c:v>
                </c:pt>
                <c:pt idx="28">
                  <c:v>4.21</c:v>
                </c:pt>
                <c:pt idx="29">
                  <c:v>11.1</c:v>
                </c:pt>
                <c:pt idx="30">
                  <c:v>1.65</c:v>
                </c:pt>
                <c:pt idx="31">
                  <c:v>11.88</c:v>
                </c:pt>
                <c:pt idx="32">
                  <c:v>11.33</c:v>
                </c:pt>
                <c:pt idx="33">
                  <c:v>-0.6</c:v>
                </c:pt>
                <c:pt idx="34">
                  <c:v>11.24</c:v>
                </c:pt>
                <c:pt idx="35">
                  <c:v>4.12</c:v>
                </c:pt>
                <c:pt idx="36">
                  <c:v>3.47</c:v>
                </c:pt>
                <c:pt idx="37">
                  <c:v>7.67</c:v>
                </c:pt>
                <c:pt idx="38">
                  <c:v>2.74</c:v>
                </c:pt>
                <c:pt idx="39">
                  <c:v>10.56</c:v>
                </c:pt>
                <c:pt idx="40">
                  <c:v>14</c:v>
                </c:pt>
                <c:pt idx="41">
                  <c:v>1.2</c:v>
                </c:pt>
                <c:pt idx="42">
                  <c:v>9</c:v>
                </c:pt>
                <c:pt idx="43">
                  <c:v>10.89</c:v>
                </c:pt>
                <c:pt idx="44">
                  <c:v>4.8099999999999996</c:v>
                </c:pt>
                <c:pt idx="45">
                  <c:v>-3.84</c:v>
                </c:pt>
                <c:pt idx="46">
                  <c:v>14.36</c:v>
                </c:pt>
                <c:pt idx="47">
                  <c:v>11.57</c:v>
                </c:pt>
                <c:pt idx="48">
                  <c:v>6.94</c:v>
                </c:pt>
                <c:pt idx="49">
                  <c:v>14.04</c:v>
                </c:pt>
                <c:pt idx="50">
                  <c:v>9.3699999999999992</c:v>
                </c:pt>
                <c:pt idx="51">
                  <c:v>6.84</c:v>
                </c:pt>
                <c:pt idx="52">
                  <c:v>10.55</c:v>
                </c:pt>
                <c:pt idx="53">
                  <c:v>10.09</c:v>
                </c:pt>
                <c:pt idx="54">
                  <c:v>6.62</c:v>
                </c:pt>
                <c:pt idx="55">
                  <c:v>8.9600000000000009</c:v>
                </c:pt>
                <c:pt idx="56">
                  <c:v>13.17</c:v>
                </c:pt>
                <c:pt idx="57">
                  <c:v>9.49</c:v>
                </c:pt>
                <c:pt idx="58">
                  <c:v>4.83</c:v>
                </c:pt>
                <c:pt idx="59">
                  <c:v>14.9</c:v>
                </c:pt>
                <c:pt idx="60">
                  <c:v>9.69</c:v>
                </c:pt>
                <c:pt idx="61">
                  <c:v>8.66</c:v>
                </c:pt>
                <c:pt idx="62">
                  <c:v>9.16</c:v>
                </c:pt>
                <c:pt idx="63">
                  <c:v>5.67</c:v>
                </c:pt>
                <c:pt idx="64">
                  <c:v>12.88</c:v>
                </c:pt>
                <c:pt idx="65">
                  <c:v>6.86</c:v>
                </c:pt>
                <c:pt idx="66">
                  <c:v>0.33</c:v>
                </c:pt>
                <c:pt idx="67">
                  <c:v>13.17</c:v>
                </c:pt>
                <c:pt idx="68">
                  <c:v>10.94</c:v>
                </c:pt>
                <c:pt idx="69">
                  <c:v>3.31</c:v>
                </c:pt>
                <c:pt idx="70">
                  <c:v>8.02</c:v>
                </c:pt>
                <c:pt idx="71">
                  <c:v>11.36</c:v>
                </c:pt>
                <c:pt idx="72">
                  <c:v>6.01</c:v>
                </c:pt>
                <c:pt idx="73">
                  <c:v>9.9</c:v>
                </c:pt>
                <c:pt idx="74">
                  <c:v>12.49</c:v>
                </c:pt>
                <c:pt idx="75">
                  <c:v>5.17</c:v>
                </c:pt>
                <c:pt idx="76">
                  <c:v>8.52</c:v>
                </c:pt>
                <c:pt idx="77">
                  <c:v>18.72</c:v>
                </c:pt>
                <c:pt idx="78">
                  <c:v>6.66</c:v>
                </c:pt>
                <c:pt idx="79">
                  <c:v>6.17</c:v>
                </c:pt>
                <c:pt idx="80">
                  <c:v>11.19</c:v>
                </c:pt>
                <c:pt idx="81">
                  <c:v>12.96</c:v>
                </c:pt>
                <c:pt idx="82">
                  <c:v>-3.16</c:v>
                </c:pt>
                <c:pt idx="83">
                  <c:v>17.27</c:v>
                </c:pt>
                <c:pt idx="84">
                  <c:v>5.16</c:v>
                </c:pt>
                <c:pt idx="85">
                  <c:v>1.1299999999999999</c:v>
                </c:pt>
                <c:pt idx="86">
                  <c:v>18.8</c:v>
                </c:pt>
                <c:pt idx="87">
                  <c:v>9.3800000000000008</c:v>
                </c:pt>
                <c:pt idx="88">
                  <c:v>0.51</c:v>
                </c:pt>
                <c:pt idx="89">
                  <c:v>13.19</c:v>
                </c:pt>
                <c:pt idx="90">
                  <c:v>6.19</c:v>
                </c:pt>
                <c:pt idx="91">
                  <c:v>11.13</c:v>
                </c:pt>
                <c:pt idx="92">
                  <c:v>7.12</c:v>
                </c:pt>
                <c:pt idx="93">
                  <c:v>4.1900000000000004</c:v>
                </c:pt>
                <c:pt idx="94">
                  <c:v>16.329999999999998</c:v>
                </c:pt>
                <c:pt idx="95">
                  <c:v>8.66</c:v>
                </c:pt>
                <c:pt idx="96">
                  <c:v>5.78</c:v>
                </c:pt>
                <c:pt idx="97">
                  <c:v>1.7</c:v>
                </c:pt>
                <c:pt idx="98">
                  <c:v>13.3</c:v>
                </c:pt>
                <c:pt idx="99">
                  <c:v>8.5500000000000007</c:v>
                </c:pt>
                <c:pt idx="100">
                  <c:v>3.7</c:v>
                </c:pt>
                <c:pt idx="101">
                  <c:v>1.37</c:v>
                </c:pt>
                <c:pt idx="102">
                  <c:v>12.63</c:v>
                </c:pt>
                <c:pt idx="103">
                  <c:v>3.4</c:v>
                </c:pt>
                <c:pt idx="104">
                  <c:v>13.84</c:v>
                </c:pt>
                <c:pt idx="105">
                  <c:v>6.89</c:v>
                </c:pt>
                <c:pt idx="106">
                  <c:v>12.53</c:v>
                </c:pt>
                <c:pt idx="107">
                  <c:v>13.64</c:v>
                </c:pt>
                <c:pt idx="108">
                  <c:v>18.88</c:v>
                </c:pt>
                <c:pt idx="109">
                  <c:v>1.08</c:v>
                </c:pt>
                <c:pt idx="110">
                  <c:v>8.4</c:v>
                </c:pt>
                <c:pt idx="111">
                  <c:v>10.75</c:v>
                </c:pt>
                <c:pt idx="112">
                  <c:v>5.93</c:v>
                </c:pt>
                <c:pt idx="113">
                  <c:v>13.21</c:v>
                </c:pt>
                <c:pt idx="114">
                  <c:v>11.69</c:v>
                </c:pt>
                <c:pt idx="115">
                  <c:v>12.93</c:v>
                </c:pt>
                <c:pt idx="116">
                  <c:v>9.11</c:v>
                </c:pt>
                <c:pt idx="117">
                  <c:v>8.1</c:v>
                </c:pt>
                <c:pt idx="118">
                  <c:v>5.35</c:v>
                </c:pt>
                <c:pt idx="119">
                  <c:v>17.510000000000002</c:v>
                </c:pt>
                <c:pt idx="120">
                  <c:v>10.73</c:v>
                </c:pt>
                <c:pt idx="121">
                  <c:v>8.91</c:v>
                </c:pt>
                <c:pt idx="122">
                  <c:v>11.37</c:v>
                </c:pt>
                <c:pt idx="123">
                  <c:v>13.53</c:v>
                </c:pt>
                <c:pt idx="124">
                  <c:v>13.22</c:v>
                </c:pt>
                <c:pt idx="125">
                  <c:v>11.96</c:v>
                </c:pt>
                <c:pt idx="126">
                  <c:v>11.7</c:v>
                </c:pt>
                <c:pt idx="127">
                  <c:v>8.19</c:v>
                </c:pt>
                <c:pt idx="128">
                  <c:v>7.91</c:v>
                </c:pt>
                <c:pt idx="129">
                  <c:v>10.72</c:v>
                </c:pt>
                <c:pt idx="130">
                  <c:v>6.68</c:v>
                </c:pt>
                <c:pt idx="131">
                  <c:v>9.7100000000000009</c:v>
                </c:pt>
                <c:pt idx="132">
                  <c:v>14.44</c:v>
                </c:pt>
                <c:pt idx="133">
                  <c:v>9.5299999999999994</c:v>
                </c:pt>
                <c:pt idx="134">
                  <c:v>3.95</c:v>
                </c:pt>
                <c:pt idx="135">
                  <c:v>11.26</c:v>
                </c:pt>
                <c:pt idx="136">
                  <c:v>9.01</c:v>
                </c:pt>
                <c:pt idx="137">
                  <c:v>7.49</c:v>
                </c:pt>
                <c:pt idx="138">
                  <c:v>12.85</c:v>
                </c:pt>
                <c:pt idx="139">
                  <c:v>11.26</c:v>
                </c:pt>
                <c:pt idx="140">
                  <c:v>11.54</c:v>
                </c:pt>
                <c:pt idx="141">
                  <c:v>11.3</c:v>
                </c:pt>
                <c:pt idx="142">
                  <c:v>8.35</c:v>
                </c:pt>
                <c:pt idx="143">
                  <c:v>10.17</c:v>
                </c:pt>
                <c:pt idx="144">
                  <c:v>10.58</c:v>
                </c:pt>
                <c:pt idx="145">
                  <c:v>10.15</c:v>
                </c:pt>
                <c:pt idx="146">
                  <c:v>14.2</c:v>
                </c:pt>
                <c:pt idx="147">
                  <c:v>7.42</c:v>
                </c:pt>
                <c:pt idx="148">
                  <c:v>11.6</c:v>
                </c:pt>
                <c:pt idx="149">
                  <c:v>11.51</c:v>
                </c:pt>
                <c:pt idx="150">
                  <c:v>11.48</c:v>
                </c:pt>
                <c:pt idx="151">
                  <c:v>10.6</c:v>
                </c:pt>
                <c:pt idx="152">
                  <c:v>8.42</c:v>
                </c:pt>
                <c:pt idx="153">
                  <c:v>9.32</c:v>
                </c:pt>
                <c:pt idx="154">
                  <c:v>12.31</c:v>
                </c:pt>
                <c:pt idx="155">
                  <c:v>9.42</c:v>
                </c:pt>
                <c:pt idx="156">
                  <c:v>7.39</c:v>
                </c:pt>
                <c:pt idx="157">
                  <c:v>14.49</c:v>
                </c:pt>
                <c:pt idx="158">
                  <c:v>5.67</c:v>
                </c:pt>
                <c:pt idx="159">
                  <c:v>6.72</c:v>
                </c:pt>
                <c:pt idx="160">
                  <c:v>10.78</c:v>
                </c:pt>
                <c:pt idx="161">
                  <c:v>7.26</c:v>
                </c:pt>
                <c:pt idx="162">
                  <c:v>8.19</c:v>
                </c:pt>
                <c:pt idx="163">
                  <c:v>9.5399999999999991</c:v>
                </c:pt>
                <c:pt idx="164">
                  <c:v>5.76</c:v>
                </c:pt>
                <c:pt idx="165">
                  <c:v>8.5399999999999991</c:v>
                </c:pt>
                <c:pt idx="166">
                  <c:v>8.3699999999999992</c:v>
                </c:pt>
                <c:pt idx="167">
                  <c:v>13.84</c:v>
                </c:pt>
                <c:pt idx="168">
                  <c:v>8.1999999999999993</c:v>
                </c:pt>
                <c:pt idx="169">
                  <c:v>8.0399999999999991</c:v>
                </c:pt>
                <c:pt idx="170">
                  <c:v>4.13</c:v>
                </c:pt>
                <c:pt idx="171">
                  <c:v>5.74</c:v>
                </c:pt>
                <c:pt idx="172">
                  <c:v>15.15</c:v>
                </c:pt>
                <c:pt idx="173">
                  <c:v>4.45</c:v>
                </c:pt>
                <c:pt idx="174">
                  <c:v>9.56</c:v>
                </c:pt>
                <c:pt idx="175">
                  <c:v>5.27</c:v>
                </c:pt>
                <c:pt idx="176">
                  <c:v>10.039999999999999</c:v>
                </c:pt>
                <c:pt idx="177">
                  <c:v>5.39</c:v>
                </c:pt>
                <c:pt idx="178">
                  <c:v>10.16</c:v>
                </c:pt>
                <c:pt idx="179">
                  <c:v>8.4700000000000006</c:v>
                </c:pt>
                <c:pt idx="180">
                  <c:v>7.52</c:v>
                </c:pt>
                <c:pt idx="181">
                  <c:v>9.6999999999999993</c:v>
                </c:pt>
                <c:pt idx="182">
                  <c:v>11.21</c:v>
                </c:pt>
                <c:pt idx="183">
                  <c:v>11.29</c:v>
                </c:pt>
                <c:pt idx="184">
                  <c:v>9.39</c:v>
                </c:pt>
                <c:pt idx="185">
                  <c:v>13.4</c:v>
                </c:pt>
                <c:pt idx="186">
                  <c:v>11.84</c:v>
                </c:pt>
                <c:pt idx="187">
                  <c:v>8.82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BA-4B40-B728-F2B27DB52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198432"/>
        <c:axId val="238196992"/>
      </c:scatterChart>
      <c:valAx>
        <c:axId val="23819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96992"/>
        <c:crosses val="autoZero"/>
        <c:crossBetween val="midCat"/>
      </c:valAx>
      <c:valAx>
        <c:axId val="23819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Accelceration (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m/s-2)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9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Accel_Y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6570428696412951E-2"/>
                  <c:y val="-0.3277602799650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mpu_data!$A$2:$A$98</c:f>
              <c:numCache>
                <c:formatCode>General</c:formatCode>
                <c:ptCount val="9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  <c:pt idx="92">
                  <c:v>98</c:v>
                </c:pt>
                <c:pt idx="93">
                  <c:v>99</c:v>
                </c:pt>
                <c:pt idx="94">
                  <c:v>100</c:v>
                </c:pt>
                <c:pt idx="95">
                  <c:v>101</c:v>
                </c:pt>
                <c:pt idx="96">
                  <c:v>102</c:v>
                </c:pt>
              </c:numCache>
            </c:numRef>
          </c:xVal>
          <c:yVal>
            <c:numRef>
              <c:f>mpu_data!$C$2:$C$98</c:f>
              <c:numCache>
                <c:formatCode>General</c:formatCode>
                <c:ptCount val="97"/>
                <c:pt idx="0">
                  <c:v>-0.3</c:v>
                </c:pt>
                <c:pt idx="1">
                  <c:v>0.83</c:v>
                </c:pt>
                <c:pt idx="2">
                  <c:v>2.2200000000000002</c:v>
                </c:pt>
                <c:pt idx="3">
                  <c:v>-0.78</c:v>
                </c:pt>
                <c:pt idx="4">
                  <c:v>-3.17</c:v>
                </c:pt>
                <c:pt idx="5">
                  <c:v>0.69</c:v>
                </c:pt>
                <c:pt idx="6">
                  <c:v>5.2</c:v>
                </c:pt>
                <c:pt idx="7">
                  <c:v>3.73</c:v>
                </c:pt>
                <c:pt idx="8">
                  <c:v>-2.41</c:v>
                </c:pt>
                <c:pt idx="9">
                  <c:v>1.65</c:v>
                </c:pt>
                <c:pt idx="10">
                  <c:v>-1.63</c:v>
                </c:pt>
                <c:pt idx="11">
                  <c:v>-3.95</c:v>
                </c:pt>
                <c:pt idx="12">
                  <c:v>10.91</c:v>
                </c:pt>
                <c:pt idx="13">
                  <c:v>7.02</c:v>
                </c:pt>
                <c:pt idx="14">
                  <c:v>-7.0000000000000007E-2</c:v>
                </c:pt>
                <c:pt idx="15">
                  <c:v>0.68</c:v>
                </c:pt>
                <c:pt idx="16">
                  <c:v>-1.82</c:v>
                </c:pt>
                <c:pt idx="17">
                  <c:v>19.61</c:v>
                </c:pt>
                <c:pt idx="18">
                  <c:v>1.03</c:v>
                </c:pt>
                <c:pt idx="19">
                  <c:v>-2.84</c:v>
                </c:pt>
                <c:pt idx="20">
                  <c:v>-2.14</c:v>
                </c:pt>
                <c:pt idx="21">
                  <c:v>-0.11</c:v>
                </c:pt>
                <c:pt idx="22">
                  <c:v>0.17</c:v>
                </c:pt>
                <c:pt idx="23">
                  <c:v>0.15</c:v>
                </c:pt>
                <c:pt idx="24">
                  <c:v>-0.16</c:v>
                </c:pt>
                <c:pt idx="25">
                  <c:v>0.3</c:v>
                </c:pt>
                <c:pt idx="26">
                  <c:v>-0.76</c:v>
                </c:pt>
                <c:pt idx="27">
                  <c:v>-1.62</c:v>
                </c:pt>
                <c:pt idx="28">
                  <c:v>1</c:v>
                </c:pt>
                <c:pt idx="29">
                  <c:v>0.62</c:v>
                </c:pt>
                <c:pt idx="30">
                  <c:v>0.86</c:v>
                </c:pt>
                <c:pt idx="31">
                  <c:v>-0.18</c:v>
                </c:pt>
                <c:pt idx="32">
                  <c:v>-0.27</c:v>
                </c:pt>
                <c:pt idx="33">
                  <c:v>2.29</c:v>
                </c:pt>
                <c:pt idx="34">
                  <c:v>19.61</c:v>
                </c:pt>
                <c:pt idx="35">
                  <c:v>1.96</c:v>
                </c:pt>
                <c:pt idx="36">
                  <c:v>-1.1100000000000001</c:v>
                </c:pt>
                <c:pt idx="37">
                  <c:v>0.52</c:v>
                </c:pt>
                <c:pt idx="38">
                  <c:v>2.75</c:v>
                </c:pt>
                <c:pt idx="39">
                  <c:v>0.91</c:v>
                </c:pt>
                <c:pt idx="40">
                  <c:v>2.97</c:v>
                </c:pt>
                <c:pt idx="41">
                  <c:v>1.1100000000000001</c:v>
                </c:pt>
                <c:pt idx="42">
                  <c:v>2.0499999999999998</c:v>
                </c:pt>
                <c:pt idx="43">
                  <c:v>1.56</c:v>
                </c:pt>
                <c:pt idx="44">
                  <c:v>3.77</c:v>
                </c:pt>
                <c:pt idx="45">
                  <c:v>1.7</c:v>
                </c:pt>
                <c:pt idx="46">
                  <c:v>0.56000000000000005</c:v>
                </c:pt>
                <c:pt idx="47">
                  <c:v>0.15</c:v>
                </c:pt>
                <c:pt idx="48">
                  <c:v>2.92</c:v>
                </c:pt>
                <c:pt idx="49">
                  <c:v>1.69</c:v>
                </c:pt>
                <c:pt idx="50">
                  <c:v>1.76</c:v>
                </c:pt>
                <c:pt idx="51">
                  <c:v>1.69</c:v>
                </c:pt>
                <c:pt idx="52">
                  <c:v>1.61</c:v>
                </c:pt>
                <c:pt idx="53">
                  <c:v>0.89</c:v>
                </c:pt>
                <c:pt idx="54">
                  <c:v>1.68</c:v>
                </c:pt>
                <c:pt idx="55">
                  <c:v>2.89</c:v>
                </c:pt>
                <c:pt idx="56">
                  <c:v>1.05</c:v>
                </c:pt>
                <c:pt idx="57">
                  <c:v>-2.44</c:v>
                </c:pt>
                <c:pt idx="58">
                  <c:v>4.51</c:v>
                </c:pt>
                <c:pt idx="59">
                  <c:v>-0.97</c:v>
                </c:pt>
                <c:pt idx="60">
                  <c:v>1.57</c:v>
                </c:pt>
                <c:pt idx="61">
                  <c:v>1.44</c:v>
                </c:pt>
                <c:pt idx="62">
                  <c:v>3.19</c:v>
                </c:pt>
                <c:pt idx="63">
                  <c:v>0.41</c:v>
                </c:pt>
                <c:pt idx="64">
                  <c:v>-0.69</c:v>
                </c:pt>
                <c:pt idx="65">
                  <c:v>1.23</c:v>
                </c:pt>
                <c:pt idx="66">
                  <c:v>-6.79</c:v>
                </c:pt>
                <c:pt idx="67">
                  <c:v>0.35</c:v>
                </c:pt>
                <c:pt idx="68">
                  <c:v>18.93</c:v>
                </c:pt>
                <c:pt idx="69">
                  <c:v>-6.51</c:v>
                </c:pt>
                <c:pt idx="70">
                  <c:v>34.5</c:v>
                </c:pt>
                <c:pt idx="71">
                  <c:v>7.31</c:v>
                </c:pt>
                <c:pt idx="72">
                  <c:v>-3.78</c:v>
                </c:pt>
                <c:pt idx="73">
                  <c:v>-2.73</c:v>
                </c:pt>
                <c:pt idx="74">
                  <c:v>1.21</c:v>
                </c:pt>
                <c:pt idx="75">
                  <c:v>3.92</c:v>
                </c:pt>
                <c:pt idx="76">
                  <c:v>1.19</c:v>
                </c:pt>
                <c:pt idx="77">
                  <c:v>-2.4</c:v>
                </c:pt>
                <c:pt idx="78">
                  <c:v>3.14</c:v>
                </c:pt>
                <c:pt idx="79">
                  <c:v>-1.08</c:v>
                </c:pt>
                <c:pt idx="80">
                  <c:v>-0.97</c:v>
                </c:pt>
                <c:pt idx="81">
                  <c:v>-9.52</c:v>
                </c:pt>
                <c:pt idx="82">
                  <c:v>-3.3</c:v>
                </c:pt>
                <c:pt idx="83">
                  <c:v>5.41</c:v>
                </c:pt>
                <c:pt idx="84">
                  <c:v>-3.81</c:v>
                </c:pt>
                <c:pt idx="85">
                  <c:v>5.13</c:v>
                </c:pt>
                <c:pt idx="86">
                  <c:v>-4.16</c:v>
                </c:pt>
                <c:pt idx="87">
                  <c:v>9.2799999999999994</c:v>
                </c:pt>
                <c:pt idx="88">
                  <c:v>4.53</c:v>
                </c:pt>
                <c:pt idx="89">
                  <c:v>4.01</c:v>
                </c:pt>
                <c:pt idx="90">
                  <c:v>0.23</c:v>
                </c:pt>
                <c:pt idx="91">
                  <c:v>-4.12</c:v>
                </c:pt>
                <c:pt idx="92">
                  <c:v>0.44</c:v>
                </c:pt>
                <c:pt idx="93">
                  <c:v>-0.66</c:v>
                </c:pt>
                <c:pt idx="94">
                  <c:v>0.2</c:v>
                </c:pt>
                <c:pt idx="95">
                  <c:v>0.72</c:v>
                </c:pt>
                <c:pt idx="96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0-410F-953D-3BB39199B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118415"/>
        <c:axId val="980118895"/>
      </c:scatterChart>
      <c:valAx>
        <c:axId val="98011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118895"/>
        <c:crosses val="autoZero"/>
        <c:crossBetween val="midCat"/>
      </c:valAx>
      <c:valAx>
        <c:axId val="98011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118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Acceleration</a:t>
            </a:r>
            <a:r>
              <a:rPr lang="en-US" baseline="0"/>
              <a:t> X - Severe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00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F6C-4B3F-8E3F-5A96340DFA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mpu_data_3!$A$2:$A$202</c:f>
              <c:numCache>
                <c:formatCode>General</c:formatCode>
                <c:ptCount val="20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  <c:pt idx="103">
                  <c:v>110</c:v>
                </c:pt>
                <c:pt idx="104">
                  <c:v>111</c:v>
                </c:pt>
                <c:pt idx="105">
                  <c:v>112</c:v>
                </c:pt>
                <c:pt idx="106">
                  <c:v>113</c:v>
                </c:pt>
                <c:pt idx="107">
                  <c:v>114</c:v>
                </c:pt>
                <c:pt idx="108">
                  <c:v>115</c:v>
                </c:pt>
                <c:pt idx="109">
                  <c:v>116</c:v>
                </c:pt>
                <c:pt idx="110">
                  <c:v>117</c:v>
                </c:pt>
                <c:pt idx="111">
                  <c:v>118</c:v>
                </c:pt>
                <c:pt idx="112">
                  <c:v>119</c:v>
                </c:pt>
                <c:pt idx="113">
                  <c:v>120</c:v>
                </c:pt>
                <c:pt idx="114">
                  <c:v>121</c:v>
                </c:pt>
                <c:pt idx="115">
                  <c:v>122</c:v>
                </c:pt>
                <c:pt idx="116">
                  <c:v>123</c:v>
                </c:pt>
                <c:pt idx="117">
                  <c:v>124</c:v>
                </c:pt>
                <c:pt idx="118">
                  <c:v>125</c:v>
                </c:pt>
                <c:pt idx="119">
                  <c:v>126</c:v>
                </c:pt>
                <c:pt idx="120">
                  <c:v>127</c:v>
                </c:pt>
                <c:pt idx="121">
                  <c:v>128</c:v>
                </c:pt>
                <c:pt idx="122">
                  <c:v>129</c:v>
                </c:pt>
                <c:pt idx="123">
                  <c:v>130</c:v>
                </c:pt>
                <c:pt idx="124">
                  <c:v>131</c:v>
                </c:pt>
                <c:pt idx="125">
                  <c:v>132</c:v>
                </c:pt>
                <c:pt idx="126">
                  <c:v>133</c:v>
                </c:pt>
                <c:pt idx="127">
                  <c:v>134</c:v>
                </c:pt>
                <c:pt idx="128">
                  <c:v>135</c:v>
                </c:pt>
                <c:pt idx="129">
                  <c:v>136</c:v>
                </c:pt>
                <c:pt idx="130">
                  <c:v>137</c:v>
                </c:pt>
                <c:pt idx="131">
                  <c:v>138</c:v>
                </c:pt>
                <c:pt idx="132">
                  <c:v>139</c:v>
                </c:pt>
                <c:pt idx="133">
                  <c:v>140</c:v>
                </c:pt>
                <c:pt idx="134">
                  <c:v>141</c:v>
                </c:pt>
                <c:pt idx="135">
                  <c:v>142</c:v>
                </c:pt>
                <c:pt idx="136">
                  <c:v>143</c:v>
                </c:pt>
                <c:pt idx="137">
                  <c:v>144</c:v>
                </c:pt>
                <c:pt idx="138">
                  <c:v>145</c:v>
                </c:pt>
                <c:pt idx="139">
                  <c:v>146</c:v>
                </c:pt>
                <c:pt idx="140">
                  <c:v>147</c:v>
                </c:pt>
                <c:pt idx="141">
                  <c:v>148</c:v>
                </c:pt>
                <c:pt idx="142">
                  <c:v>149</c:v>
                </c:pt>
                <c:pt idx="143">
                  <c:v>150</c:v>
                </c:pt>
                <c:pt idx="144">
                  <c:v>151</c:v>
                </c:pt>
                <c:pt idx="145">
                  <c:v>152</c:v>
                </c:pt>
                <c:pt idx="146">
                  <c:v>153</c:v>
                </c:pt>
                <c:pt idx="147">
                  <c:v>154</c:v>
                </c:pt>
                <c:pt idx="148">
                  <c:v>155</c:v>
                </c:pt>
                <c:pt idx="149">
                  <c:v>156</c:v>
                </c:pt>
                <c:pt idx="150">
                  <c:v>157</c:v>
                </c:pt>
                <c:pt idx="151">
                  <c:v>158</c:v>
                </c:pt>
                <c:pt idx="152">
                  <c:v>159</c:v>
                </c:pt>
                <c:pt idx="153">
                  <c:v>161</c:v>
                </c:pt>
                <c:pt idx="154">
                  <c:v>162</c:v>
                </c:pt>
                <c:pt idx="155">
                  <c:v>163</c:v>
                </c:pt>
                <c:pt idx="156">
                  <c:v>164</c:v>
                </c:pt>
                <c:pt idx="157">
                  <c:v>165</c:v>
                </c:pt>
                <c:pt idx="158">
                  <c:v>166</c:v>
                </c:pt>
                <c:pt idx="159">
                  <c:v>167</c:v>
                </c:pt>
                <c:pt idx="160">
                  <c:v>168</c:v>
                </c:pt>
                <c:pt idx="161">
                  <c:v>169</c:v>
                </c:pt>
                <c:pt idx="162">
                  <c:v>170</c:v>
                </c:pt>
                <c:pt idx="163">
                  <c:v>171</c:v>
                </c:pt>
                <c:pt idx="164">
                  <c:v>172</c:v>
                </c:pt>
                <c:pt idx="165">
                  <c:v>173</c:v>
                </c:pt>
                <c:pt idx="166">
                  <c:v>174</c:v>
                </c:pt>
                <c:pt idx="167">
                  <c:v>175</c:v>
                </c:pt>
                <c:pt idx="168">
                  <c:v>176</c:v>
                </c:pt>
                <c:pt idx="169">
                  <c:v>177</c:v>
                </c:pt>
                <c:pt idx="170">
                  <c:v>178</c:v>
                </c:pt>
                <c:pt idx="171">
                  <c:v>179</c:v>
                </c:pt>
                <c:pt idx="172">
                  <c:v>180</c:v>
                </c:pt>
                <c:pt idx="173">
                  <c:v>181</c:v>
                </c:pt>
                <c:pt idx="174">
                  <c:v>182</c:v>
                </c:pt>
                <c:pt idx="175">
                  <c:v>183</c:v>
                </c:pt>
                <c:pt idx="176">
                  <c:v>184</c:v>
                </c:pt>
                <c:pt idx="177">
                  <c:v>185</c:v>
                </c:pt>
                <c:pt idx="178">
                  <c:v>186</c:v>
                </c:pt>
                <c:pt idx="179">
                  <c:v>187</c:v>
                </c:pt>
                <c:pt idx="180">
                  <c:v>188</c:v>
                </c:pt>
                <c:pt idx="181">
                  <c:v>189</c:v>
                </c:pt>
                <c:pt idx="182">
                  <c:v>190</c:v>
                </c:pt>
                <c:pt idx="183">
                  <c:v>191</c:v>
                </c:pt>
                <c:pt idx="184">
                  <c:v>192</c:v>
                </c:pt>
                <c:pt idx="185">
                  <c:v>193</c:v>
                </c:pt>
                <c:pt idx="186">
                  <c:v>194</c:v>
                </c:pt>
                <c:pt idx="187">
                  <c:v>195</c:v>
                </c:pt>
                <c:pt idx="188">
                  <c:v>196</c:v>
                </c:pt>
                <c:pt idx="189">
                  <c:v>197</c:v>
                </c:pt>
                <c:pt idx="190">
                  <c:v>198</c:v>
                </c:pt>
                <c:pt idx="191">
                  <c:v>199</c:v>
                </c:pt>
                <c:pt idx="192">
                  <c:v>200</c:v>
                </c:pt>
                <c:pt idx="193">
                  <c:v>201</c:v>
                </c:pt>
                <c:pt idx="194">
                  <c:v>202</c:v>
                </c:pt>
                <c:pt idx="195">
                  <c:v>203</c:v>
                </c:pt>
                <c:pt idx="196">
                  <c:v>204</c:v>
                </c:pt>
                <c:pt idx="197">
                  <c:v>205</c:v>
                </c:pt>
                <c:pt idx="198">
                  <c:v>206</c:v>
                </c:pt>
                <c:pt idx="199">
                  <c:v>207</c:v>
                </c:pt>
                <c:pt idx="200">
                  <c:v>208</c:v>
                </c:pt>
              </c:numCache>
            </c:numRef>
          </c:xVal>
          <c:yVal>
            <c:numRef>
              <c:f>mpu_data_3!$B$2:$B$202</c:f>
              <c:numCache>
                <c:formatCode>General</c:formatCode>
                <c:ptCount val="201"/>
                <c:pt idx="0">
                  <c:v>0.75</c:v>
                </c:pt>
                <c:pt idx="1">
                  <c:v>0.48</c:v>
                </c:pt>
                <c:pt idx="2">
                  <c:v>-3</c:v>
                </c:pt>
                <c:pt idx="3">
                  <c:v>2.27</c:v>
                </c:pt>
                <c:pt idx="4">
                  <c:v>-0.81</c:v>
                </c:pt>
                <c:pt idx="5">
                  <c:v>6.5</c:v>
                </c:pt>
                <c:pt idx="6">
                  <c:v>0.04</c:v>
                </c:pt>
                <c:pt idx="7">
                  <c:v>4.75</c:v>
                </c:pt>
                <c:pt idx="8">
                  <c:v>2.4900000000000002</c:v>
                </c:pt>
                <c:pt idx="9">
                  <c:v>19.61</c:v>
                </c:pt>
                <c:pt idx="10">
                  <c:v>-17.260000000000002</c:v>
                </c:pt>
                <c:pt idx="11">
                  <c:v>6.94</c:v>
                </c:pt>
                <c:pt idx="12">
                  <c:v>3.72</c:v>
                </c:pt>
                <c:pt idx="13">
                  <c:v>4.67</c:v>
                </c:pt>
                <c:pt idx="14">
                  <c:v>-0.7</c:v>
                </c:pt>
                <c:pt idx="15">
                  <c:v>-2.84</c:v>
                </c:pt>
                <c:pt idx="16">
                  <c:v>-7.84</c:v>
                </c:pt>
                <c:pt idx="17">
                  <c:v>-6.17</c:v>
                </c:pt>
                <c:pt idx="18">
                  <c:v>-2.09</c:v>
                </c:pt>
                <c:pt idx="19">
                  <c:v>5.58</c:v>
                </c:pt>
                <c:pt idx="20">
                  <c:v>1.24</c:v>
                </c:pt>
                <c:pt idx="21">
                  <c:v>10.77</c:v>
                </c:pt>
                <c:pt idx="22">
                  <c:v>-19.61</c:v>
                </c:pt>
                <c:pt idx="23">
                  <c:v>13.67</c:v>
                </c:pt>
                <c:pt idx="24">
                  <c:v>-3.74</c:v>
                </c:pt>
                <c:pt idx="25">
                  <c:v>-3.1</c:v>
                </c:pt>
                <c:pt idx="26">
                  <c:v>1.36</c:v>
                </c:pt>
                <c:pt idx="27">
                  <c:v>1.02</c:v>
                </c:pt>
                <c:pt idx="28">
                  <c:v>8.48</c:v>
                </c:pt>
                <c:pt idx="29">
                  <c:v>7.46</c:v>
                </c:pt>
                <c:pt idx="30">
                  <c:v>6.55</c:v>
                </c:pt>
                <c:pt idx="31">
                  <c:v>5.38</c:v>
                </c:pt>
                <c:pt idx="32">
                  <c:v>9.2799999999999994</c:v>
                </c:pt>
                <c:pt idx="33">
                  <c:v>12.33</c:v>
                </c:pt>
                <c:pt idx="34">
                  <c:v>-0.2</c:v>
                </c:pt>
                <c:pt idx="35">
                  <c:v>3.74</c:v>
                </c:pt>
                <c:pt idx="36">
                  <c:v>0.05</c:v>
                </c:pt>
                <c:pt idx="37">
                  <c:v>-3.03</c:v>
                </c:pt>
                <c:pt idx="38">
                  <c:v>14.71</c:v>
                </c:pt>
                <c:pt idx="39">
                  <c:v>-16.170000000000002</c:v>
                </c:pt>
                <c:pt idx="40">
                  <c:v>-13.5</c:v>
                </c:pt>
                <c:pt idx="41">
                  <c:v>3.28</c:v>
                </c:pt>
                <c:pt idx="42">
                  <c:v>0.52</c:v>
                </c:pt>
                <c:pt idx="43">
                  <c:v>1.31</c:v>
                </c:pt>
                <c:pt idx="44">
                  <c:v>8.85</c:v>
                </c:pt>
                <c:pt idx="45">
                  <c:v>6.49</c:v>
                </c:pt>
                <c:pt idx="46">
                  <c:v>-4.2</c:v>
                </c:pt>
                <c:pt idx="47">
                  <c:v>-7.93</c:v>
                </c:pt>
                <c:pt idx="48">
                  <c:v>-6.37</c:v>
                </c:pt>
                <c:pt idx="49">
                  <c:v>-9.5399999999999991</c:v>
                </c:pt>
                <c:pt idx="50">
                  <c:v>-11.24</c:v>
                </c:pt>
                <c:pt idx="51">
                  <c:v>-2.08</c:v>
                </c:pt>
                <c:pt idx="52">
                  <c:v>-4.79</c:v>
                </c:pt>
                <c:pt idx="53">
                  <c:v>4.67</c:v>
                </c:pt>
                <c:pt idx="54">
                  <c:v>-12.84</c:v>
                </c:pt>
                <c:pt idx="55">
                  <c:v>2.59</c:v>
                </c:pt>
                <c:pt idx="56">
                  <c:v>4.99</c:v>
                </c:pt>
                <c:pt idx="57">
                  <c:v>-2.77</c:v>
                </c:pt>
                <c:pt idx="58">
                  <c:v>6.62</c:v>
                </c:pt>
                <c:pt idx="59">
                  <c:v>5.25</c:v>
                </c:pt>
                <c:pt idx="60">
                  <c:v>3.02</c:v>
                </c:pt>
                <c:pt idx="61">
                  <c:v>-4.7699999999999996</c:v>
                </c:pt>
                <c:pt idx="62">
                  <c:v>-2.89</c:v>
                </c:pt>
                <c:pt idx="63">
                  <c:v>-0.91</c:v>
                </c:pt>
                <c:pt idx="64">
                  <c:v>-2.1</c:v>
                </c:pt>
                <c:pt idx="65">
                  <c:v>-0.78</c:v>
                </c:pt>
                <c:pt idx="66">
                  <c:v>2.37</c:v>
                </c:pt>
                <c:pt idx="67">
                  <c:v>-0.04</c:v>
                </c:pt>
                <c:pt idx="68">
                  <c:v>-8.89</c:v>
                </c:pt>
                <c:pt idx="69">
                  <c:v>-0.76</c:v>
                </c:pt>
                <c:pt idx="70">
                  <c:v>2.2000000000000002</c:v>
                </c:pt>
                <c:pt idx="71">
                  <c:v>9.1199999999999992</c:v>
                </c:pt>
                <c:pt idx="72">
                  <c:v>-12.02</c:v>
                </c:pt>
                <c:pt idx="73">
                  <c:v>6.44</c:v>
                </c:pt>
                <c:pt idx="74">
                  <c:v>-5.69</c:v>
                </c:pt>
                <c:pt idx="75">
                  <c:v>-10.76</c:v>
                </c:pt>
                <c:pt idx="76">
                  <c:v>19.61</c:v>
                </c:pt>
                <c:pt idx="77">
                  <c:v>9.6</c:v>
                </c:pt>
                <c:pt idx="78">
                  <c:v>-15.44</c:v>
                </c:pt>
                <c:pt idx="79">
                  <c:v>-4.51</c:v>
                </c:pt>
                <c:pt idx="80">
                  <c:v>5.55</c:v>
                </c:pt>
                <c:pt idx="81">
                  <c:v>-4.7</c:v>
                </c:pt>
                <c:pt idx="82">
                  <c:v>-6.68</c:v>
                </c:pt>
                <c:pt idx="83">
                  <c:v>0.25</c:v>
                </c:pt>
                <c:pt idx="84">
                  <c:v>-0.37</c:v>
                </c:pt>
                <c:pt idx="85">
                  <c:v>-0.23</c:v>
                </c:pt>
                <c:pt idx="86">
                  <c:v>-1.62</c:v>
                </c:pt>
                <c:pt idx="87">
                  <c:v>-13.79</c:v>
                </c:pt>
                <c:pt idx="88">
                  <c:v>-14.56</c:v>
                </c:pt>
                <c:pt idx="89">
                  <c:v>-15.15</c:v>
                </c:pt>
                <c:pt idx="90">
                  <c:v>6.96</c:v>
                </c:pt>
                <c:pt idx="91">
                  <c:v>10.119999999999999</c:v>
                </c:pt>
                <c:pt idx="92">
                  <c:v>6.29</c:v>
                </c:pt>
                <c:pt idx="93">
                  <c:v>7.93</c:v>
                </c:pt>
                <c:pt idx="94">
                  <c:v>-1.46</c:v>
                </c:pt>
                <c:pt idx="95">
                  <c:v>0.68</c:v>
                </c:pt>
                <c:pt idx="96">
                  <c:v>-0.88</c:v>
                </c:pt>
                <c:pt idx="97">
                  <c:v>3.28</c:v>
                </c:pt>
                <c:pt idx="98">
                  <c:v>-3.59</c:v>
                </c:pt>
                <c:pt idx="99">
                  <c:v>-4.92</c:v>
                </c:pt>
                <c:pt idx="100">
                  <c:v>6.2</c:v>
                </c:pt>
                <c:pt idx="101">
                  <c:v>8.35</c:v>
                </c:pt>
                <c:pt idx="102">
                  <c:v>-7.5</c:v>
                </c:pt>
                <c:pt idx="103">
                  <c:v>-5.7</c:v>
                </c:pt>
                <c:pt idx="104">
                  <c:v>12.78</c:v>
                </c:pt>
                <c:pt idx="105">
                  <c:v>10.35</c:v>
                </c:pt>
                <c:pt idx="106">
                  <c:v>7.15</c:v>
                </c:pt>
                <c:pt idx="107">
                  <c:v>5.01</c:v>
                </c:pt>
                <c:pt idx="108">
                  <c:v>-1.48</c:v>
                </c:pt>
                <c:pt idx="109">
                  <c:v>0.28999999999999998</c:v>
                </c:pt>
                <c:pt idx="110">
                  <c:v>3.01</c:v>
                </c:pt>
                <c:pt idx="111">
                  <c:v>-11.24</c:v>
                </c:pt>
                <c:pt idx="112">
                  <c:v>-8.16</c:v>
                </c:pt>
                <c:pt idx="113">
                  <c:v>-5.43</c:v>
                </c:pt>
                <c:pt idx="114">
                  <c:v>-10.65</c:v>
                </c:pt>
                <c:pt idx="115">
                  <c:v>-6.71</c:v>
                </c:pt>
                <c:pt idx="116">
                  <c:v>0.17</c:v>
                </c:pt>
                <c:pt idx="117">
                  <c:v>-8.75</c:v>
                </c:pt>
                <c:pt idx="118">
                  <c:v>2.04</c:v>
                </c:pt>
                <c:pt idx="119">
                  <c:v>9.14</c:v>
                </c:pt>
                <c:pt idx="120">
                  <c:v>7.41</c:v>
                </c:pt>
                <c:pt idx="121">
                  <c:v>19.12</c:v>
                </c:pt>
                <c:pt idx="122">
                  <c:v>7.06</c:v>
                </c:pt>
                <c:pt idx="123">
                  <c:v>9.8800000000000008</c:v>
                </c:pt>
                <c:pt idx="124">
                  <c:v>9.75</c:v>
                </c:pt>
                <c:pt idx="125">
                  <c:v>9.6</c:v>
                </c:pt>
                <c:pt idx="126">
                  <c:v>-4.03</c:v>
                </c:pt>
                <c:pt idx="127">
                  <c:v>-7.04</c:v>
                </c:pt>
                <c:pt idx="128">
                  <c:v>1.1399999999999999</c:v>
                </c:pt>
                <c:pt idx="129">
                  <c:v>10.85</c:v>
                </c:pt>
                <c:pt idx="130">
                  <c:v>7.35</c:v>
                </c:pt>
                <c:pt idx="131">
                  <c:v>4.1399999999999997</c:v>
                </c:pt>
                <c:pt idx="132">
                  <c:v>4.79</c:v>
                </c:pt>
                <c:pt idx="133">
                  <c:v>-18.059999999999999</c:v>
                </c:pt>
                <c:pt idx="134">
                  <c:v>-0.26</c:v>
                </c:pt>
                <c:pt idx="135">
                  <c:v>7.74</c:v>
                </c:pt>
                <c:pt idx="136">
                  <c:v>-17.27</c:v>
                </c:pt>
                <c:pt idx="137">
                  <c:v>14.68</c:v>
                </c:pt>
                <c:pt idx="138">
                  <c:v>-3.8</c:v>
                </c:pt>
                <c:pt idx="139">
                  <c:v>-6.65</c:v>
                </c:pt>
                <c:pt idx="140">
                  <c:v>-5.42</c:v>
                </c:pt>
                <c:pt idx="141">
                  <c:v>-7.71</c:v>
                </c:pt>
                <c:pt idx="142">
                  <c:v>-4.8</c:v>
                </c:pt>
                <c:pt idx="143">
                  <c:v>1.34</c:v>
                </c:pt>
                <c:pt idx="144">
                  <c:v>-1.03</c:v>
                </c:pt>
                <c:pt idx="145">
                  <c:v>-2.54</c:v>
                </c:pt>
                <c:pt idx="146">
                  <c:v>7.76</c:v>
                </c:pt>
                <c:pt idx="147">
                  <c:v>7.57</c:v>
                </c:pt>
                <c:pt idx="148">
                  <c:v>-6.75</c:v>
                </c:pt>
                <c:pt idx="149">
                  <c:v>-6.39</c:v>
                </c:pt>
                <c:pt idx="150">
                  <c:v>-3.65</c:v>
                </c:pt>
                <c:pt idx="151">
                  <c:v>-7.37</c:v>
                </c:pt>
                <c:pt idx="152">
                  <c:v>-7</c:v>
                </c:pt>
                <c:pt idx="153">
                  <c:v>-3.63</c:v>
                </c:pt>
                <c:pt idx="154">
                  <c:v>5.89</c:v>
                </c:pt>
                <c:pt idx="155">
                  <c:v>-8.92</c:v>
                </c:pt>
                <c:pt idx="156">
                  <c:v>0.36</c:v>
                </c:pt>
                <c:pt idx="157">
                  <c:v>2.48</c:v>
                </c:pt>
                <c:pt idx="158">
                  <c:v>6.18</c:v>
                </c:pt>
                <c:pt idx="159">
                  <c:v>7.7</c:v>
                </c:pt>
                <c:pt idx="160">
                  <c:v>8.61</c:v>
                </c:pt>
                <c:pt idx="161">
                  <c:v>4.8899999999999997</c:v>
                </c:pt>
                <c:pt idx="162">
                  <c:v>-10.8</c:v>
                </c:pt>
                <c:pt idx="163">
                  <c:v>3.77</c:v>
                </c:pt>
                <c:pt idx="164">
                  <c:v>2.62</c:v>
                </c:pt>
                <c:pt idx="165">
                  <c:v>14.22</c:v>
                </c:pt>
                <c:pt idx="166">
                  <c:v>5.49</c:v>
                </c:pt>
                <c:pt idx="167">
                  <c:v>-6.24</c:v>
                </c:pt>
                <c:pt idx="168">
                  <c:v>-11.85</c:v>
                </c:pt>
                <c:pt idx="169">
                  <c:v>-10.83</c:v>
                </c:pt>
                <c:pt idx="170">
                  <c:v>-5.79</c:v>
                </c:pt>
                <c:pt idx="171">
                  <c:v>-9.2799999999999994</c:v>
                </c:pt>
                <c:pt idx="172">
                  <c:v>-7.05</c:v>
                </c:pt>
                <c:pt idx="173">
                  <c:v>10.58</c:v>
                </c:pt>
                <c:pt idx="174">
                  <c:v>0.56000000000000005</c:v>
                </c:pt>
                <c:pt idx="175">
                  <c:v>7.3</c:v>
                </c:pt>
                <c:pt idx="176">
                  <c:v>-0.19</c:v>
                </c:pt>
                <c:pt idx="177">
                  <c:v>14.9</c:v>
                </c:pt>
                <c:pt idx="178">
                  <c:v>-3.28</c:v>
                </c:pt>
                <c:pt idx="179">
                  <c:v>-7.96</c:v>
                </c:pt>
                <c:pt idx="180">
                  <c:v>-4.2699999999999996</c:v>
                </c:pt>
                <c:pt idx="181">
                  <c:v>-19.61</c:v>
                </c:pt>
                <c:pt idx="182">
                  <c:v>9.74</c:v>
                </c:pt>
                <c:pt idx="183">
                  <c:v>1.7</c:v>
                </c:pt>
                <c:pt idx="184">
                  <c:v>-1.85</c:v>
                </c:pt>
                <c:pt idx="185">
                  <c:v>-4.46</c:v>
                </c:pt>
                <c:pt idx="186">
                  <c:v>-10.18</c:v>
                </c:pt>
                <c:pt idx="187">
                  <c:v>-5.36</c:v>
                </c:pt>
                <c:pt idx="188">
                  <c:v>-8.2200000000000006</c:v>
                </c:pt>
                <c:pt idx="189">
                  <c:v>-0.42</c:v>
                </c:pt>
                <c:pt idx="190">
                  <c:v>1.59</c:v>
                </c:pt>
                <c:pt idx="191">
                  <c:v>4.0599999999999996</c:v>
                </c:pt>
                <c:pt idx="192">
                  <c:v>7.12</c:v>
                </c:pt>
                <c:pt idx="193">
                  <c:v>-1.33</c:v>
                </c:pt>
                <c:pt idx="194">
                  <c:v>-9.26</c:v>
                </c:pt>
                <c:pt idx="195">
                  <c:v>-4.42</c:v>
                </c:pt>
                <c:pt idx="196">
                  <c:v>2.52</c:v>
                </c:pt>
                <c:pt idx="197">
                  <c:v>9.2200000000000006</c:v>
                </c:pt>
                <c:pt idx="198">
                  <c:v>1.03</c:v>
                </c:pt>
                <c:pt idx="199">
                  <c:v>-3.59</c:v>
                </c:pt>
                <c:pt idx="200">
                  <c:v>-2.4500000000000002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6C-4B3F-8E3F-5A96340DF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175872"/>
        <c:axId val="238166272"/>
      </c:scatterChart>
      <c:valAx>
        <c:axId val="23817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66272"/>
        <c:crosses val="autoZero"/>
        <c:crossBetween val="midCat"/>
      </c:valAx>
      <c:valAx>
        <c:axId val="23816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Accelceration (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m/s-2)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7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Acceleration Y - Severe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00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FFE-4F8F-93EA-92828CEF5F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mpu_data_3!$A$2:$A$202</c:f>
              <c:numCache>
                <c:formatCode>General</c:formatCode>
                <c:ptCount val="20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  <c:pt idx="103">
                  <c:v>110</c:v>
                </c:pt>
                <c:pt idx="104">
                  <c:v>111</c:v>
                </c:pt>
                <c:pt idx="105">
                  <c:v>112</c:v>
                </c:pt>
                <c:pt idx="106">
                  <c:v>113</c:v>
                </c:pt>
                <c:pt idx="107">
                  <c:v>114</c:v>
                </c:pt>
                <c:pt idx="108">
                  <c:v>115</c:v>
                </c:pt>
                <c:pt idx="109">
                  <c:v>116</c:v>
                </c:pt>
                <c:pt idx="110">
                  <c:v>117</c:v>
                </c:pt>
                <c:pt idx="111">
                  <c:v>118</c:v>
                </c:pt>
                <c:pt idx="112">
                  <c:v>119</c:v>
                </c:pt>
                <c:pt idx="113">
                  <c:v>120</c:v>
                </c:pt>
                <c:pt idx="114">
                  <c:v>121</c:v>
                </c:pt>
                <c:pt idx="115">
                  <c:v>122</c:v>
                </c:pt>
                <c:pt idx="116">
                  <c:v>123</c:v>
                </c:pt>
                <c:pt idx="117">
                  <c:v>124</c:v>
                </c:pt>
                <c:pt idx="118">
                  <c:v>125</c:v>
                </c:pt>
                <c:pt idx="119">
                  <c:v>126</c:v>
                </c:pt>
                <c:pt idx="120">
                  <c:v>127</c:v>
                </c:pt>
                <c:pt idx="121">
                  <c:v>128</c:v>
                </c:pt>
                <c:pt idx="122">
                  <c:v>129</c:v>
                </c:pt>
                <c:pt idx="123">
                  <c:v>130</c:v>
                </c:pt>
                <c:pt idx="124">
                  <c:v>131</c:v>
                </c:pt>
                <c:pt idx="125">
                  <c:v>132</c:v>
                </c:pt>
                <c:pt idx="126">
                  <c:v>133</c:v>
                </c:pt>
                <c:pt idx="127">
                  <c:v>134</c:v>
                </c:pt>
                <c:pt idx="128">
                  <c:v>135</c:v>
                </c:pt>
                <c:pt idx="129">
                  <c:v>136</c:v>
                </c:pt>
                <c:pt idx="130">
                  <c:v>137</c:v>
                </c:pt>
                <c:pt idx="131">
                  <c:v>138</c:v>
                </c:pt>
                <c:pt idx="132">
                  <c:v>139</c:v>
                </c:pt>
                <c:pt idx="133">
                  <c:v>140</c:v>
                </c:pt>
                <c:pt idx="134">
                  <c:v>141</c:v>
                </c:pt>
                <c:pt idx="135">
                  <c:v>142</c:v>
                </c:pt>
                <c:pt idx="136">
                  <c:v>143</c:v>
                </c:pt>
                <c:pt idx="137">
                  <c:v>144</c:v>
                </c:pt>
                <c:pt idx="138">
                  <c:v>145</c:v>
                </c:pt>
                <c:pt idx="139">
                  <c:v>146</c:v>
                </c:pt>
                <c:pt idx="140">
                  <c:v>147</c:v>
                </c:pt>
                <c:pt idx="141">
                  <c:v>148</c:v>
                </c:pt>
                <c:pt idx="142">
                  <c:v>149</c:v>
                </c:pt>
                <c:pt idx="143">
                  <c:v>150</c:v>
                </c:pt>
                <c:pt idx="144">
                  <c:v>151</c:v>
                </c:pt>
                <c:pt idx="145">
                  <c:v>152</c:v>
                </c:pt>
                <c:pt idx="146">
                  <c:v>153</c:v>
                </c:pt>
                <c:pt idx="147">
                  <c:v>154</c:v>
                </c:pt>
                <c:pt idx="148">
                  <c:v>155</c:v>
                </c:pt>
                <c:pt idx="149">
                  <c:v>156</c:v>
                </c:pt>
                <c:pt idx="150">
                  <c:v>157</c:v>
                </c:pt>
                <c:pt idx="151">
                  <c:v>158</c:v>
                </c:pt>
                <c:pt idx="152">
                  <c:v>159</c:v>
                </c:pt>
                <c:pt idx="153">
                  <c:v>161</c:v>
                </c:pt>
                <c:pt idx="154">
                  <c:v>162</c:v>
                </c:pt>
                <c:pt idx="155">
                  <c:v>163</c:v>
                </c:pt>
                <c:pt idx="156">
                  <c:v>164</c:v>
                </c:pt>
                <c:pt idx="157">
                  <c:v>165</c:v>
                </c:pt>
                <c:pt idx="158">
                  <c:v>166</c:v>
                </c:pt>
                <c:pt idx="159">
                  <c:v>167</c:v>
                </c:pt>
                <c:pt idx="160">
                  <c:v>168</c:v>
                </c:pt>
                <c:pt idx="161">
                  <c:v>169</c:v>
                </c:pt>
                <c:pt idx="162">
                  <c:v>170</c:v>
                </c:pt>
                <c:pt idx="163">
                  <c:v>171</c:v>
                </c:pt>
                <c:pt idx="164">
                  <c:v>172</c:v>
                </c:pt>
                <c:pt idx="165">
                  <c:v>173</c:v>
                </c:pt>
                <c:pt idx="166">
                  <c:v>174</c:v>
                </c:pt>
                <c:pt idx="167">
                  <c:v>175</c:v>
                </c:pt>
                <c:pt idx="168">
                  <c:v>176</c:v>
                </c:pt>
                <c:pt idx="169">
                  <c:v>177</c:v>
                </c:pt>
                <c:pt idx="170">
                  <c:v>178</c:v>
                </c:pt>
                <c:pt idx="171">
                  <c:v>179</c:v>
                </c:pt>
                <c:pt idx="172">
                  <c:v>180</c:v>
                </c:pt>
                <c:pt idx="173">
                  <c:v>181</c:v>
                </c:pt>
                <c:pt idx="174">
                  <c:v>182</c:v>
                </c:pt>
                <c:pt idx="175">
                  <c:v>183</c:v>
                </c:pt>
                <c:pt idx="176">
                  <c:v>184</c:v>
                </c:pt>
                <c:pt idx="177">
                  <c:v>185</c:v>
                </c:pt>
                <c:pt idx="178">
                  <c:v>186</c:v>
                </c:pt>
                <c:pt idx="179">
                  <c:v>187</c:v>
                </c:pt>
                <c:pt idx="180">
                  <c:v>188</c:v>
                </c:pt>
                <c:pt idx="181">
                  <c:v>189</c:v>
                </c:pt>
                <c:pt idx="182">
                  <c:v>190</c:v>
                </c:pt>
                <c:pt idx="183">
                  <c:v>191</c:v>
                </c:pt>
                <c:pt idx="184">
                  <c:v>192</c:v>
                </c:pt>
                <c:pt idx="185">
                  <c:v>193</c:v>
                </c:pt>
                <c:pt idx="186">
                  <c:v>194</c:v>
                </c:pt>
                <c:pt idx="187">
                  <c:v>195</c:v>
                </c:pt>
                <c:pt idx="188">
                  <c:v>196</c:v>
                </c:pt>
                <c:pt idx="189">
                  <c:v>197</c:v>
                </c:pt>
                <c:pt idx="190">
                  <c:v>198</c:v>
                </c:pt>
                <c:pt idx="191">
                  <c:v>199</c:v>
                </c:pt>
                <c:pt idx="192">
                  <c:v>200</c:v>
                </c:pt>
                <c:pt idx="193">
                  <c:v>201</c:v>
                </c:pt>
                <c:pt idx="194">
                  <c:v>202</c:v>
                </c:pt>
                <c:pt idx="195">
                  <c:v>203</c:v>
                </c:pt>
                <c:pt idx="196">
                  <c:v>204</c:v>
                </c:pt>
                <c:pt idx="197">
                  <c:v>205</c:v>
                </c:pt>
                <c:pt idx="198">
                  <c:v>206</c:v>
                </c:pt>
                <c:pt idx="199">
                  <c:v>207</c:v>
                </c:pt>
                <c:pt idx="200">
                  <c:v>208</c:v>
                </c:pt>
              </c:numCache>
            </c:numRef>
          </c:xVal>
          <c:yVal>
            <c:numRef>
              <c:f>mpu_data_3!$C$2:$C$202</c:f>
              <c:numCache>
                <c:formatCode>General</c:formatCode>
                <c:ptCount val="201"/>
                <c:pt idx="0">
                  <c:v>-0.28000000000000003</c:v>
                </c:pt>
                <c:pt idx="1">
                  <c:v>2.23</c:v>
                </c:pt>
                <c:pt idx="2">
                  <c:v>-4.53</c:v>
                </c:pt>
                <c:pt idx="3">
                  <c:v>1.35</c:v>
                </c:pt>
                <c:pt idx="4">
                  <c:v>-2.65</c:v>
                </c:pt>
                <c:pt idx="5">
                  <c:v>-3.83</c:v>
                </c:pt>
                <c:pt idx="6">
                  <c:v>1.4</c:v>
                </c:pt>
                <c:pt idx="7">
                  <c:v>-3.54</c:v>
                </c:pt>
                <c:pt idx="8">
                  <c:v>5.52</c:v>
                </c:pt>
                <c:pt idx="9">
                  <c:v>-0.28000000000000003</c:v>
                </c:pt>
                <c:pt idx="10">
                  <c:v>-10.39</c:v>
                </c:pt>
                <c:pt idx="11">
                  <c:v>-7.07</c:v>
                </c:pt>
                <c:pt idx="12">
                  <c:v>-9.39</c:v>
                </c:pt>
                <c:pt idx="13">
                  <c:v>-5.17</c:v>
                </c:pt>
                <c:pt idx="14">
                  <c:v>-8.7799999999999994</c:v>
                </c:pt>
                <c:pt idx="15">
                  <c:v>-0.98</c:v>
                </c:pt>
                <c:pt idx="16">
                  <c:v>4.59</c:v>
                </c:pt>
                <c:pt idx="17">
                  <c:v>5.94</c:v>
                </c:pt>
                <c:pt idx="18">
                  <c:v>2.89</c:v>
                </c:pt>
                <c:pt idx="19">
                  <c:v>0.01</c:v>
                </c:pt>
                <c:pt idx="20">
                  <c:v>-14.33</c:v>
                </c:pt>
                <c:pt idx="21">
                  <c:v>-6.87</c:v>
                </c:pt>
                <c:pt idx="22">
                  <c:v>-13.71</c:v>
                </c:pt>
                <c:pt idx="23">
                  <c:v>-8.02</c:v>
                </c:pt>
                <c:pt idx="24">
                  <c:v>-2.86</c:v>
                </c:pt>
                <c:pt idx="25">
                  <c:v>2.91</c:v>
                </c:pt>
                <c:pt idx="26">
                  <c:v>1.81</c:v>
                </c:pt>
                <c:pt idx="27">
                  <c:v>7.41</c:v>
                </c:pt>
                <c:pt idx="28">
                  <c:v>-2.86</c:v>
                </c:pt>
                <c:pt idx="29">
                  <c:v>0.49</c:v>
                </c:pt>
                <c:pt idx="30">
                  <c:v>-3.33</c:v>
                </c:pt>
                <c:pt idx="31">
                  <c:v>9.3000000000000007</c:v>
                </c:pt>
                <c:pt idx="32">
                  <c:v>-0.61</c:v>
                </c:pt>
                <c:pt idx="33">
                  <c:v>2.2999999999999998</c:v>
                </c:pt>
                <c:pt idx="34">
                  <c:v>4.0999999999999996</c:v>
                </c:pt>
                <c:pt idx="35">
                  <c:v>2.06</c:v>
                </c:pt>
                <c:pt idx="36">
                  <c:v>1.43</c:v>
                </c:pt>
                <c:pt idx="37">
                  <c:v>-2.4500000000000002</c:v>
                </c:pt>
                <c:pt idx="38">
                  <c:v>7.68</c:v>
                </c:pt>
                <c:pt idx="39">
                  <c:v>14.36</c:v>
                </c:pt>
                <c:pt idx="40">
                  <c:v>3.79</c:v>
                </c:pt>
                <c:pt idx="41">
                  <c:v>0.73</c:v>
                </c:pt>
                <c:pt idx="42">
                  <c:v>-9.5</c:v>
                </c:pt>
                <c:pt idx="43">
                  <c:v>-9.59</c:v>
                </c:pt>
                <c:pt idx="44">
                  <c:v>-7.4</c:v>
                </c:pt>
                <c:pt idx="45">
                  <c:v>-5.01</c:v>
                </c:pt>
                <c:pt idx="46">
                  <c:v>2.25</c:v>
                </c:pt>
                <c:pt idx="47">
                  <c:v>12.61</c:v>
                </c:pt>
                <c:pt idx="48">
                  <c:v>-2.69</c:v>
                </c:pt>
                <c:pt idx="49">
                  <c:v>-2.75</c:v>
                </c:pt>
                <c:pt idx="50">
                  <c:v>-4.9000000000000004</c:v>
                </c:pt>
                <c:pt idx="51">
                  <c:v>-5.33</c:v>
                </c:pt>
                <c:pt idx="52">
                  <c:v>-6.97</c:v>
                </c:pt>
                <c:pt idx="53">
                  <c:v>1.1200000000000001</c:v>
                </c:pt>
                <c:pt idx="54">
                  <c:v>-4.0999999999999996</c:v>
                </c:pt>
                <c:pt idx="55">
                  <c:v>5.35</c:v>
                </c:pt>
                <c:pt idx="56">
                  <c:v>6.78</c:v>
                </c:pt>
                <c:pt idx="57">
                  <c:v>-3.08</c:v>
                </c:pt>
                <c:pt idx="58">
                  <c:v>5.26</c:v>
                </c:pt>
                <c:pt idx="59">
                  <c:v>-4.6100000000000003</c:v>
                </c:pt>
                <c:pt idx="60">
                  <c:v>5.67</c:v>
                </c:pt>
                <c:pt idx="61">
                  <c:v>-13.03</c:v>
                </c:pt>
                <c:pt idx="62">
                  <c:v>9.76</c:v>
                </c:pt>
                <c:pt idx="63">
                  <c:v>-4.34</c:v>
                </c:pt>
                <c:pt idx="64">
                  <c:v>6.09</c:v>
                </c:pt>
                <c:pt idx="65">
                  <c:v>-6.01</c:v>
                </c:pt>
                <c:pt idx="66">
                  <c:v>6.35</c:v>
                </c:pt>
                <c:pt idx="67">
                  <c:v>-1.45</c:v>
                </c:pt>
                <c:pt idx="68">
                  <c:v>1.1399999999999999</c:v>
                </c:pt>
                <c:pt idx="69">
                  <c:v>5.75</c:v>
                </c:pt>
                <c:pt idx="70">
                  <c:v>12.1</c:v>
                </c:pt>
                <c:pt idx="71">
                  <c:v>-7.2</c:v>
                </c:pt>
                <c:pt idx="72">
                  <c:v>1.85</c:v>
                </c:pt>
                <c:pt idx="73">
                  <c:v>6.01</c:v>
                </c:pt>
                <c:pt idx="74">
                  <c:v>-0.12</c:v>
                </c:pt>
                <c:pt idx="75">
                  <c:v>5.71</c:v>
                </c:pt>
                <c:pt idx="76">
                  <c:v>9.65</c:v>
                </c:pt>
                <c:pt idx="77">
                  <c:v>4.08</c:v>
                </c:pt>
                <c:pt idx="78">
                  <c:v>-0.35</c:v>
                </c:pt>
                <c:pt idx="79">
                  <c:v>3.35</c:v>
                </c:pt>
                <c:pt idx="80">
                  <c:v>-11.5</c:v>
                </c:pt>
                <c:pt idx="81">
                  <c:v>-9.39</c:v>
                </c:pt>
                <c:pt idx="82">
                  <c:v>5.16</c:v>
                </c:pt>
                <c:pt idx="83">
                  <c:v>2.1</c:v>
                </c:pt>
                <c:pt idx="84">
                  <c:v>-12.22</c:v>
                </c:pt>
                <c:pt idx="85">
                  <c:v>-7.37</c:v>
                </c:pt>
                <c:pt idx="86">
                  <c:v>6.35</c:v>
                </c:pt>
                <c:pt idx="87">
                  <c:v>7.66</c:v>
                </c:pt>
                <c:pt idx="88">
                  <c:v>-6.55</c:v>
                </c:pt>
                <c:pt idx="89">
                  <c:v>4.05</c:v>
                </c:pt>
                <c:pt idx="90">
                  <c:v>-1.85</c:v>
                </c:pt>
                <c:pt idx="91">
                  <c:v>-4.51</c:v>
                </c:pt>
                <c:pt idx="92">
                  <c:v>-8.81</c:v>
                </c:pt>
                <c:pt idx="93">
                  <c:v>-7.81</c:v>
                </c:pt>
                <c:pt idx="94">
                  <c:v>-6.51</c:v>
                </c:pt>
                <c:pt idx="95">
                  <c:v>4.6399999999999997</c:v>
                </c:pt>
                <c:pt idx="96">
                  <c:v>-2.1</c:v>
                </c:pt>
                <c:pt idx="97">
                  <c:v>-0.18</c:v>
                </c:pt>
                <c:pt idx="98">
                  <c:v>-2.2200000000000002</c:v>
                </c:pt>
                <c:pt idx="99">
                  <c:v>-2.97</c:v>
                </c:pt>
                <c:pt idx="100">
                  <c:v>-5.39</c:v>
                </c:pt>
                <c:pt idx="101">
                  <c:v>3.13</c:v>
                </c:pt>
                <c:pt idx="102">
                  <c:v>6.15</c:v>
                </c:pt>
                <c:pt idx="103">
                  <c:v>2.38</c:v>
                </c:pt>
                <c:pt idx="104">
                  <c:v>7.4</c:v>
                </c:pt>
                <c:pt idx="105">
                  <c:v>-6.82</c:v>
                </c:pt>
                <c:pt idx="106">
                  <c:v>0.42</c:v>
                </c:pt>
                <c:pt idx="107">
                  <c:v>8.81</c:v>
                </c:pt>
                <c:pt idx="108">
                  <c:v>8.58</c:v>
                </c:pt>
                <c:pt idx="109">
                  <c:v>10.94</c:v>
                </c:pt>
                <c:pt idx="110">
                  <c:v>2.0499999999999998</c:v>
                </c:pt>
                <c:pt idx="111">
                  <c:v>0.63</c:v>
                </c:pt>
                <c:pt idx="112">
                  <c:v>10.17</c:v>
                </c:pt>
                <c:pt idx="113">
                  <c:v>1.23</c:v>
                </c:pt>
                <c:pt idx="114">
                  <c:v>11.95</c:v>
                </c:pt>
                <c:pt idx="115">
                  <c:v>9.42</c:v>
                </c:pt>
                <c:pt idx="116">
                  <c:v>11.5</c:v>
                </c:pt>
                <c:pt idx="117">
                  <c:v>4.8</c:v>
                </c:pt>
                <c:pt idx="118">
                  <c:v>15.3</c:v>
                </c:pt>
                <c:pt idx="119">
                  <c:v>7.23</c:v>
                </c:pt>
                <c:pt idx="120">
                  <c:v>-7.57</c:v>
                </c:pt>
                <c:pt idx="121">
                  <c:v>5.34</c:v>
                </c:pt>
                <c:pt idx="122">
                  <c:v>-4.3899999999999997</c:v>
                </c:pt>
                <c:pt idx="123">
                  <c:v>1.62</c:v>
                </c:pt>
                <c:pt idx="124">
                  <c:v>-6.41</c:v>
                </c:pt>
                <c:pt idx="125">
                  <c:v>-8.42</c:v>
                </c:pt>
                <c:pt idx="126">
                  <c:v>-5.13</c:v>
                </c:pt>
                <c:pt idx="127">
                  <c:v>8.02</c:v>
                </c:pt>
                <c:pt idx="128">
                  <c:v>10.16</c:v>
                </c:pt>
                <c:pt idx="129">
                  <c:v>0.27</c:v>
                </c:pt>
                <c:pt idx="130">
                  <c:v>-3</c:v>
                </c:pt>
                <c:pt idx="131">
                  <c:v>-4.8499999999999996</c:v>
                </c:pt>
                <c:pt idx="132">
                  <c:v>-5.69</c:v>
                </c:pt>
                <c:pt idx="133">
                  <c:v>3.16</c:v>
                </c:pt>
                <c:pt idx="134">
                  <c:v>-6.05</c:v>
                </c:pt>
                <c:pt idx="135">
                  <c:v>-1.3</c:v>
                </c:pt>
                <c:pt idx="136">
                  <c:v>5.39</c:v>
                </c:pt>
                <c:pt idx="137">
                  <c:v>7.57</c:v>
                </c:pt>
                <c:pt idx="138">
                  <c:v>0.15</c:v>
                </c:pt>
                <c:pt idx="139">
                  <c:v>-0.53</c:v>
                </c:pt>
                <c:pt idx="140">
                  <c:v>8.18</c:v>
                </c:pt>
                <c:pt idx="141">
                  <c:v>3.37</c:v>
                </c:pt>
                <c:pt idx="142">
                  <c:v>7.68</c:v>
                </c:pt>
                <c:pt idx="143">
                  <c:v>8.51</c:v>
                </c:pt>
                <c:pt idx="144">
                  <c:v>9.35</c:v>
                </c:pt>
                <c:pt idx="145">
                  <c:v>3.6</c:v>
                </c:pt>
                <c:pt idx="146">
                  <c:v>-3.4</c:v>
                </c:pt>
                <c:pt idx="147">
                  <c:v>8.5399999999999991</c:v>
                </c:pt>
                <c:pt idx="148">
                  <c:v>13.2</c:v>
                </c:pt>
                <c:pt idx="149">
                  <c:v>8.76</c:v>
                </c:pt>
                <c:pt idx="150">
                  <c:v>13.03</c:v>
                </c:pt>
                <c:pt idx="151">
                  <c:v>-4.87</c:v>
                </c:pt>
                <c:pt idx="152">
                  <c:v>-4.49</c:v>
                </c:pt>
                <c:pt idx="153">
                  <c:v>5.82</c:v>
                </c:pt>
                <c:pt idx="154">
                  <c:v>6.3</c:v>
                </c:pt>
                <c:pt idx="155">
                  <c:v>1.77</c:v>
                </c:pt>
                <c:pt idx="156">
                  <c:v>6.7</c:v>
                </c:pt>
                <c:pt idx="157">
                  <c:v>-0.39</c:v>
                </c:pt>
                <c:pt idx="158">
                  <c:v>2.3199999999999998</c:v>
                </c:pt>
                <c:pt idx="159">
                  <c:v>-1.96</c:v>
                </c:pt>
                <c:pt idx="160">
                  <c:v>-1.34</c:v>
                </c:pt>
                <c:pt idx="161">
                  <c:v>6.76</c:v>
                </c:pt>
                <c:pt idx="162">
                  <c:v>9.23</c:v>
                </c:pt>
                <c:pt idx="163">
                  <c:v>-5.44</c:v>
                </c:pt>
                <c:pt idx="164">
                  <c:v>-7.33</c:v>
                </c:pt>
                <c:pt idx="165">
                  <c:v>-6.05</c:v>
                </c:pt>
                <c:pt idx="166">
                  <c:v>6.8</c:v>
                </c:pt>
                <c:pt idx="167">
                  <c:v>5.49</c:v>
                </c:pt>
                <c:pt idx="168">
                  <c:v>4.09</c:v>
                </c:pt>
                <c:pt idx="169">
                  <c:v>0.49</c:v>
                </c:pt>
                <c:pt idx="170">
                  <c:v>-5.68</c:v>
                </c:pt>
                <c:pt idx="171">
                  <c:v>-5.0199999999999996</c:v>
                </c:pt>
                <c:pt idx="172">
                  <c:v>-3.24</c:v>
                </c:pt>
                <c:pt idx="173">
                  <c:v>-0.01</c:v>
                </c:pt>
                <c:pt idx="174">
                  <c:v>-2.83</c:v>
                </c:pt>
                <c:pt idx="175">
                  <c:v>-4.18</c:v>
                </c:pt>
                <c:pt idx="176">
                  <c:v>5.97</c:v>
                </c:pt>
                <c:pt idx="177">
                  <c:v>-3.34</c:v>
                </c:pt>
                <c:pt idx="178">
                  <c:v>19.61</c:v>
                </c:pt>
                <c:pt idx="179">
                  <c:v>0.01</c:v>
                </c:pt>
                <c:pt idx="180">
                  <c:v>7.92</c:v>
                </c:pt>
                <c:pt idx="181">
                  <c:v>0.68</c:v>
                </c:pt>
                <c:pt idx="182">
                  <c:v>11.13</c:v>
                </c:pt>
                <c:pt idx="183">
                  <c:v>-17.059999999999999</c:v>
                </c:pt>
                <c:pt idx="184">
                  <c:v>8.9499999999999993</c:v>
                </c:pt>
                <c:pt idx="185">
                  <c:v>1.72</c:v>
                </c:pt>
                <c:pt idx="186">
                  <c:v>-1.04</c:v>
                </c:pt>
                <c:pt idx="187">
                  <c:v>5.6</c:v>
                </c:pt>
                <c:pt idx="188">
                  <c:v>7.12</c:v>
                </c:pt>
                <c:pt idx="189">
                  <c:v>12.19</c:v>
                </c:pt>
                <c:pt idx="190">
                  <c:v>-3.96</c:v>
                </c:pt>
                <c:pt idx="191">
                  <c:v>-2.94</c:v>
                </c:pt>
                <c:pt idx="192">
                  <c:v>-1.83</c:v>
                </c:pt>
                <c:pt idx="193">
                  <c:v>-2.97</c:v>
                </c:pt>
                <c:pt idx="194">
                  <c:v>0.84</c:v>
                </c:pt>
                <c:pt idx="195">
                  <c:v>5.86</c:v>
                </c:pt>
                <c:pt idx="196">
                  <c:v>0.62</c:v>
                </c:pt>
                <c:pt idx="197">
                  <c:v>-6.05</c:v>
                </c:pt>
                <c:pt idx="198">
                  <c:v>2.04</c:v>
                </c:pt>
                <c:pt idx="199">
                  <c:v>-0.56999999999999995</c:v>
                </c:pt>
                <c:pt idx="200">
                  <c:v>-0.3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FE-4F8F-93EA-92828CEF5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192672"/>
        <c:axId val="238193152"/>
      </c:scatterChart>
      <c:valAx>
        <c:axId val="23819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93152"/>
        <c:crosses val="autoZero"/>
        <c:crossBetween val="midCat"/>
      </c:valAx>
      <c:valAx>
        <c:axId val="23819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Accelceration (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m/s-2)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9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Acceleration Z - Severe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00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7BD-416F-A025-C458CBD79E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mpu_data_3!$A$2:$A$202</c:f>
              <c:numCache>
                <c:formatCode>General</c:formatCode>
                <c:ptCount val="20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  <c:pt idx="103">
                  <c:v>110</c:v>
                </c:pt>
                <c:pt idx="104">
                  <c:v>111</c:v>
                </c:pt>
                <c:pt idx="105">
                  <c:v>112</c:v>
                </c:pt>
                <c:pt idx="106">
                  <c:v>113</c:v>
                </c:pt>
                <c:pt idx="107">
                  <c:v>114</c:v>
                </c:pt>
                <c:pt idx="108">
                  <c:v>115</c:v>
                </c:pt>
                <c:pt idx="109">
                  <c:v>116</c:v>
                </c:pt>
                <c:pt idx="110">
                  <c:v>117</c:v>
                </c:pt>
                <c:pt idx="111">
                  <c:v>118</c:v>
                </c:pt>
                <c:pt idx="112">
                  <c:v>119</c:v>
                </c:pt>
                <c:pt idx="113">
                  <c:v>120</c:v>
                </c:pt>
                <c:pt idx="114">
                  <c:v>121</c:v>
                </c:pt>
                <c:pt idx="115">
                  <c:v>122</c:v>
                </c:pt>
                <c:pt idx="116">
                  <c:v>123</c:v>
                </c:pt>
                <c:pt idx="117">
                  <c:v>124</c:v>
                </c:pt>
                <c:pt idx="118">
                  <c:v>125</c:v>
                </c:pt>
                <c:pt idx="119">
                  <c:v>126</c:v>
                </c:pt>
                <c:pt idx="120">
                  <c:v>127</c:v>
                </c:pt>
                <c:pt idx="121">
                  <c:v>128</c:v>
                </c:pt>
                <c:pt idx="122">
                  <c:v>129</c:v>
                </c:pt>
                <c:pt idx="123">
                  <c:v>130</c:v>
                </c:pt>
                <c:pt idx="124">
                  <c:v>131</c:v>
                </c:pt>
                <c:pt idx="125">
                  <c:v>132</c:v>
                </c:pt>
                <c:pt idx="126">
                  <c:v>133</c:v>
                </c:pt>
                <c:pt idx="127">
                  <c:v>134</c:v>
                </c:pt>
                <c:pt idx="128">
                  <c:v>135</c:v>
                </c:pt>
                <c:pt idx="129">
                  <c:v>136</c:v>
                </c:pt>
                <c:pt idx="130">
                  <c:v>137</c:v>
                </c:pt>
                <c:pt idx="131">
                  <c:v>138</c:v>
                </c:pt>
                <c:pt idx="132">
                  <c:v>139</c:v>
                </c:pt>
                <c:pt idx="133">
                  <c:v>140</c:v>
                </c:pt>
                <c:pt idx="134">
                  <c:v>141</c:v>
                </c:pt>
                <c:pt idx="135">
                  <c:v>142</c:v>
                </c:pt>
                <c:pt idx="136">
                  <c:v>143</c:v>
                </c:pt>
                <c:pt idx="137">
                  <c:v>144</c:v>
                </c:pt>
                <c:pt idx="138">
                  <c:v>145</c:v>
                </c:pt>
                <c:pt idx="139">
                  <c:v>146</c:v>
                </c:pt>
                <c:pt idx="140">
                  <c:v>147</c:v>
                </c:pt>
                <c:pt idx="141">
                  <c:v>148</c:v>
                </c:pt>
                <c:pt idx="142">
                  <c:v>149</c:v>
                </c:pt>
                <c:pt idx="143">
                  <c:v>150</c:v>
                </c:pt>
                <c:pt idx="144">
                  <c:v>151</c:v>
                </c:pt>
                <c:pt idx="145">
                  <c:v>152</c:v>
                </c:pt>
                <c:pt idx="146">
                  <c:v>153</c:v>
                </c:pt>
                <c:pt idx="147">
                  <c:v>154</c:v>
                </c:pt>
                <c:pt idx="148">
                  <c:v>155</c:v>
                </c:pt>
                <c:pt idx="149">
                  <c:v>156</c:v>
                </c:pt>
                <c:pt idx="150">
                  <c:v>157</c:v>
                </c:pt>
                <c:pt idx="151">
                  <c:v>158</c:v>
                </c:pt>
                <c:pt idx="152">
                  <c:v>159</c:v>
                </c:pt>
                <c:pt idx="153">
                  <c:v>161</c:v>
                </c:pt>
                <c:pt idx="154">
                  <c:v>162</c:v>
                </c:pt>
                <c:pt idx="155">
                  <c:v>163</c:v>
                </c:pt>
                <c:pt idx="156">
                  <c:v>164</c:v>
                </c:pt>
                <c:pt idx="157">
                  <c:v>165</c:v>
                </c:pt>
                <c:pt idx="158">
                  <c:v>166</c:v>
                </c:pt>
                <c:pt idx="159">
                  <c:v>167</c:v>
                </c:pt>
                <c:pt idx="160">
                  <c:v>168</c:v>
                </c:pt>
                <c:pt idx="161">
                  <c:v>169</c:v>
                </c:pt>
                <c:pt idx="162">
                  <c:v>170</c:v>
                </c:pt>
                <c:pt idx="163">
                  <c:v>171</c:v>
                </c:pt>
                <c:pt idx="164">
                  <c:v>172</c:v>
                </c:pt>
                <c:pt idx="165">
                  <c:v>173</c:v>
                </c:pt>
                <c:pt idx="166">
                  <c:v>174</c:v>
                </c:pt>
                <c:pt idx="167">
                  <c:v>175</c:v>
                </c:pt>
                <c:pt idx="168">
                  <c:v>176</c:v>
                </c:pt>
                <c:pt idx="169">
                  <c:v>177</c:v>
                </c:pt>
                <c:pt idx="170">
                  <c:v>178</c:v>
                </c:pt>
                <c:pt idx="171">
                  <c:v>179</c:v>
                </c:pt>
                <c:pt idx="172">
                  <c:v>180</c:v>
                </c:pt>
                <c:pt idx="173">
                  <c:v>181</c:v>
                </c:pt>
                <c:pt idx="174">
                  <c:v>182</c:v>
                </c:pt>
                <c:pt idx="175">
                  <c:v>183</c:v>
                </c:pt>
                <c:pt idx="176">
                  <c:v>184</c:v>
                </c:pt>
                <c:pt idx="177">
                  <c:v>185</c:v>
                </c:pt>
                <c:pt idx="178">
                  <c:v>186</c:v>
                </c:pt>
                <c:pt idx="179">
                  <c:v>187</c:v>
                </c:pt>
                <c:pt idx="180">
                  <c:v>188</c:v>
                </c:pt>
                <c:pt idx="181">
                  <c:v>189</c:v>
                </c:pt>
                <c:pt idx="182">
                  <c:v>190</c:v>
                </c:pt>
                <c:pt idx="183">
                  <c:v>191</c:v>
                </c:pt>
                <c:pt idx="184">
                  <c:v>192</c:v>
                </c:pt>
                <c:pt idx="185">
                  <c:v>193</c:v>
                </c:pt>
                <c:pt idx="186">
                  <c:v>194</c:v>
                </c:pt>
                <c:pt idx="187">
                  <c:v>195</c:v>
                </c:pt>
                <c:pt idx="188">
                  <c:v>196</c:v>
                </c:pt>
                <c:pt idx="189">
                  <c:v>197</c:v>
                </c:pt>
                <c:pt idx="190">
                  <c:v>198</c:v>
                </c:pt>
                <c:pt idx="191">
                  <c:v>199</c:v>
                </c:pt>
                <c:pt idx="192">
                  <c:v>200</c:v>
                </c:pt>
                <c:pt idx="193">
                  <c:v>201</c:v>
                </c:pt>
                <c:pt idx="194">
                  <c:v>202</c:v>
                </c:pt>
                <c:pt idx="195">
                  <c:v>203</c:v>
                </c:pt>
                <c:pt idx="196">
                  <c:v>204</c:v>
                </c:pt>
                <c:pt idx="197">
                  <c:v>205</c:v>
                </c:pt>
                <c:pt idx="198">
                  <c:v>206</c:v>
                </c:pt>
                <c:pt idx="199">
                  <c:v>207</c:v>
                </c:pt>
                <c:pt idx="200">
                  <c:v>208</c:v>
                </c:pt>
              </c:numCache>
            </c:numRef>
          </c:xVal>
          <c:yVal>
            <c:numRef>
              <c:f>mpu_data_3!$D$2:$D$202</c:f>
              <c:numCache>
                <c:formatCode>General</c:formatCode>
                <c:ptCount val="201"/>
                <c:pt idx="0">
                  <c:v>9.92</c:v>
                </c:pt>
                <c:pt idx="1">
                  <c:v>9.73</c:v>
                </c:pt>
                <c:pt idx="2">
                  <c:v>3.93</c:v>
                </c:pt>
                <c:pt idx="3">
                  <c:v>10.78</c:v>
                </c:pt>
                <c:pt idx="4">
                  <c:v>19.61</c:v>
                </c:pt>
                <c:pt idx="5">
                  <c:v>6.83</c:v>
                </c:pt>
                <c:pt idx="6">
                  <c:v>-0.33</c:v>
                </c:pt>
                <c:pt idx="7">
                  <c:v>-4.5999999999999996</c:v>
                </c:pt>
                <c:pt idx="8">
                  <c:v>19.61</c:v>
                </c:pt>
                <c:pt idx="9">
                  <c:v>15.79</c:v>
                </c:pt>
                <c:pt idx="10">
                  <c:v>19.61</c:v>
                </c:pt>
                <c:pt idx="11">
                  <c:v>6.41</c:v>
                </c:pt>
                <c:pt idx="12">
                  <c:v>2.33</c:v>
                </c:pt>
                <c:pt idx="13">
                  <c:v>11.22</c:v>
                </c:pt>
                <c:pt idx="14">
                  <c:v>-5.35</c:v>
                </c:pt>
                <c:pt idx="15">
                  <c:v>0.11</c:v>
                </c:pt>
                <c:pt idx="16">
                  <c:v>5.1100000000000003</c:v>
                </c:pt>
                <c:pt idx="17">
                  <c:v>3.61</c:v>
                </c:pt>
                <c:pt idx="18">
                  <c:v>8.67</c:v>
                </c:pt>
                <c:pt idx="19">
                  <c:v>9.76</c:v>
                </c:pt>
                <c:pt idx="20">
                  <c:v>17.5</c:v>
                </c:pt>
                <c:pt idx="21">
                  <c:v>2.96</c:v>
                </c:pt>
                <c:pt idx="22">
                  <c:v>-5.91</c:v>
                </c:pt>
                <c:pt idx="23">
                  <c:v>14.36</c:v>
                </c:pt>
                <c:pt idx="24">
                  <c:v>17.66</c:v>
                </c:pt>
                <c:pt idx="25">
                  <c:v>8.94</c:v>
                </c:pt>
                <c:pt idx="26">
                  <c:v>11.82</c:v>
                </c:pt>
                <c:pt idx="27">
                  <c:v>10.97</c:v>
                </c:pt>
                <c:pt idx="28">
                  <c:v>12.61</c:v>
                </c:pt>
                <c:pt idx="29">
                  <c:v>7.6</c:v>
                </c:pt>
                <c:pt idx="30">
                  <c:v>-0.36</c:v>
                </c:pt>
                <c:pt idx="31">
                  <c:v>4.32</c:v>
                </c:pt>
                <c:pt idx="32">
                  <c:v>-8.17</c:v>
                </c:pt>
                <c:pt idx="33">
                  <c:v>-9.11</c:v>
                </c:pt>
                <c:pt idx="34">
                  <c:v>-1.91</c:v>
                </c:pt>
                <c:pt idx="35">
                  <c:v>-10.39</c:v>
                </c:pt>
                <c:pt idx="36">
                  <c:v>-3.17</c:v>
                </c:pt>
                <c:pt idx="37">
                  <c:v>0.38</c:v>
                </c:pt>
                <c:pt idx="38">
                  <c:v>7.89</c:v>
                </c:pt>
                <c:pt idx="39">
                  <c:v>11.34</c:v>
                </c:pt>
                <c:pt idx="40">
                  <c:v>0.77</c:v>
                </c:pt>
                <c:pt idx="41">
                  <c:v>-1.79</c:v>
                </c:pt>
                <c:pt idx="42">
                  <c:v>4.08</c:v>
                </c:pt>
                <c:pt idx="43">
                  <c:v>4.92</c:v>
                </c:pt>
                <c:pt idx="44">
                  <c:v>5.36</c:v>
                </c:pt>
                <c:pt idx="45">
                  <c:v>8.9499999999999993</c:v>
                </c:pt>
                <c:pt idx="46">
                  <c:v>16.399999999999999</c:v>
                </c:pt>
                <c:pt idx="47">
                  <c:v>5.92</c:v>
                </c:pt>
                <c:pt idx="48">
                  <c:v>-5.05</c:v>
                </c:pt>
                <c:pt idx="49">
                  <c:v>0.56000000000000005</c:v>
                </c:pt>
                <c:pt idx="50">
                  <c:v>-1.9</c:v>
                </c:pt>
                <c:pt idx="51">
                  <c:v>1.72</c:v>
                </c:pt>
                <c:pt idx="52">
                  <c:v>1.52</c:v>
                </c:pt>
                <c:pt idx="53">
                  <c:v>10.52</c:v>
                </c:pt>
                <c:pt idx="54">
                  <c:v>1.55</c:v>
                </c:pt>
                <c:pt idx="55">
                  <c:v>-4.93</c:v>
                </c:pt>
                <c:pt idx="56">
                  <c:v>2.3199999999999998</c:v>
                </c:pt>
                <c:pt idx="57">
                  <c:v>-7.62</c:v>
                </c:pt>
                <c:pt idx="58">
                  <c:v>-5.66</c:v>
                </c:pt>
                <c:pt idx="59">
                  <c:v>4.58</c:v>
                </c:pt>
                <c:pt idx="60">
                  <c:v>-2.57</c:v>
                </c:pt>
                <c:pt idx="61">
                  <c:v>9.34</c:v>
                </c:pt>
                <c:pt idx="62">
                  <c:v>11.32</c:v>
                </c:pt>
                <c:pt idx="63">
                  <c:v>9.9499999999999993</c:v>
                </c:pt>
                <c:pt idx="64">
                  <c:v>9.94</c:v>
                </c:pt>
                <c:pt idx="65">
                  <c:v>10.61</c:v>
                </c:pt>
                <c:pt idx="66">
                  <c:v>14.23</c:v>
                </c:pt>
                <c:pt idx="67">
                  <c:v>1.54</c:v>
                </c:pt>
                <c:pt idx="68">
                  <c:v>-0.56000000000000005</c:v>
                </c:pt>
                <c:pt idx="69">
                  <c:v>19.61</c:v>
                </c:pt>
                <c:pt idx="70">
                  <c:v>11.02</c:v>
                </c:pt>
                <c:pt idx="71">
                  <c:v>3.5</c:v>
                </c:pt>
                <c:pt idx="72">
                  <c:v>12.34</c:v>
                </c:pt>
                <c:pt idx="73">
                  <c:v>3.67</c:v>
                </c:pt>
                <c:pt idx="74">
                  <c:v>-3.77</c:v>
                </c:pt>
                <c:pt idx="75">
                  <c:v>8.7899999999999991</c:v>
                </c:pt>
                <c:pt idx="76">
                  <c:v>-0.61</c:v>
                </c:pt>
                <c:pt idx="77">
                  <c:v>0.45</c:v>
                </c:pt>
                <c:pt idx="78">
                  <c:v>11.7</c:v>
                </c:pt>
                <c:pt idx="79">
                  <c:v>14.83</c:v>
                </c:pt>
                <c:pt idx="80">
                  <c:v>3.33</c:v>
                </c:pt>
                <c:pt idx="81">
                  <c:v>8.4600000000000009</c:v>
                </c:pt>
                <c:pt idx="82">
                  <c:v>8.2100000000000009</c:v>
                </c:pt>
                <c:pt idx="83">
                  <c:v>16.3</c:v>
                </c:pt>
                <c:pt idx="84">
                  <c:v>3.68</c:v>
                </c:pt>
                <c:pt idx="85">
                  <c:v>1.62</c:v>
                </c:pt>
                <c:pt idx="86">
                  <c:v>2.62</c:v>
                </c:pt>
                <c:pt idx="87">
                  <c:v>-1.51</c:v>
                </c:pt>
                <c:pt idx="88">
                  <c:v>17.7</c:v>
                </c:pt>
                <c:pt idx="89">
                  <c:v>12.6</c:v>
                </c:pt>
                <c:pt idx="90">
                  <c:v>5.91</c:v>
                </c:pt>
                <c:pt idx="91">
                  <c:v>0.79</c:v>
                </c:pt>
                <c:pt idx="92">
                  <c:v>4.6100000000000003</c:v>
                </c:pt>
                <c:pt idx="93">
                  <c:v>3.53</c:v>
                </c:pt>
                <c:pt idx="94">
                  <c:v>13.01</c:v>
                </c:pt>
                <c:pt idx="95">
                  <c:v>17.440000000000001</c:v>
                </c:pt>
                <c:pt idx="96">
                  <c:v>11.44</c:v>
                </c:pt>
                <c:pt idx="97">
                  <c:v>4.21</c:v>
                </c:pt>
                <c:pt idx="98">
                  <c:v>7.17</c:v>
                </c:pt>
                <c:pt idx="99">
                  <c:v>2.15</c:v>
                </c:pt>
                <c:pt idx="100">
                  <c:v>6.77</c:v>
                </c:pt>
                <c:pt idx="101">
                  <c:v>5.47</c:v>
                </c:pt>
                <c:pt idx="102">
                  <c:v>5.13</c:v>
                </c:pt>
                <c:pt idx="103">
                  <c:v>1.56</c:v>
                </c:pt>
                <c:pt idx="104">
                  <c:v>-5.84</c:v>
                </c:pt>
                <c:pt idx="105">
                  <c:v>16.28</c:v>
                </c:pt>
                <c:pt idx="106">
                  <c:v>7.03</c:v>
                </c:pt>
                <c:pt idx="107">
                  <c:v>9.52</c:v>
                </c:pt>
                <c:pt idx="108">
                  <c:v>8.09</c:v>
                </c:pt>
                <c:pt idx="109">
                  <c:v>1.28</c:v>
                </c:pt>
                <c:pt idx="110">
                  <c:v>6.26</c:v>
                </c:pt>
                <c:pt idx="111">
                  <c:v>12.01</c:v>
                </c:pt>
                <c:pt idx="112">
                  <c:v>-2.41</c:v>
                </c:pt>
                <c:pt idx="113">
                  <c:v>0.9</c:v>
                </c:pt>
                <c:pt idx="114">
                  <c:v>-2.52</c:v>
                </c:pt>
                <c:pt idx="115">
                  <c:v>11.05</c:v>
                </c:pt>
                <c:pt idx="116">
                  <c:v>10.57</c:v>
                </c:pt>
                <c:pt idx="117">
                  <c:v>14.02</c:v>
                </c:pt>
                <c:pt idx="118">
                  <c:v>18.190000000000001</c:v>
                </c:pt>
                <c:pt idx="119">
                  <c:v>8.49</c:v>
                </c:pt>
                <c:pt idx="120">
                  <c:v>-2.91</c:v>
                </c:pt>
                <c:pt idx="121">
                  <c:v>-2.5299999999999998</c:v>
                </c:pt>
                <c:pt idx="122">
                  <c:v>-3.45</c:v>
                </c:pt>
                <c:pt idx="123">
                  <c:v>-0.36</c:v>
                </c:pt>
                <c:pt idx="124">
                  <c:v>7.21</c:v>
                </c:pt>
                <c:pt idx="125">
                  <c:v>-2.89</c:v>
                </c:pt>
                <c:pt idx="126">
                  <c:v>-0.27</c:v>
                </c:pt>
                <c:pt idx="127">
                  <c:v>3.01</c:v>
                </c:pt>
                <c:pt idx="128">
                  <c:v>8.23</c:v>
                </c:pt>
                <c:pt idx="129">
                  <c:v>3.29</c:v>
                </c:pt>
                <c:pt idx="130">
                  <c:v>-1.55</c:v>
                </c:pt>
                <c:pt idx="131">
                  <c:v>3.58</c:v>
                </c:pt>
                <c:pt idx="132">
                  <c:v>1.1100000000000001</c:v>
                </c:pt>
                <c:pt idx="133">
                  <c:v>1.81</c:v>
                </c:pt>
                <c:pt idx="134">
                  <c:v>-1.41</c:v>
                </c:pt>
                <c:pt idx="135">
                  <c:v>-5.73</c:v>
                </c:pt>
                <c:pt idx="136">
                  <c:v>19.61</c:v>
                </c:pt>
                <c:pt idx="137">
                  <c:v>-3.2</c:v>
                </c:pt>
                <c:pt idx="138">
                  <c:v>-10.029999999999999</c:v>
                </c:pt>
                <c:pt idx="139">
                  <c:v>-13.64</c:v>
                </c:pt>
                <c:pt idx="140">
                  <c:v>0.5</c:v>
                </c:pt>
                <c:pt idx="141">
                  <c:v>8.7100000000000009</c:v>
                </c:pt>
                <c:pt idx="142">
                  <c:v>9</c:v>
                </c:pt>
                <c:pt idx="143">
                  <c:v>-3.98</c:v>
                </c:pt>
                <c:pt idx="144">
                  <c:v>3.82</c:v>
                </c:pt>
                <c:pt idx="145">
                  <c:v>5.41</c:v>
                </c:pt>
                <c:pt idx="146">
                  <c:v>5.08</c:v>
                </c:pt>
                <c:pt idx="147">
                  <c:v>10.69</c:v>
                </c:pt>
                <c:pt idx="148">
                  <c:v>-1.19</c:v>
                </c:pt>
                <c:pt idx="149">
                  <c:v>3.35</c:v>
                </c:pt>
                <c:pt idx="150">
                  <c:v>-4.24</c:v>
                </c:pt>
                <c:pt idx="151">
                  <c:v>-3.47</c:v>
                </c:pt>
                <c:pt idx="152">
                  <c:v>4.91</c:v>
                </c:pt>
                <c:pt idx="153">
                  <c:v>-7.24</c:v>
                </c:pt>
                <c:pt idx="154">
                  <c:v>-0.18</c:v>
                </c:pt>
                <c:pt idx="155">
                  <c:v>12</c:v>
                </c:pt>
                <c:pt idx="156">
                  <c:v>10.26</c:v>
                </c:pt>
                <c:pt idx="157">
                  <c:v>-4.57</c:v>
                </c:pt>
                <c:pt idx="158">
                  <c:v>12.6</c:v>
                </c:pt>
                <c:pt idx="159">
                  <c:v>9.01</c:v>
                </c:pt>
                <c:pt idx="160">
                  <c:v>4.2</c:v>
                </c:pt>
                <c:pt idx="161">
                  <c:v>12.88</c:v>
                </c:pt>
                <c:pt idx="162">
                  <c:v>-0.7</c:v>
                </c:pt>
                <c:pt idx="163">
                  <c:v>0.38</c:v>
                </c:pt>
                <c:pt idx="164">
                  <c:v>3.61</c:v>
                </c:pt>
                <c:pt idx="165">
                  <c:v>11.44</c:v>
                </c:pt>
                <c:pt idx="166">
                  <c:v>12.48</c:v>
                </c:pt>
                <c:pt idx="167">
                  <c:v>0.35</c:v>
                </c:pt>
                <c:pt idx="168">
                  <c:v>6.05</c:v>
                </c:pt>
                <c:pt idx="169">
                  <c:v>4.99</c:v>
                </c:pt>
                <c:pt idx="170">
                  <c:v>-4.6500000000000004</c:v>
                </c:pt>
                <c:pt idx="171">
                  <c:v>2.08</c:v>
                </c:pt>
                <c:pt idx="172">
                  <c:v>5.2</c:v>
                </c:pt>
                <c:pt idx="173">
                  <c:v>-3.61</c:v>
                </c:pt>
                <c:pt idx="174">
                  <c:v>10.57</c:v>
                </c:pt>
                <c:pt idx="175">
                  <c:v>-7.61</c:v>
                </c:pt>
                <c:pt idx="176">
                  <c:v>-6.62</c:v>
                </c:pt>
                <c:pt idx="177">
                  <c:v>9.5</c:v>
                </c:pt>
                <c:pt idx="178">
                  <c:v>0.06</c:v>
                </c:pt>
                <c:pt idx="179">
                  <c:v>3.77</c:v>
                </c:pt>
                <c:pt idx="180">
                  <c:v>3.43</c:v>
                </c:pt>
                <c:pt idx="181">
                  <c:v>-4.2</c:v>
                </c:pt>
                <c:pt idx="182">
                  <c:v>-10.47</c:v>
                </c:pt>
                <c:pt idx="183">
                  <c:v>-4.3600000000000003</c:v>
                </c:pt>
                <c:pt idx="184">
                  <c:v>7.46</c:v>
                </c:pt>
                <c:pt idx="185">
                  <c:v>19.61</c:v>
                </c:pt>
                <c:pt idx="186">
                  <c:v>-1.3</c:v>
                </c:pt>
                <c:pt idx="187">
                  <c:v>14.36</c:v>
                </c:pt>
                <c:pt idx="188">
                  <c:v>4.12</c:v>
                </c:pt>
                <c:pt idx="189">
                  <c:v>-5.74</c:v>
                </c:pt>
                <c:pt idx="190">
                  <c:v>10.47</c:v>
                </c:pt>
                <c:pt idx="191">
                  <c:v>4.43</c:v>
                </c:pt>
                <c:pt idx="192">
                  <c:v>10.89</c:v>
                </c:pt>
                <c:pt idx="193">
                  <c:v>6.93</c:v>
                </c:pt>
                <c:pt idx="194">
                  <c:v>11.42</c:v>
                </c:pt>
                <c:pt idx="195">
                  <c:v>10.55</c:v>
                </c:pt>
                <c:pt idx="196">
                  <c:v>13.35</c:v>
                </c:pt>
                <c:pt idx="197">
                  <c:v>5.92</c:v>
                </c:pt>
                <c:pt idx="198">
                  <c:v>12.66</c:v>
                </c:pt>
                <c:pt idx="199">
                  <c:v>10.77</c:v>
                </c:pt>
                <c:pt idx="200">
                  <c:v>10.85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BD-416F-A025-C458CBD79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820944"/>
        <c:axId val="843821424"/>
      </c:scatterChart>
      <c:valAx>
        <c:axId val="84382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821424"/>
        <c:crosses val="autoZero"/>
        <c:crossBetween val="midCat"/>
      </c:valAx>
      <c:valAx>
        <c:axId val="84382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Accelceration (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m/s-2)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82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Accel_Z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590376202974629"/>
                  <c:y val="-0.318199912510936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mpu_data!$A$2:$A$98</c:f>
              <c:numCache>
                <c:formatCode>General</c:formatCode>
                <c:ptCount val="9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  <c:pt idx="92">
                  <c:v>98</c:v>
                </c:pt>
                <c:pt idx="93">
                  <c:v>99</c:v>
                </c:pt>
                <c:pt idx="94">
                  <c:v>100</c:v>
                </c:pt>
                <c:pt idx="95">
                  <c:v>101</c:v>
                </c:pt>
                <c:pt idx="96">
                  <c:v>102</c:v>
                </c:pt>
              </c:numCache>
            </c:numRef>
          </c:xVal>
          <c:yVal>
            <c:numRef>
              <c:f>mpu_data!$D$2:$D$98</c:f>
              <c:numCache>
                <c:formatCode>General</c:formatCode>
                <c:ptCount val="97"/>
                <c:pt idx="0">
                  <c:v>11.46</c:v>
                </c:pt>
                <c:pt idx="1">
                  <c:v>11.11</c:v>
                </c:pt>
                <c:pt idx="2">
                  <c:v>17.39</c:v>
                </c:pt>
                <c:pt idx="3">
                  <c:v>9.39</c:v>
                </c:pt>
                <c:pt idx="4">
                  <c:v>10.199999999999999</c:v>
                </c:pt>
                <c:pt idx="5">
                  <c:v>13.61</c:v>
                </c:pt>
                <c:pt idx="6">
                  <c:v>8.92</c:v>
                </c:pt>
                <c:pt idx="7">
                  <c:v>10.84</c:v>
                </c:pt>
                <c:pt idx="8">
                  <c:v>8.9600000000000009</c:v>
                </c:pt>
                <c:pt idx="9">
                  <c:v>1.98</c:v>
                </c:pt>
                <c:pt idx="10">
                  <c:v>4.45</c:v>
                </c:pt>
                <c:pt idx="11">
                  <c:v>19.52</c:v>
                </c:pt>
                <c:pt idx="12">
                  <c:v>19.61</c:v>
                </c:pt>
                <c:pt idx="13">
                  <c:v>9.1199999999999992</c:v>
                </c:pt>
                <c:pt idx="14">
                  <c:v>0.25</c:v>
                </c:pt>
                <c:pt idx="15">
                  <c:v>19.61</c:v>
                </c:pt>
                <c:pt idx="16">
                  <c:v>-1.84</c:v>
                </c:pt>
                <c:pt idx="17">
                  <c:v>-4.95</c:v>
                </c:pt>
                <c:pt idx="18">
                  <c:v>16.649999999999999</c:v>
                </c:pt>
                <c:pt idx="19">
                  <c:v>11.14</c:v>
                </c:pt>
                <c:pt idx="20">
                  <c:v>10.85</c:v>
                </c:pt>
                <c:pt idx="21">
                  <c:v>11.71</c:v>
                </c:pt>
                <c:pt idx="22">
                  <c:v>11.49</c:v>
                </c:pt>
                <c:pt idx="23">
                  <c:v>11.44</c:v>
                </c:pt>
                <c:pt idx="24">
                  <c:v>10.45</c:v>
                </c:pt>
                <c:pt idx="25">
                  <c:v>10.82</c:v>
                </c:pt>
                <c:pt idx="26">
                  <c:v>10.77</c:v>
                </c:pt>
                <c:pt idx="27">
                  <c:v>10.82</c:v>
                </c:pt>
                <c:pt idx="28">
                  <c:v>10.37</c:v>
                </c:pt>
                <c:pt idx="29">
                  <c:v>17.28</c:v>
                </c:pt>
                <c:pt idx="30">
                  <c:v>9.44</c:v>
                </c:pt>
                <c:pt idx="31">
                  <c:v>12.27</c:v>
                </c:pt>
                <c:pt idx="32">
                  <c:v>8.42</c:v>
                </c:pt>
                <c:pt idx="33">
                  <c:v>13.92</c:v>
                </c:pt>
                <c:pt idx="34">
                  <c:v>19.61</c:v>
                </c:pt>
                <c:pt idx="35">
                  <c:v>12.48</c:v>
                </c:pt>
                <c:pt idx="36">
                  <c:v>13.29</c:v>
                </c:pt>
                <c:pt idx="37">
                  <c:v>10.55</c:v>
                </c:pt>
                <c:pt idx="38">
                  <c:v>12.33</c:v>
                </c:pt>
                <c:pt idx="39">
                  <c:v>11.41</c:v>
                </c:pt>
                <c:pt idx="40">
                  <c:v>10.77</c:v>
                </c:pt>
                <c:pt idx="41">
                  <c:v>11.19</c:v>
                </c:pt>
                <c:pt idx="42">
                  <c:v>10.98</c:v>
                </c:pt>
                <c:pt idx="43">
                  <c:v>10.96</c:v>
                </c:pt>
                <c:pt idx="44">
                  <c:v>10.65</c:v>
                </c:pt>
                <c:pt idx="45">
                  <c:v>11.47</c:v>
                </c:pt>
                <c:pt idx="46">
                  <c:v>11.25</c:v>
                </c:pt>
                <c:pt idx="47">
                  <c:v>11.37</c:v>
                </c:pt>
                <c:pt idx="48">
                  <c:v>13.46</c:v>
                </c:pt>
                <c:pt idx="49">
                  <c:v>11.93</c:v>
                </c:pt>
                <c:pt idx="50">
                  <c:v>10.36</c:v>
                </c:pt>
                <c:pt idx="51">
                  <c:v>10.95</c:v>
                </c:pt>
                <c:pt idx="52">
                  <c:v>11.05</c:v>
                </c:pt>
                <c:pt idx="53">
                  <c:v>10.84</c:v>
                </c:pt>
                <c:pt idx="54">
                  <c:v>10.89</c:v>
                </c:pt>
                <c:pt idx="55">
                  <c:v>15.93</c:v>
                </c:pt>
                <c:pt idx="56">
                  <c:v>-6.14</c:v>
                </c:pt>
                <c:pt idx="57">
                  <c:v>-3.5</c:v>
                </c:pt>
                <c:pt idx="58">
                  <c:v>-0.28000000000000003</c:v>
                </c:pt>
                <c:pt idx="59">
                  <c:v>9.44</c:v>
                </c:pt>
                <c:pt idx="60">
                  <c:v>14.12</c:v>
                </c:pt>
                <c:pt idx="61">
                  <c:v>6.82</c:v>
                </c:pt>
                <c:pt idx="62">
                  <c:v>7.02</c:v>
                </c:pt>
                <c:pt idx="63">
                  <c:v>9.51</c:v>
                </c:pt>
                <c:pt idx="64">
                  <c:v>3.19</c:v>
                </c:pt>
                <c:pt idx="65">
                  <c:v>3.69</c:v>
                </c:pt>
                <c:pt idx="66">
                  <c:v>5.04</c:v>
                </c:pt>
                <c:pt idx="67">
                  <c:v>17.95</c:v>
                </c:pt>
                <c:pt idx="68">
                  <c:v>-1.33</c:v>
                </c:pt>
                <c:pt idx="69">
                  <c:v>5.07</c:v>
                </c:pt>
                <c:pt idx="70">
                  <c:v>-3.38</c:v>
                </c:pt>
                <c:pt idx="71">
                  <c:v>19.61</c:v>
                </c:pt>
                <c:pt idx="72">
                  <c:v>1.95</c:v>
                </c:pt>
                <c:pt idx="73">
                  <c:v>8.82</c:v>
                </c:pt>
                <c:pt idx="74">
                  <c:v>10.119999999999999</c:v>
                </c:pt>
                <c:pt idx="75">
                  <c:v>9.01</c:v>
                </c:pt>
                <c:pt idx="76">
                  <c:v>7.11</c:v>
                </c:pt>
                <c:pt idx="77">
                  <c:v>9.44</c:v>
                </c:pt>
                <c:pt idx="78">
                  <c:v>12.16</c:v>
                </c:pt>
                <c:pt idx="79">
                  <c:v>8.67</c:v>
                </c:pt>
                <c:pt idx="80">
                  <c:v>8.93</c:v>
                </c:pt>
                <c:pt idx="81">
                  <c:v>3.53</c:v>
                </c:pt>
                <c:pt idx="82">
                  <c:v>-3.21</c:v>
                </c:pt>
                <c:pt idx="83">
                  <c:v>8</c:v>
                </c:pt>
                <c:pt idx="84">
                  <c:v>3.6</c:v>
                </c:pt>
                <c:pt idx="85">
                  <c:v>-6.73</c:v>
                </c:pt>
                <c:pt idx="86">
                  <c:v>11.92</c:v>
                </c:pt>
                <c:pt idx="87">
                  <c:v>6.17</c:v>
                </c:pt>
                <c:pt idx="88">
                  <c:v>10.59</c:v>
                </c:pt>
                <c:pt idx="89">
                  <c:v>11.31</c:v>
                </c:pt>
                <c:pt idx="90">
                  <c:v>10.99</c:v>
                </c:pt>
                <c:pt idx="91">
                  <c:v>9.9</c:v>
                </c:pt>
                <c:pt idx="92">
                  <c:v>9.82</c:v>
                </c:pt>
                <c:pt idx="93">
                  <c:v>13.92</c:v>
                </c:pt>
                <c:pt idx="94">
                  <c:v>11.59</c:v>
                </c:pt>
                <c:pt idx="95">
                  <c:v>11.52</c:v>
                </c:pt>
                <c:pt idx="96">
                  <c:v>11.48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F4-479C-ABD9-E6D0DB936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668415"/>
        <c:axId val="599662655"/>
      </c:scatterChart>
      <c:valAx>
        <c:axId val="59966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62655"/>
        <c:crosses val="autoZero"/>
        <c:crossBetween val="midCat"/>
      </c:valAx>
      <c:valAx>
        <c:axId val="59966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68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Accel_X (m/s</a:t>
            </a:r>
            <a:r>
              <a:rPr lang="en-US" sz="1400" b="0" i="0" u="none" strike="noStrike" baseline="30000">
                <a:effectLst/>
              </a:rPr>
              <a:t>-2</a:t>
            </a:r>
            <a:r>
              <a:rPr lang="en-US" sz="1400" b="0" i="0" u="none" strike="noStrike" baseline="0">
                <a:effectLst/>
              </a:rPr>
              <a:t>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199781277340331"/>
                  <c:y val="-0.188676363371245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'mpu_data (2)'!$A$2:$A$115</c:f>
              <c:numCache>
                <c:formatCode>General</c:formatCode>
                <c:ptCount val="114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50</c:v>
                </c:pt>
                <c:pt idx="37">
                  <c:v>51</c:v>
                </c:pt>
                <c:pt idx="38">
                  <c:v>52</c:v>
                </c:pt>
                <c:pt idx="39">
                  <c:v>53</c:v>
                </c:pt>
                <c:pt idx="40">
                  <c:v>54</c:v>
                </c:pt>
                <c:pt idx="41">
                  <c:v>55</c:v>
                </c:pt>
                <c:pt idx="42">
                  <c:v>56</c:v>
                </c:pt>
                <c:pt idx="43">
                  <c:v>57</c:v>
                </c:pt>
                <c:pt idx="44">
                  <c:v>58</c:v>
                </c:pt>
                <c:pt idx="45">
                  <c:v>59</c:v>
                </c:pt>
                <c:pt idx="46">
                  <c:v>60</c:v>
                </c:pt>
                <c:pt idx="47">
                  <c:v>61</c:v>
                </c:pt>
                <c:pt idx="48">
                  <c:v>62</c:v>
                </c:pt>
                <c:pt idx="49">
                  <c:v>63</c:v>
                </c:pt>
                <c:pt idx="50">
                  <c:v>64</c:v>
                </c:pt>
                <c:pt idx="51">
                  <c:v>65</c:v>
                </c:pt>
                <c:pt idx="52">
                  <c:v>66</c:v>
                </c:pt>
                <c:pt idx="53">
                  <c:v>67</c:v>
                </c:pt>
                <c:pt idx="54">
                  <c:v>68</c:v>
                </c:pt>
                <c:pt idx="55">
                  <c:v>69</c:v>
                </c:pt>
                <c:pt idx="56">
                  <c:v>70</c:v>
                </c:pt>
                <c:pt idx="57">
                  <c:v>71</c:v>
                </c:pt>
                <c:pt idx="58">
                  <c:v>72</c:v>
                </c:pt>
                <c:pt idx="59">
                  <c:v>73</c:v>
                </c:pt>
                <c:pt idx="60">
                  <c:v>74</c:v>
                </c:pt>
                <c:pt idx="61">
                  <c:v>75</c:v>
                </c:pt>
                <c:pt idx="62">
                  <c:v>76</c:v>
                </c:pt>
                <c:pt idx="63">
                  <c:v>77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110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121</c:v>
                </c:pt>
                <c:pt idx="107">
                  <c:v>122</c:v>
                </c:pt>
                <c:pt idx="108">
                  <c:v>123</c:v>
                </c:pt>
                <c:pt idx="109">
                  <c:v>124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  <c:pt idx="113">
                  <c:v>128</c:v>
                </c:pt>
              </c:numCache>
            </c:numRef>
          </c:xVal>
          <c:yVal>
            <c:numRef>
              <c:f>'mpu_data (2)'!$B$2:$B$115</c:f>
              <c:numCache>
                <c:formatCode>General</c:formatCode>
                <c:ptCount val="114"/>
                <c:pt idx="0">
                  <c:v>0.46</c:v>
                </c:pt>
                <c:pt idx="1">
                  <c:v>-0.54</c:v>
                </c:pt>
                <c:pt idx="2">
                  <c:v>-0.78</c:v>
                </c:pt>
                <c:pt idx="3">
                  <c:v>-1.1100000000000001</c:v>
                </c:pt>
                <c:pt idx="4">
                  <c:v>-1.65</c:v>
                </c:pt>
                <c:pt idx="5">
                  <c:v>-2.71</c:v>
                </c:pt>
                <c:pt idx="6">
                  <c:v>-3.31</c:v>
                </c:pt>
                <c:pt idx="7">
                  <c:v>-3.85</c:v>
                </c:pt>
                <c:pt idx="8">
                  <c:v>-4.51</c:v>
                </c:pt>
                <c:pt idx="9">
                  <c:v>-5.21</c:v>
                </c:pt>
                <c:pt idx="10">
                  <c:v>-6.04</c:v>
                </c:pt>
                <c:pt idx="11">
                  <c:v>-6.71</c:v>
                </c:pt>
                <c:pt idx="12">
                  <c:v>-7.33</c:v>
                </c:pt>
                <c:pt idx="13">
                  <c:v>-8.14</c:v>
                </c:pt>
                <c:pt idx="14">
                  <c:v>-8.1999999999999993</c:v>
                </c:pt>
                <c:pt idx="15">
                  <c:v>-8.8000000000000007</c:v>
                </c:pt>
                <c:pt idx="16">
                  <c:v>-9.2200000000000006</c:v>
                </c:pt>
                <c:pt idx="17">
                  <c:v>-9.24</c:v>
                </c:pt>
                <c:pt idx="18">
                  <c:v>-9.31</c:v>
                </c:pt>
                <c:pt idx="19">
                  <c:v>-9.16</c:v>
                </c:pt>
                <c:pt idx="20">
                  <c:v>-8.76</c:v>
                </c:pt>
                <c:pt idx="21">
                  <c:v>-8.4600000000000009</c:v>
                </c:pt>
                <c:pt idx="22">
                  <c:v>-7.67</c:v>
                </c:pt>
                <c:pt idx="23">
                  <c:v>-7.59</c:v>
                </c:pt>
                <c:pt idx="24">
                  <c:v>-5.49</c:v>
                </c:pt>
                <c:pt idx="25">
                  <c:v>-4.5999999999999996</c:v>
                </c:pt>
                <c:pt idx="26">
                  <c:v>-3.73</c:v>
                </c:pt>
                <c:pt idx="27">
                  <c:v>-1.81</c:v>
                </c:pt>
                <c:pt idx="28">
                  <c:v>-0.96</c:v>
                </c:pt>
                <c:pt idx="29">
                  <c:v>0.2</c:v>
                </c:pt>
                <c:pt idx="30">
                  <c:v>1.49</c:v>
                </c:pt>
                <c:pt idx="31">
                  <c:v>2.15</c:v>
                </c:pt>
                <c:pt idx="32">
                  <c:v>3.33</c:v>
                </c:pt>
                <c:pt idx="33">
                  <c:v>4.3</c:v>
                </c:pt>
                <c:pt idx="34">
                  <c:v>5.51</c:v>
                </c:pt>
                <c:pt idx="35">
                  <c:v>6.79</c:v>
                </c:pt>
                <c:pt idx="36">
                  <c:v>8.1300000000000008</c:v>
                </c:pt>
                <c:pt idx="37">
                  <c:v>9.16</c:v>
                </c:pt>
                <c:pt idx="38">
                  <c:v>10.15</c:v>
                </c:pt>
                <c:pt idx="39">
                  <c:v>10.26</c:v>
                </c:pt>
                <c:pt idx="40">
                  <c:v>10.039999999999999</c:v>
                </c:pt>
                <c:pt idx="41">
                  <c:v>9.25</c:v>
                </c:pt>
                <c:pt idx="42">
                  <c:v>8.25</c:v>
                </c:pt>
                <c:pt idx="43">
                  <c:v>5.78</c:v>
                </c:pt>
                <c:pt idx="44">
                  <c:v>3.06</c:v>
                </c:pt>
                <c:pt idx="45">
                  <c:v>3.24</c:v>
                </c:pt>
                <c:pt idx="46">
                  <c:v>1.48</c:v>
                </c:pt>
                <c:pt idx="47">
                  <c:v>0.5</c:v>
                </c:pt>
                <c:pt idx="48">
                  <c:v>-0.73</c:v>
                </c:pt>
                <c:pt idx="49">
                  <c:v>-0.27</c:v>
                </c:pt>
                <c:pt idx="50">
                  <c:v>0.33</c:v>
                </c:pt>
                <c:pt idx="51">
                  <c:v>0.51</c:v>
                </c:pt>
                <c:pt idx="52">
                  <c:v>1.38</c:v>
                </c:pt>
                <c:pt idx="53">
                  <c:v>1.88</c:v>
                </c:pt>
                <c:pt idx="54">
                  <c:v>1.42</c:v>
                </c:pt>
                <c:pt idx="55">
                  <c:v>1.81</c:v>
                </c:pt>
                <c:pt idx="56">
                  <c:v>1.77</c:v>
                </c:pt>
                <c:pt idx="57">
                  <c:v>2.5299999999999998</c:v>
                </c:pt>
                <c:pt idx="58">
                  <c:v>2.48</c:v>
                </c:pt>
                <c:pt idx="59">
                  <c:v>2.63</c:v>
                </c:pt>
                <c:pt idx="60">
                  <c:v>2.7</c:v>
                </c:pt>
                <c:pt idx="61">
                  <c:v>3</c:v>
                </c:pt>
                <c:pt idx="62">
                  <c:v>0.47</c:v>
                </c:pt>
                <c:pt idx="63">
                  <c:v>-1.1399999999999999</c:v>
                </c:pt>
                <c:pt idx="64">
                  <c:v>-0.97</c:v>
                </c:pt>
                <c:pt idx="65">
                  <c:v>-1.24</c:v>
                </c:pt>
                <c:pt idx="66">
                  <c:v>-0.5</c:v>
                </c:pt>
                <c:pt idx="67">
                  <c:v>-0.04</c:v>
                </c:pt>
                <c:pt idx="68">
                  <c:v>-0.59</c:v>
                </c:pt>
                <c:pt idx="69">
                  <c:v>-0.63</c:v>
                </c:pt>
                <c:pt idx="70">
                  <c:v>-1.52</c:v>
                </c:pt>
                <c:pt idx="71">
                  <c:v>-1.1599999999999999</c:v>
                </c:pt>
                <c:pt idx="72">
                  <c:v>-1.28</c:v>
                </c:pt>
                <c:pt idx="73">
                  <c:v>-0.94</c:v>
                </c:pt>
                <c:pt idx="74">
                  <c:v>-1.3</c:v>
                </c:pt>
                <c:pt idx="75">
                  <c:v>-0.64</c:v>
                </c:pt>
                <c:pt idx="76">
                  <c:v>-1.19</c:v>
                </c:pt>
                <c:pt idx="77">
                  <c:v>-1.69</c:v>
                </c:pt>
                <c:pt idx="78">
                  <c:v>-2.5099999999999998</c:v>
                </c:pt>
                <c:pt idx="79">
                  <c:v>-3.19</c:v>
                </c:pt>
                <c:pt idx="80">
                  <c:v>-2</c:v>
                </c:pt>
                <c:pt idx="81">
                  <c:v>2.27</c:v>
                </c:pt>
                <c:pt idx="82">
                  <c:v>7.0000000000000007E-2</c:v>
                </c:pt>
                <c:pt idx="83">
                  <c:v>-0.79</c:v>
                </c:pt>
                <c:pt idx="84">
                  <c:v>-0.59</c:v>
                </c:pt>
                <c:pt idx="85">
                  <c:v>-3.1</c:v>
                </c:pt>
                <c:pt idx="86">
                  <c:v>-4.51</c:v>
                </c:pt>
                <c:pt idx="87">
                  <c:v>-2.2400000000000002</c:v>
                </c:pt>
                <c:pt idx="88">
                  <c:v>1.35</c:v>
                </c:pt>
                <c:pt idx="89">
                  <c:v>6.25</c:v>
                </c:pt>
                <c:pt idx="90">
                  <c:v>5.12</c:v>
                </c:pt>
                <c:pt idx="91">
                  <c:v>1.69</c:v>
                </c:pt>
                <c:pt idx="92">
                  <c:v>-0.86</c:v>
                </c:pt>
                <c:pt idx="93">
                  <c:v>-2.6</c:v>
                </c:pt>
                <c:pt idx="94">
                  <c:v>-6.59</c:v>
                </c:pt>
                <c:pt idx="95">
                  <c:v>-4.3899999999999997</c:v>
                </c:pt>
                <c:pt idx="96">
                  <c:v>-4.87</c:v>
                </c:pt>
                <c:pt idx="97">
                  <c:v>-3.79</c:v>
                </c:pt>
                <c:pt idx="98">
                  <c:v>-0.94</c:v>
                </c:pt>
                <c:pt idx="99">
                  <c:v>0.53</c:v>
                </c:pt>
                <c:pt idx="100">
                  <c:v>2.33</c:v>
                </c:pt>
                <c:pt idx="101">
                  <c:v>4.3099999999999996</c:v>
                </c:pt>
                <c:pt idx="102">
                  <c:v>6.08</c:v>
                </c:pt>
                <c:pt idx="103">
                  <c:v>6.41</c:v>
                </c:pt>
                <c:pt idx="104">
                  <c:v>5.49</c:v>
                </c:pt>
                <c:pt idx="105">
                  <c:v>5.88</c:v>
                </c:pt>
                <c:pt idx="106">
                  <c:v>6.5</c:v>
                </c:pt>
                <c:pt idx="107">
                  <c:v>7.18</c:v>
                </c:pt>
                <c:pt idx="108">
                  <c:v>7.21</c:v>
                </c:pt>
                <c:pt idx="109">
                  <c:v>7.02</c:v>
                </c:pt>
                <c:pt idx="110">
                  <c:v>5.79</c:v>
                </c:pt>
                <c:pt idx="111">
                  <c:v>7.28</c:v>
                </c:pt>
                <c:pt idx="112">
                  <c:v>-3.42</c:v>
                </c:pt>
                <c:pt idx="113">
                  <c:v>-0.28000000000000003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F2-4111-A58B-17E0BC7A2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329151"/>
        <c:axId val="1411328191"/>
      </c:scatterChart>
      <c:valAx>
        <c:axId val="1411329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328191"/>
        <c:crosses val="autoZero"/>
        <c:crossBetween val="midCat"/>
      </c:valAx>
      <c:valAx>
        <c:axId val="141132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Accel_X (m/s</a:t>
                </a:r>
                <a:r>
                  <a:rPr lang="en-US" sz="1000" b="0" i="0" u="none" strike="noStrike" kern="1200" spc="0" baseline="30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-2</a:t>
                </a: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)</a:t>
                </a: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329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Accel_Y (m/s</a:t>
            </a:r>
            <a:r>
              <a:rPr lang="en-US" sz="1400" b="0" i="0" u="none" strike="noStrike" baseline="30000">
                <a:effectLst/>
              </a:rPr>
              <a:t>-2</a:t>
            </a:r>
            <a:r>
              <a:rPr lang="en-US" sz="1400" b="0" i="0" u="none" strike="noStrike" baseline="0">
                <a:effectLst/>
              </a:rPr>
              <a:t>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8734492563429573"/>
                  <c:y val="-0.252235345581802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'mpu_data (2)'!$A$2:$A$115</c:f>
              <c:numCache>
                <c:formatCode>General</c:formatCode>
                <c:ptCount val="114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50</c:v>
                </c:pt>
                <c:pt idx="37">
                  <c:v>51</c:v>
                </c:pt>
                <c:pt idx="38">
                  <c:v>52</c:v>
                </c:pt>
                <c:pt idx="39">
                  <c:v>53</c:v>
                </c:pt>
                <c:pt idx="40">
                  <c:v>54</c:v>
                </c:pt>
                <c:pt idx="41">
                  <c:v>55</c:v>
                </c:pt>
                <c:pt idx="42">
                  <c:v>56</c:v>
                </c:pt>
                <c:pt idx="43">
                  <c:v>57</c:v>
                </c:pt>
                <c:pt idx="44">
                  <c:v>58</c:v>
                </c:pt>
                <c:pt idx="45">
                  <c:v>59</c:v>
                </c:pt>
                <c:pt idx="46">
                  <c:v>60</c:v>
                </c:pt>
                <c:pt idx="47">
                  <c:v>61</c:v>
                </c:pt>
                <c:pt idx="48">
                  <c:v>62</c:v>
                </c:pt>
                <c:pt idx="49">
                  <c:v>63</c:v>
                </c:pt>
                <c:pt idx="50">
                  <c:v>64</c:v>
                </c:pt>
                <c:pt idx="51">
                  <c:v>65</c:v>
                </c:pt>
                <c:pt idx="52">
                  <c:v>66</c:v>
                </c:pt>
                <c:pt idx="53">
                  <c:v>67</c:v>
                </c:pt>
                <c:pt idx="54">
                  <c:v>68</c:v>
                </c:pt>
                <c:pt idx="55">
                  <c:v>69</c:v>
                </c:pt>
                <c:pt idx="56">
                  <c:v>70</c:v>
                </c:pt>
                <c:pt idx="57">
                  <c:v>71</c:v>
                </c:pt>
                <c:pt idx="58">
                  <c:v>72</c:v>
                </c:pt>
                <c:pt idx="59">
                  <c:v>73</c:v>
                </c:pt>
                <c:pt idx="60">
                  <c:v>74</c:v>
                </c:pt>
                <c:pt idx="61">
                  <c:v>75</c:v>
                </c:pt>
                <c:pt idx="62">
                  <c:v>76</c:v>
                </c:pt>
                <c:pt idx="63">
                  <c:v>77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110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121</c:v>
                </c:pt>
                <c:pt idx="107">
                  <c:v>122</c:v>
                </c:pt>
                <c:pt idx="108">
                  <c:v>123</c:v>
                </c:pt>
                <c:pt idx="109">
                  <c:v>124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  <c:pt idx="113">
                  <c:v>128</c:v>
                </c:pt>
              </c:numCache>
            </c:numRef>
          </c:xVal>
          <c:yVal>
            <c:numRef>
              <c:f>'mpu_data (2)'!$C$2:$C$115</c:f>
              <c:numCache>
                <c:formatCode>General</c:formatCode>
                <c:ptCount val="114"/>
                <c:pt idx="0">
                  <c:v>0.51</c:v>
                </c:pt>
                <c:pt idx="1">
                  <c:v>0.48</c:v>
                </c:pt>
                <c:pt idx="2">
                  <c:v>0.32</c:v>
                </c:pt>
                <c:pt idx="3">
                  <c:v>0.28999999999999998</c:v>
                </c:pt>
                <c:pt idx="4">
                  <c:v>0.24</c:v>
                </c:pt>
                <c:pt idx="5">
                  <c:v>0.16</c:v>
                </c:pt>
                <c:pt idx="6">
                  <c:v>7.0000000000000007E-2</c:v>
                </c:pt>
                <c:pt idx="7">
                  <c:v>0.06</c:v>
                </c:pt>
                <c:pt idx="8">
                  <c:v>0.17</c:v>
                </c:pt>
                <c:pt idx="9">
                  <c:v>0.16</c:v>
                </c:pt>
                <c:pt idx="10">
                  <c:v>0.15</c:v>
                </c:pt>
                <c:pt idx="11">
                  <c:v>0.14000000000000001</c:v>
                </c:pt>
                <c:pt idx="12">
                  <c:v>-0.04</c:v>
                </c:pt>
                <c:pt idx="13">
                  <c:v>0.16</c:v>
                </c:pt>
                <c:pt idx="14">
                  <c:v>0.03</c:v>
                </c:pt>
                <c:pt idx="15">
                  <c:v>-0.09</c:v>
                </c:pt>
                <c:pt idx="16">
                  <c:v>-0.2</c:v>
                </c:pt>
                <c:pt idx="17">
                  <c:v>-0.22</c:v>
                </c:pt>
                <c:pt idx="18">
                  <c:v>-0.24</c:v>
                </c:pt>
                <c:pt idx="19">
                  <c:v>-0.21</c:v>
                </c:pt>
                <c:pt idx="20">
                  <c:v>-0.03</c:v>
                </c:pt>
                <c:pt idx="21">
                  <c:v>-0.04</c:v>
                </c:pt>
                <c:pt idx="22">
                  <c:v>0.76</c:v>
                </c:pt>
                <c:pt idx="23">
                  <c:v>1.02</c:v>
                </c:pt>
                <c:pt idx="24">
                  <c:v>1.77</c:v>
                </c:pt>
                <c:pt idx="25">
                  <c:v>1.69</c:v>
                </c:pt>
                <c:pt idx="26">
                  <c:v>1.44</c:v>
                </c:pt>
                <c:pt idx="27">
                  <c:v>0.99</c:v>
                </c:pt>
                <c:pt idx="28">
                  <c:v>0.86</c:v>
                </c:pt>
                <c:pt idx="29">
                  <c:v>0.69</c:v>
                </c:pt>
                <c:pt idx="30">
                  <c:v>0.47</c:v>
                </c:pt>
                <c:pt idx="31">
                  <c:v>0.32</c:v>
                </c:pt>
                <c:pt idx="32">
                  <c:v>0.17</c:v>
                </c:pt>
                <c:pt idx="33">
                  <c:v>0</c:v>
                </c:pt>
                <c:pt idx="34">
                  <c:v>0.22</c:v>
                </c:pt>
                <c:pt idx="35">
                  <c:v>0.51</c:v>
                </c:pt>
                <c:pt idx="36">
                  <c:v>0.47</c:v>
                </c:pt>
                <c:pt idx="37">
                  <c:v>0.15</c:v>
                </c:pt>
                <c:pt idx="38">
                  <c:v>0.01</c:v>
                </c:pt>
                <c:pt idx="39">
                  <c:v>-0.03</c:v>
                </c:pt>
                <c:pt idx="40">
                  <c:v>0.1</c:v>
                </c:pt>
                <c:pt idx="41">
                  <c:v>0.34</c:v>
                </c:pt>
                <c:pt idx="42">
                  <c:v>0.25</c:v>
                </c:pt>
                <c:pt idx="43">
                  <c:v>0.44</c:v>
                </c:pt>
                <c:pt idx="44">
                  <c:v>-0.2</c:v>
                </c:pt>
                <c:pt idx="45">
                  <c:v>0.01</c:v>
                </c:pt>
                <c:pt idx="46">
                  <c:v>0.49</c:v>
                </c:pt>
                <c:pt idx="47">
                  <c:v>0.42</c:v>
                </c:pt>
                <c:pt idx="48">
                  <c:v>0.4</c:v>
                </c:pt>
                <c:pt idx="49">
                  <c:v>0.89</c:v>
                </c:pt>
                <c:pt idx="50">
                  <c:v>2.57</c:v>
                </c:pt>
                <c:pt idx="51">
                  <c:v>4.97</c:v>
                </c:pt>
                <c:pt idx="52">
                  <c:v>6.99</c:v>
                </c:pt>
                <c:pt idx="53">
                  <c:v>8.32</c:v>
                </c:pt>
                <c:pt idx="54">
                  <c:v>8.4499999999999993</c:v>
                </c:pt>
                <c:pt idx="55">
                  <c:v>8.82</c:v>
                </c:pt>
                <c:pt idx="56">
                  <c:v>9.3699999999999992</c:v>
                </c:pt>
                <c:pt idx="57">
                  <c:v>9.64</c:v>
                </c:pt>
                <c:pt idx="58">
                  <c:v>9.6300000000000008</c:v>
                </c:pt>
                <c:pt idx="59">
                  <c:v>8.43</c:v>
                </c:pt>
                <c:pt idx="60">
                  <c:v>5.88</c:v>
                </c:pt>
                <c:pt idx="61">
                  <c:v>1.07</c:v>
                </c:pt>
                <c:pt idx="62">
                  <c:v>-0.06</c:v>
                </c:pt>
                <c:pt idx="63">
                  <c:v>-2.06</c:v>
                </c:pt>
                <c:pt idx="64">
                  <c:v>-3.81</c:v>
                </c:pt>
                <c:pt idx="65">
                  <c:v>-5.91</c:v>
                </c:pt>
                <c:pt idx="66">
                  <c:v>-8.2200000000000006</c:v>
                </c:pt>
                <c:pt idx="67">
                  <c:v>-9.49</c:v>
                </c:pt>
                <c:pt idx="68">
                  <c:v>-9.4</c:v>
                </c:pt>
                <c:pt idx="69">
                  <c:v>-8.77</c:v>
                </c:pt>
                <c:pt idx="70">
                  <c:v>-6.87</c:v>
                </c:pt>
                <c:pt idx="71">
                  <c:v>-5.43</c:v>
                </c:pt>
                <c:pt idx="72">
                  <c:v>-2.64</c:v>
                </c:pt>
                <c:pt idx="73">
                  <c:v>-0.02</c:v>
                </c:pt>
                <c:pt idx="74">
                  <c:v>4.54</c:v>
                </c:pt>
                <c:pt idx="75">
                  <c:v>7.83</c:v>
                </c:pt>
                <c:pt idx="76">
                  <c:v>9.66</c:v>
                </c:pt>
                <c:pt idx="77">
                  <c:v>8.4600000000000009</c:v>
                </c:pt>
                <c:pt idx="78">
                  <c:v>4.59</c:v>
                </c:pt>
                <c:pt idx="79">
                  <c:v>1.08</c:v>
                </c:pt>
                <c:pt idx="80">
                  <c:v>-3.2</c:v>
                </c:pt>
                <c:pt idx="81">
                  <c:v>-5.43</c:v>
                </c:pt>
                <c:pt idx="82">
                  <c:v>-8.34</c:v>
                </c:pt>
                <c:pt idx="83">
                  <c:v>-9.2200000000000006</c:v>
                </c:pt>
                <c:pt idx="84">
                  <c:v>0.85</c:v>
                </c:pt>
                <c:pt idx="85">
                  <c:v>-6.52</c:v>
                </c:pt>
                <c:pt idx="86">
                  <c:v>-5.32</c:v>
                </c:pt>
                <c:pt idx="87">
                  <c:v>-1.07</c:v>
                </c:pt>
                <c:pt idx="88">
                  <c:v>3.39</c:v>
                </c:pt>
                <c:pt idx="89">
                  <c:v>7.67</c:v>
                </c:pt>
                <c:pt idx="90">
                  <c:v>6.85</c:v>
                </c:pt>
                <c:pt idx="91">
                  <c:v>3.3</c:v>
                </c:pt>
                <c:pt idx="92">
                  <c:v>-0.65</c:v>
                </c:pt>
                <c:pt idx="93">
                  <c:v>-2.79</c:v>
                </c:pt>
                <c:pt idx="94">
                  <c:v>-5.92</c:v>
                </c:pt>
                <c:pt idx="95">
                  <c:v>-7.45</c:v>
                </c:pt>
                <c:pt idx="96">
                  <c:v>-5.71</c:v>
                </c:pt>
                <c:pt idx="97">
                  <c:v>-3.34</c:v>
                </c:pt>
                <c:pt idx="98">
                  <c:v>1.24</c:v>
                </c:pt>
                <c:pt idx="99">
                  <c:v>3.96</c:v>
                </c:pt>
                <c:pt idx="100">
                  <c:v>5.76</c:v>
                </c:pt>
                <c:pt idx="101">
                  <c:v>7.41</c:v>
                </c:pt>
                <c:pt idx="102">
                  <c:v>7.36</c:v>
                </c:pt>
                <c:pt idx="103">
                  <c:v>6.02</c:v>
                </c:pt>
                <c:pt idx="104">
                  <c:v>4.04</c:v>
                </c:pt>
                <c:pt idx="105">
                  <c:v>4.8</c:v>
                </c:pt>
                <c:pt idx="106">
                  <c:v>5.81</c:v>
                </c:pt>
                <c:pt idx="107">
                  <c:v>6.54</c:v>
                </c:pt>
                <c:pt idx="108">
                  <c:v>6.99</c:v>
                </c:pt>
                <c:pt idx="109">
                  <c:v>7.21</c:v>
                </c:pt>
                <c:pt idx="110">
                  <c:v>6.58</c:v>
                </c:pt>
                <c:pt idx="111">
                  <c:v>9.1199999999999992</c:v>
                </c:pt>
                <c:pt idx="112">
                  <c:v>-9.19</c:v>
                </c:pt>
                <c:pt idx="113">
                  <c:v>-2.56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B8-48D7-8DB5-BE5F26740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969711"/>
        <c:axId val="875962511"/>
      </c:scatterChart>
      <c:valAx>
        <c:axId val="875969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962511"/>
        <c:crosses val="autoZero"/>
        <c:crossBetween val="midCat"/>
      </c:valAx>
      <c:valAx>
        <c:axId val="87596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Accel_Y (m/s</a:t>
                </a:r>
                <a:r>
                  <a:rPr lang="en-US" sz="1000" b="0" i="0" u="none" strike="noStrike" baseline="30000">
                    <a:effectLst/>
                  </a:rPr>
                  <a:t>-2</a:t>
                </a:r>
                <a:r>
                  <a:rPr lang="en-US" sz="1000" b="0" i="0" u="none" strike="noStrike" baseline="0">
                    <a:effectLst/>
                  </a:rPr>
                  <a:t>)</a:t>
                </a:r>
                <a:r>
                  <a:rPr lang="en-US" sz="1000" b="0" i="0" u="none" strike="noStrike" baseline="0"/>
                  <a:t> 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969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Accel_Z (m/s</a:t>
            </a:r>
            <a:r>
              <a:rPr lang="en-US" sz="1400" b="0" i="0" u="none" strike="noStrike" baseline="30000">
                <a:effectLst/>
              </a:rPr>
              <a:t>-2</a:t>
            </a:r>
            <a:r>
              <a:rPr lang="en-US" sz="1400" b="0" i="0" u="none" strike="noStrike" baseline="0">
                <a:effectLst/>
              </a:rPr>
              <a:t>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7833114610673668"/>
                  <c:y val="-0.32958588509769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'mpu_data (2)'!$A$2:$A$115</c:f>
              <c:numCache>
                <c:formatCode>General</c:formatCode>
                <c:ptCount val="114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50</c:v>
                </c:pt>
                <c:pt idx="37">
                  <c:v>51</c:v>
                </c:pt>
                <c:pt idx="38">
                  <c:v>52</c:v>
                </c:pt>
                <c:pt idx="39">
                  <c:v>53</c:v>
                </c:pt>
                <c:pt idx="40">
                  <c:v>54</c:v>
                </c:pt>
                <c:pt idx="41">
                  <c:v>55</c:v>
                </c:pt>
                <c:pt idx="42">
                  <c:v>56</c:v>
                </c:pt>
                <c:pt idx="43">
                  <c:v>57</c:v>
                </c:pt>
                <c:pt idx="44">
                  <c:v>58</c:v>
                </c:pt>
                <c:pt idx="45">
                  <c:v>59</c:v>
                </c:pt>
                <c:pt idx="46">
                  <c:v>60</c:v>
                </c:pt>
                <c:pt idx="47">
                  <c:v>61</c:v>
                </c:pt>
                <c:pt idx="48">
                  <c:v>62</c:v>
                </c:pt>
                <c:pt idx="49">
                  <c:v>63</c:v>
                </c:pt>
                <c:pt idx="50">
                  <c:v>64</c:v>
                </c:pt>
                <c:pt idx="51">
                  <c:v>65</c:v>
                </c:pt>
                <c:pt idx="52">
                  <c:v>66</c:v>
                </c:pt>
                <c:pt idx="53">
                  <c:v>67</c:v>
                </c:pt>
                <c:pt idx="54">
                  <c:v>68</c:v>
                </c:pt>
                <c:pt idx="55">
                  <c:v>69</c:v>
                </c:pt>
                <c:pt idx="56">
                  <c:v>70</c:v>
                </c:pt>
                <c:pt idx="57">
                  <c:v>71</c:v>
                </c:pt>
                <c:pt idx="58">
                  <c:v>72</c:v>
                </c:pt>
                <c:pt idx="59">
                  <c:v>73</c:v>
                </c:pt>
                <c:pt idx="60">
                  <c:v>74</c:v>
                </c:pt>
                <c:pt idx="61">
                  <c:v>75</c:v>
                </c:pt>
                <c:pt idx="62">
                  <c:v>76</c:v>
                </c:pt>
                <c:pt idx="63">
                  <c:v>77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110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121</c:v>
                </c:pt>
                <c:pt idx="107">
                  <c:v>122</c:v>
                </c:pt>
                <c:pt idx="108">
                  <c:v>123</c:v>
                </c:pt>
                <c:pt idx="109">
                  <c:v>124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  <c:pt idx="113">
                  <c:v>128</c:v>
                </c:pt>
              </c:numCache>
            </c:numRef>
          </c:xVal>
          <c:yVal>
            <c:numRef>
              <c:f>'mpu_data (2)'!$D$2:$D$115</c:f>
              <c:numCache>
                <c:formatCode>General</c:formatCode>
                <c:ptCount val="114"/>
                <c:pt idx="0">
                  <c:v>10.69</c:v>
                </c:pt>
                <c:pt idx="1">
                  <c:v>11.25</c:v>
                </c:pt>
                <c:pt idx="2">
                  <c:v>11.39</c:v>
                </c:pt>
                <c:pt idx="3">
                  <c:v>11.18</c:v>
                </c:pt>
                <c:pt idx="4">
                  <c:v>10.99</c:v>
                </c:pt>
                <c:pt idx="5">
                  <c:v>10.79</c:v>
                </c:pt>
                <c:pt idx="6">
                  <c:v>10.49</c:v>
                </c:pt>
                <c:pt idx="7">
                  <c:v>10.34</c:v>
                </c:pt>
                <c:pt idx="8">
                  <c:v>9.93</c:v>
                </c:pt>
                <c:pt idx="9">
                  <c:v>9.69</c:v>
                </c:pt>
                <c:pt idx="10">
                  <c:v>9.27</c:v>
                </c:pt>
                <c:pt idx="11">
                  <c:v>8.32</c:v>
                </c:pt>
                <c:pt idx="12">
                  <c:v>7.26</c:v>
                </c:pt>
                <c:pt idx="13">
                  <c:v>7.11</c:v>
                </c:pt>
                <c:pt idx="14">
                  <c:v>5.9</c:v>
                </c:pt>
                <c:pt idx="15">
                  <c:v>4.74</c:v>
                </c:pt>
                <c:pt idx="16">
                  <c:v>3.79</c:v>
                </c:pt>
                <c:pt idx="17">
                  <c:v>2.27</c:v>
                </c:pt>
                <c:pt idx="18">
                  <c:v>0.79</c:v>
                </c:pt>
                <c:pt idx="19">
                  <c:v>-0.57999999999999996</c:v>
                </c:pt>
                <c:pt idx="20">
                  <c:v>-1.83</c:v>
                </c:pt>
                <c:pt idx="21">
                  <c:v>-2.74</c:v>
                </c:pt>
                <c:pt idx="22">
                  <c:v>-4.76</c:v>
                </c:pt>
                <c:pt idx="23">
                  <c:v>-5.21</c:v>
                </c:pt>
                <c:pt idx="24">
                  <c:v>-6.28</c:v>
                </c:pt>
                <c:pt idx="25">
                  <c:v>-7.01</c:v>
                </c:pt>
                <c:pt idx="26">
                  <c:v>-7.47</c:v>
                </c:pt>
                <c:pt idx="27">
                  <c:v>-8.2799999999999994</c:v>
                </c:pt>
                <c:pt idx="28">
                  <c:v>-8.27</c:v>
                </c:pt>
                <c:pt idx="29">
                  <c:v>-8.57</c:v>
                </c:pt>
                <c:pt idx="30">
                  <c:v>-8.52</c:v>
                </c:pt>
                <c:pt idx="31">
                  <c:v>-8.2100000000000009</c:v>
                </c:pt>
                <c:pt idx="32">
                  <c:v>-8.25</c:v>
                </c:pt>
                <c:pt idx="33">
                  <c:v>-7.98</c:v>
                </c:pt>
                <c:pt idx="34">
                  <c:v>-7.41</c:v>
                </c:pt>
                <c:pt idx="35">
                  <c:v>-6.47</c:v>
                </c:pt>
                <c:pt idx="36">
                  <c:v>-4.82</c:v>
                </c:pt>
                <c:pt idx="37">
                  <c:v>-2.4300000000000002</c:v>
                </c:pt>
                <c:pt idx="38">
                  <c:v>-0.26</c:v>
                </c:pt>
                <c:pt idx="39">
                  <c:v>1.68</c:v>
                </c:pt>
                <c:pt idx="40">
                  <c:v>3.88</c:v>
                </c:pt>
                <c:pt idx="41">
                  <c:v>5.89</c:v>
                </c:pt>
                <c:pt idx="42">
                  <c:v>7.42</c:v>
                </c:pt>
                <c:pt idx="43">
                  <c:v>9.7100000000000009</c:v>
                </c:pt>
                <c:pt idx="44">
                  <c:v>10.84</c:v>
                </c:pt>
                <c:pt idx="45">
                  <c:v>10.68</c:v>
                </c:pt>
                <c:pt idx="46">
                  <c:v>11.04</c:v>
                </c:pt>
                <c:pt idx="47">
                  <c:v>11.2</c:v>
                </c:pt>
                <c:pt idx="48">
                  <c:v>11.16</c:v>
                </c:pt>
                <c:pt idx="49">
                  <c:v>11.35</c:v>
                </c:pt>
                <c:pt idx="50">
                  <c:v>10.88</c:v>
                </c:pt>
                <c:pt idx="51">
                  <c:v>9.91</c:v>
                </c:pt>
                <c:pt idx="52">
                  <c:v>8.35</c:v>
                </c:pt>
                <c:pt idx="53">
                  <c:v>6.62</c:v>
                </c:pt>
                <c:pt idx="54">
                  <c:v>6.03</c:v>
                </c:pt>
                <c:pt idx="55">
                  <c:v>4.7</c:v>
                </c:pt>
                <c:pt idx="56">
                  <c:v>3.62</c:v>
                </c:pt>
                <c:pt idx="57">
                  <c:v>2.2000000000000002</c:v>
                </c:pt>
                <c:pt idx="58">
                  <c:v>-0.56000000000000005</c:v>
                </c:pt>
                <c:pt idx="59">
                  <c:v>-4.3600000000000003</c:v>
                </c:pt>
                <c:pt idx="60">
                  <c:v>-7.27</c:v>
                </c:pt>
                <c:pt idx="61">
                  <c:v>-8.5500000000000007</c:v>
                </c:pt>
                <c:pt idx="62">
                  <c:v>-9.7799999999999994</c:v>
                </c:pt>
                <c:pt idx="63">
                  <c:v>-7.55</c:v>
                </c:pt>
                <c:pt idx="64">
                  <c:v>-8.17</c:v>
                </c:pt>
                <c:pt idx="65">
                  <c:v>-5.97</c:v>
                </c:pt>
                <c:pt idx="66">
                  <c:v>-4.38</c:v>
                </c:pt>
                <c:pt idx="67">
                  <c:v>-0.53</c:v>
                </c:pt>
                <c:pt idx="68">
                  <c:v>3.01</c:v>
                </c:pt>
                <c:pt idx="69">
                  <c:v>5.47</c:v>
                </c:pt>
                <c:pt idx="70">
                  <c:v>8.4700000000000006</c:v>
                </c:pt>
                <c:pt idx="71">
                  <c:v>9.43</c:v>
                </c:pt>
                <c:pt idx="72">
                  <c:v>10.69</c:v>
                </c:pt>
                <c:pt idx="73">
                  <c:v>11.06</c:v>
                </c:pt>
                <c:pt idx="74">
                  <c:v>11.09</c:v>
                </c:pt>
                <c:pt idx="75">
                  <c:v>6.24</c:v>
                </c:pt>
                <c:pt idx="76">
                  <c:v>0.46</c:v>
                </c:pt>
                <c:pt idx="77">
                  <c:v>-3.18</c:v>
                </c:pt>
                <c:pt idx="78">
                  <c:v>-7.18</c:v>
                </c:pt>
                <c:pt idx="79">
                  <c:v>-8.16</c:v>
                </c:pt>
                <c:pt idx="80">
                  <c:v>-7.57</c:v>
                </c:pt>
                <c:pt idx="81">
                  <c:v>-6.49</c:v>
                </c:pt>
                <c:pt idx="82">
                  <c:v>-4.51</c:v>
                </c:pt>
                <c:pt idx="83">
                  <c:v>2.19</c:v>
                </c:pt>
                <c:pt idx="84">
                  <c:v>12.12</c:v>
                </c:pt>
                <c:pt idx="85">
                  <c:v>7.45</c:v>
                </c:pt>
                <c:pt idx="86">
                  <c:v>-4.97</c:v>
                </c:pt>
                <c:pt idx="87">
                  <c:v>-6.25</c:v>
                </c:pt>
                <c:pt idx="88">
                  <c:v>-8.16</c:v>
                </c:pt>
                <c:pt idx="89">
                  <c:v>-2.19</c:v>
                </c:pt>
                <c:pt idx="90">
                  <c:v>5.42</c:v>
                </c:pt>
                <c:pt idx="91">
                  <c:v>9.99</c:v>
                </c:pt>
                <c:pt idx="92">
                  <c:v>11.03</c:v>
                </c:pt>
                <c:pt idx="93">
                  <c:v>10.68</c:v>
                </c:pt>
                <c:pt idx="94">
                  <c:v>4.87</c:v>
                </c:pt>
                <c:pt idx="95">
                  <c:v>-1.21</c:v>
                </c:pt>
                <c:pt idx="96">
                  <c:v>-4.05</c:v>
                </c:pt>
                <c:pt idx="97">
                  <c:v>-7.12</c:v>
                </c:pt>
                <c:pt idx="98">
                  <c:v>-8.4600000000000009</c:v>
                </c:pt>
                <c:pt idx="99">
                  <c:v>-7.71</c:v>
                </c:pt>
                <c:pt idx="100">
                  <c:v>-6.28</c:v>
                </c:pt>
                <c:pt idx="101">
                  <c:v>-4.17</c:v>
                </c:pt>
                <c:pt idx="102">
                  <c:v>-0.02</c:v>
                </c:pt>
                <c:pt idx="103">
                  <c:v>6.22</c:v>
                </c:pt>
                <c:pt idx="104">
                  <c:v>8.7799999999999994</c:v>
                </c:pt>
                <c:pt idx="105">
                  <c:v>8.3000000000000007</c:v>
                </c:pt>
                <c:pt idx="106">
                  <c:v>6.28</c:v>
                </c:pt>
                <c:pt idx="107">
                  <c:v>4.6100000000000003</c:v>
                </c:pt>
                <c:pt idx="108">
                  <c:v>2.4500000000000002</c:v>
                </c:pt>
                <c:pt idx="109">
                  <c:v>-0.16</c:v>
                </c:pt>
                <c:pt idx="110">
                  <c:v>-3.81</c:v>
                </c:pt>
                <c:pt idx="111">
                  <c:v>-1.94</c:v>
                </c:pt>
                <c:pt idx="112">
                  <c:v>4.5599999999999996</c:v>
                </c:pt>
                <c:pt idx="113">
                  <c:v>10.46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12-4643-83A3-174562375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170863"/>
        <c:axId val="876167503"/>
      </c:scatterChart>
      <c:valAx>
        <c:axId val="876170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167503"/>
        <c:crosses val="autoZero"/>
        <c:crossBetween val="midCat"/>
      </c:valAx>
      <c:valAx>
        <c:axId val="87616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Accel_Z (m/s</a:t>
                </a:r>
                <a:r>
                  <a:rPr lang="en-US" sz="1000" b="0" i="0" u="none" strike="noStrike" baseline="30000">
                    <a:effectLst/>
                  </a:rPr>
                  <a:t>-2</a:t>
                </a:r>
                <a:r>
                  <a:rPr lang="en-US" sz="1000" b="0" i="0" u="none" strike="noStrike" baseline="0">
                    <a:effectLst/>
                  </a:rPr>
                  <a:t>)</a:t>
                </a:r>
                <a:r>
                  <a:rPr lang="en-US" sz="1000" b="0" i="0" u="none" strike="noStrike" baseline="0"/>
                  <a:t> 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170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Accel_X (m/s-2)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'mpu_data (3)'!$E$2:$E$139</c:f>
              <c:numCache>
                <c:formatCode>General</c:formatCode>
                <c:ptCount val="13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</c:numCache>
            </c:numRef>
          </c:xVal>
          <c:yVal>
            <c:numRef>
              <c:f>'mpu_data (3)'!$F$2:$F$139</c:f>
              <c:numCache>
                <c:formatCode>General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2.7777777777777779E-3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4.8611111111111112E-2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0.1423611111111111</c:v>
                </c:pt>
                <c:pt idx="21">
                  <c:v>0</c:v>
                </c:pt>
                <c:pt idx="22">
                  <c:v>4.4444444444444446E-2</c:v>
                </c:pt>
                <c:pt idx="23">
                  <c:v>0.13750000000000001</c:v>
                </c:pt>
                <c:pt idx="24">
                  <c:v>0</c:v>
                </c:pt>
                <c:pt idx="25">
                  <c:v>0.14305555555555555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1.7361111111111112E-2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8.3333333333333332E-3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0.22361111111111112</c:v>
                </c:pt>
                <c:pt idx="42">
                  <c:v>0</c:v>
                </c:pt>
                <c:pt idx="43">
                  <c:v>9.2361111111111116E-2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0.05</c:v>
                </c:pt>
                <c:pt idx="51">
                  <c:v>0</c:v>
                </c:pt>
                <c:pt idx="52">
                  <c:v>4.7222222222222221E-2</c:v>
                </c:pt>
                <c:pt idx="53">
                  <c:v>0.31597222222222221</c:v>
                </c:pt>
                <c:pt idx="54">
                  <c:v>1.1111111111111112E-2</c:v>
                </c:pt>
                <c:pt idx="55">
                  <c:v>0</c:v>
                </c:pt>
                <c:pt idx="56">
                  <c:v>1.3888888888888888E-2</c:v>
                </c:pt>
                <c:pt idx="57">
                  <c:v>0</c:v>
                </c:pt>
                <c:pt idx="58">
                  <c:v>3.5416666666666666E-2</c:v>
                </c:pt>
                <c:pt idx="59">
                  <c:v>1.3888888888888889E-3</c:v>
                </c:pt>
                <c:pt idx="60">
                  <c:v>4.8611111111111112E-3</c:v>
                </c:pt>
                <c:pt idx="61">
                  <c:v>4.3749999999999997E-2</c:v>
                </c:pt>
                <c:pt idx="62">
                  <c:v>0</c:v>
                </c:pt>
                <c:pt idx="63">
                  <c:v>1.3194444444444444E-2</c:v>
                </c:pt>
                <c:pt idx="64">
                  <c:v>4.6527777777777779E-2</c:v>
                </c:pt>
                <c:pt idx="65">
                  <c:v>4.2361111111111113E-2</c:v>
                </c:pt>
                <c:pt idx="66">
                  <c:v>0.13958333333333334</c:v>
                </c:pt>
                <c:pt idx="67">
                  <c:v>0.4</c:v>
                </c:pt>
                <c:pt idx="68">
                  <c:v>0.14374999999999999</c:v>
                </c:pt>
                <c:pt idx="69">
                  <c:v>3.7499999999999999E-2</c:v>
                </c:pt>
                <c:pt idx="70">
                  <c:v>4.4444444444444446E-2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4.583333333333333E-2</c:v>
                </c:pt>
                <c:pt idx="75">
                  <c:v>0.1388888888888889</c:v>
                </c:pt>
                <c:pt idx="76">
                  <c:v>0</c:v>
                </c:pt>
                <c:pt idx="77">
                  <c:v>0.10833333333333334</c:v>
                </c:pt>
                <c:pt idx="78">
                  <c:v>0</c:v>
                </c:pt>
                <c:pt idx="79">
                  <c:v>1.1805555555555555E-2</c:v>
                </c:pt>
                <c:pt idx="80">
                  <c:v>0</c:v>
                </c:pt>
                <c:pt idx="81">
                  <c:v>2.2916666666666665E-2</c:v>
                </c:pt>
                <c:pt idx="82">
                  <c:v>4.3055555555555555E-2</c:v>
                </c:pt>
                <c:pt idx="83">
                  <c:v>0</c:v>
                </c:pt>
                <c:pt idx="84">
                  <c:v>7.7777777777777779E-2</c:v>
                </c:pt>
                <c:pt idx="85">
                  <c:v>0</c:v>
                </c:pt>
                <c:pt idx="86">
                  <c:v>0</c:v>
                </c:pt>
                <c:pt idx="87">
                  <c:v>4.1666666666666666E-3</c:v>
                </c:pt>
                <c:pt idx="88">
                  <c:v>0</c:v>
                </c:pt>
                <c:pt idx="89">
                  <c:v>0</c:v>
                </c:pt>
                <c:pt idx="90">
                  <c:v>7.2916666666666671E-2</c:v>
                </c:pt>
                <c:pt idx="91">
                  <c:v>0</c:v>
                </c:pt>
                <c:pt idx="92">
                  <c:v>0</c:v>
                </c:pt>
                <c:pt idx="93">
                  <c:v>6.6666666666666666E-2</c:v>
                </c:pt>
                <c:pt idx="94">
                  <c:v>4.7222222222222221E-2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2.1527777777777778E-2</c:v>
                </c:pt>
                <c:pt idx="103">
                  <c:v>0</c:v>
                </c:pt>
                <c:pt idx="104">
                  <c:v>0</c:v>
                </c:pt>
                <c:pt idx="105">
                  <c:v>5.1388888888888887E-2</c:v>
                </c:pt>
                <c:pt idx="106">
                  <c:v>2.9166666666666667E-2</c:v>
                </c:pt>
                <c:pt idx="107">
                  <c:v>0</c:v>
                </c:pt>
                <c:pt idx="108">
                  <c:v>0</c:v>
                </c:pt>
                <c:pt idx="109">
                  <c:v>6.25E-2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9.166666666666666E-2</c:v>
                </c:pt>
                <c:pt idx="117">
                  <c:v>0.16805555555555557</c:v>
                </c:pt>
                <c:pt idx="118">
                  <c:v>0.20833333333333334</c:v>
                </c:pt>
                <c:pt idx="119">
                  <c:v>3.2638888888888891E-2</c:v>
                </c:pt>
                <c:pt idx="120">
                  <c:v>3.6805555555555557E-2</c:v>
                </c:pt>
                <c:pt idx="121">
                  <c:v>0</c:v>
                </c:pt>
                <c:pt idx="122">
                  <c:v>0.13333333333333333</c:v>
                </c:pt>
                <c:pt idx="123">
                  <c:v>0.28611111111111109</c:v>
                </c:pt>
                <c:pt idx="124">
                  <c:v>5.1388888888888887E-2</c:v>
                </c:pt>
                <c:pt idx="125">
                  <c:v>5.6944444444444443E-2</c:v>
                </c:pt>
                <c:pt idx="126">
                  <c:v>0.26111111111111113</c:v>
                </c:pt>
                <c:pt idx="127">
                  <c:v>4.3749999999999997E-2</c:v>
                </c:pt>
                <c:pt idx="128">
                  <c:v>0.21875</c:v>
                </c:pt>
                <c:pt idx="129">
                  <c:v>0.27361111111111114</c:v>
                </c:pt>
                <c:pt idx="130">
                  <c:v>5.2083333333333336E-2</c:v>
                </c:pt>
                <c:pt idx="131">
                  <c:v>0.13402777777777777</c:v>
                </c:pt>
                <c:pt idx="132">
                  <c:v>0.26458333333333334</c:v>
                </c:pt>
                <c:pt idx="133">
                  <c:v>0.2722222222222222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6.7361111111111108E-2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13-4101-B3D2-BC725C322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20416"/>
        <c:axId val="202118976"/>
      </c:scatterChart>
      <c:valAx>
        <c:axId val="20212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8976"/>
        <c:crosses val="autoZero"/>
        <c:crossBetween val="midCat"/>
      </c:valAx>
      <c:valAx>
        <c:axId val="20211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Accel_X (m/s-2)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20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Accel_Y (m/s-2)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'mpu_data (3)'!$E$2:$E$139</c:f>
              <c:numCache>
                <c:formatCode>General</c:formatCode>
                <c:ptCount val="13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</c:numCache>
            </c:numRef>
          </c:xVal>
          <c:yVal>
            <c:numRef>
              <c:f>'mpu_data (3)'!$G$2:$G$139</c:f>
              <c:numCache>
                <c:formatCode>General</c:formatCode>
                <c:ptCount val="138"/>
                <c:pt idx="0">
                  <c:v>2.25</c:v>
                </c:pt>
                <c:pt idx="1">
                  <c:v>-0.44</c:v>
                </c:pt>
                <c:pt idx="2">
                  <c:v>0.33</c:v>
                </c:pt>
                <c:pt idx="3">
                  <c:v>0.54</c:v>
                </c:pt>
                <c:pt idx="4">
                  <c:v>0.61</c:v>
                </c:pt>
                <c:pt idx="5">
                  <c:v>0.48</c:v>
                </c:pt>
                <c:pt idx="6">
                  <c:v>0.24</c:v>
                </c:pt>
                <c:pt idx="7">
                  <c:v>0.36</c:v>
                </c:pt>
                <c:pt idx="8">
                  <c:v>0.54</c:v>
                </c:pt>
                <c:pt idx="9">
                  <c:v>0.37</c:v>
                </c:pt>
                <c:pt idx="10">
                  <c:v>0.09</c:v>
                </c:pt>
                <c:pt idx="11">
                  <c:v>-0.28000000000000003</c:v>
                </c:pt>
                <c:pt idx="12">
                  <c:v>0.68</c:v>
                </c:pt>
                <c:pt idx="13">
                  <c:v>-1.06</c:v>
                </c:pt>
                <c:pt idx="14">
                  <c:v>0.42</c:v>
                </c:pt>
                <c:pt idx="15">
                  <c:v>-0.87</c:v>
                </c:pt>
                <c:pt idx="16">
                  <c:v>-0.79</c:v>
                </c:pt>
                <c:pt idx="17">
                  <c:v>-0.65</c:v>
                </c:pt>
                <c:pt idx="18">
                  <c:v>0.36</c:v>
                </c:pt>
                <c:pt idx="19">
                  <c:v>-0.67</c:v>
                </c:pt>
                <c:pt idx="20">
                  <c:v>0.09</c:v>
                </c:pt>
                <c:pt idx="21">
                  <c:v>-1.1599999999999999</c:v>
                </c:pt>
                <c:pt idx="22">
                  <c:v>0.56000000000000005</c:v>
                </c:pt>
                <c:pt idx="23">
                  <c:v>-0.1</c:v>
                </c:pt>
                <c:pt idx="24">
                  <c:v>0.32</c:v>
                </c:pt>
                <c:pt idx="25">
                  <c:v>2.9</c:v>
                </c:pt>
                <c:pt idx="26">
                  <c:v>-0.4</c:v>
                </c:pt>
                <c:pt idx="27">
                  <c:v>-0.03</c:v>
                </c:pt>
                <c:pt idx="28">
                  <c:v>0.55000000000000004</c:v>
                </c:pt>
                <c:pt idx="29">
                  <c:v>0.45</c:v>
                </c:pt>
                <c:pt idx="30">
                  <c:v>-0.06</c:v>
                </c:pt>
                <c:pt idx="31">
                  <c:v>1.77</c:v>
                </c:pt>
                <c:pt idx="32">
                  <c:v>-0.11</c:v>
                </c:pt>
                <c:pt idx="33">
                  <c:v>0.97</c:v>
                </c:pt>
                <c:pt idx="34">
                  <c:v>-0.56999999999999995</c:v>
                </c:pt>
                <c:pt idx="35">
                  <c:v>-2.31</c:v>
                </c:pt>
                <c:pt idx="36">
                  <c:v>0.85</c:v>
                </c:pt>
                <c:pt idx="37">
                  <c:v>-1.1200000000000001</c:v>
                </c:pt>
                <c:pt idx="38">
                  <c:v>2.04</c:v>
                </c:pt>
                <c:pt idx="39">
                  <c:v>-1.69</c:v>
                </c:pt>
                <c:pt idx="40">
                  <c:v>1.42</c:v>
                </c:pt>
                <c:pt idx="41">
                  <c:v>-0.62</c:v>
                </c:pt>
                <c:pt idx="42">
                  <c:v>-0.02</c:v>
                </c:pt>
                <c:pt idx="43">
                  <c:v>0.74</c:v>
                </c:pt>
                <c:pt idx="44">
                  <c:v>-0.85</c:v>
                </c:pt>
                <c:pt idx="45">
                  <c:v>-0.21</c:v>
                </c:pt>
                <c:pt idx="46">
                  <c:v>0.12</c:v>
                </c:pt>
                <c:pt idx="47">
                  <c:v>0.06</c:v>
                </c:pt>
                <c:pt idx="48">
                  <c:v>-1.95</c:v>
                </c:pt>
                <c:pt idx="49">
                  <c:v>-0.4</c:v>
                </c:pt>
                <c:pt idx="50">
                  <c:v>1.03</c:v>
                </c:pt>
                <c:pt idx="51">
                  <c:v>-1.26</c:v>
                </c:pt>
                <c:pt idx="52">
                  <c:v>-0.49</c:v>
                </c:pt>
                <c:pt idx="53">
                  <c:v>7.73</c:v>
                </c:pt>
                <c:pt idx="54">
                  <c:v>-0.87</c:v>
                </c:pt>
                <c:pt idx="55">
                  <c:v>-1.66</c:v>
                </c:pt>
                <c:pt idx="56">
                  <c:v>4.42</c:v>
                </c:pt>
                <c:pt idx="57">
                  <c:v>3.59</c:v>
                </c:pt>
                <c:pt idx="58">
                  <c:v>-0.41</c:v>
                </c:pt>
                <c:pt idx="59">
                  <c:v>0.9</c:v>
                </c:pt>
                <c:pt idx="60">
                  <c:v>1.72</c:v>
                </c:pt>
                <c:pt idx="61">
                  <c:v>2.59</c:v>
                </c:pt>
                <c:pt idx="62">
                  <c:v>3</c:v>
                </c:pt>
                <c:pt idx="63">
                  <c:v>0.87</c:v>
                </c:pt>
                <c:pt idx="64">
                  <c:v>3.53</c:v>
                </c:pt>
                <c:pt idx="65">
                  <c:v>1.85</c:v>
                </c:pt>
                <c:pt idx="66">
                  <c:v>0.91</c:v>
                </c:pt>
                <c:pt idx="67">
                  <c:v>7.66</c:v>
                </c:pt>
                <c:pt idx="68">
                  <c:v>4.42</c:v>
                </c:pt>
                <c:pt idx="69">
                  <c:v>1.59</c:v>
                </c:pt>
                <c:pt idx="70">
                  <c:v>-3.1</c:v>
                </c:pt>
                <c:pt idx="71">
                  <c:v>6.03</c:v>
                </c:pt>
                <c:pt idx="72">
                  <c:v>-9.6199999999999992</c:v>
                </c:pt>
                <c:pt idx="73">
                  <c:v>0.76</c:v>
                </c:pt>
                <c:pt idx="74">
                  <c:v>7.23</c:v>
                </c:pt>
                <c:pt idx="75">
                  <c:v>-4.2</c:v>
                </c:pt>
                <c:pt idx="76">
                  <c:v>2.64</c:v>
                </c:pt>
                <c:pt idx="77">
                  <c:v>2.48</c:v>
                </c:pt>
                <c:pt idx="78">
                  <c:v>-4.62</c:v>
                </c:pt>
                <c:pt idx="79">
                  <c:v>5.47</c:v>
                </c:pt>
                <c:pt idx="80">
                  <c:v>-6.08</c:v>
                </c:pt>
                <c:pt idx="81">
                  <c:v>-9.17</c:v>
                </c:pt>
                <c:pt idx="82">
                  <c:v>1.1599999999999999</c:v>
                </c:pt>
                <c:pt idx="83">
                  <c:v>10.119999999999999</c:v>
                </c:pt>
                <c:pt idx="84">
                  <c:v>-9.9499999999999993</c:v>
                </c:pt>
                <c:pt idx="85">
                  <c:v>5.72</c:v>
                </c:pt>
                <c:pt idx="86">
                  <c:v>10.199999999999999</c:v>
                </c:pt>
                <c:pt idx="87">
                  <c:v>9.8699999999999992</c:v>
                </c:pt>
                <c:pt idx="88">
                  <c:v>8.2100000000000009</c:v>
                </c:pt>
                <c:pt idx="89">
                  <c:v>9.2100000000000009</c:v>
                </c:pt>
                <c:pt idx="90">
                  <c:v>-10.06</c:v>
                </c:pt>
                <c:pt idx="91">
                  <c:v>1.75</c:v>
                </c:pt>
                <c:pt idx="92">
                  <c:v>9.19</c:v>
                </c:pt>
                <c:pt idx="93">
                  <c:v>-10.1</c:v>
                </c:pt>
                <c:pt idx="94">
                  <c:v>-4.28</c:v>
                </c:pt>
                <c:pt idx="95">
                  <c:v>0.17</c:v>
                </c:pt>
                <c:pt idx="96">
                  <c:v>5.8</c:v>
                </c:pt>
                <c:pt idx="97">
                  <c:v>7.74</c:v>
                </c:pt>
                <c:pt idx="98">
                  <c:v>2.48</c:v>
                </c:pt>
                <c:pt idx="99">
                  <c:v>0.38</c:v>
                </c:pt>
                <c:pt idx="100">
                  <c:v>8.59</c:v>
                </c:pt>
                <c:pt idx="101">
                  <c:v>6.36</c:v>
                </c:pt>
                <c:pt idx="102">
                  <c:v>-3.94</c:v>
                </c:pt>
                <c:pt idx="103">
                  <c:v>5.5</c:v>
                </c:pt>
                <c:pt idx="104">
                  <c:v>1.42</c:v>
                </c:pt>
                <c:pt idx="105">
                  <c:v>-5.27</c:v>
                </c:pt>
                <c:pt idx="106">
                  <c:v>-2.97</c:v>
                </c:pt>
                <c:pt idx="107">
                  <c:v>4.04</c:v>
                </c:pt>
                <c:pt idx="108">
                  <c:v>3.02</c:v>
                </c:pt>
                <c:pt idx="109">
                  <c:v>-4.6399999999999997</c:v>
                </c:pt>
                <c:pt idx="110">
                  <c:v>0.75</c:v>
                </c:pt>
                <c:pt idx="111">
                  <c:v>-1.52</c:v>
                </c:pt>
                <c:pt idx="112">
                  <c:v>-0.7</c:v>
                </c:pt>
                <c:pt idx="113">
                  <c:v>-4.32</c:v>
                </c:pt>
                <c:pt idx="114">
                  <c:v>0.79</c:v>
                </c:pt>
                <c:pt idx="115">
                  <c:v>-8.2799999999999994</c:v>
                </c:pt>
                <c:pt idx="116">
                  <c:v>4.76</c:v>
                </c:pt>
                <c:pt idx="117">
                  <c:v>8.74</c:v>
                </c:pt>
                <c:pt idx="118">
                  <c:v>7.8</c:v>
                </c:pt>
                <c:pt idx="119">
                  <c:v>7.29</c:v>
                </c:pt>
                <c:pt idx="120">
                  <c:v>3.49</c:v>
                </c:pt>
                <c:pt idx="121">
                  <c:v>-7.52</c:v>
                </c:pt>
                <c:pt idx="122">
                  <c:v>5.88</c:v>
                </c:pt>
                <c:pt idx="123">
                  <c:v>10.71</c:v>
                </c:pt>
                <c:pt idx="124">
                  <c:v>-1.28</c:v>
                </c:pt>
                <c:pt idx="125">
                  <c:v>3.34</c:v>
                </c:pt>
                <c:pt idx="126">
                  <c:v>7.95</c:v>
                </c:pt>
                <c:pt idx="127">
                  <c:v>-0.81</c:v>
                </c:pt>
                <c:pt idx="128">
                  <c:v>8.2899999999999991</c:v>
                </c:pt>
                <c:pt idx="129">
                  <c:v>8.84</c:v>
                </c:pt>
                <c:pt idx="130">
                  <c:v>1.63</c:v>
                </c:pt>
                <c:pt idx="131">
                  <c:v>1.67</c:v>
                </c:pt>
                <c:pt idx="132">
                  <c:v>10.94</c:v>
                </c:pt>
                <c:pt idx="133">
                  <c:v>13.35</c:v>
                </c:pt>
                <c:pt idx="134">
                  <c:v>-1.68</c:v>
                </c:pt>
                <c:pt idx="135">
                  <c:v>-1.68</c:v>
                </c:pt>
                <c:pt idx="136">
                  <c:v>8.57</c:v>
                </c:pt>
                <c:pt idx="137">
                  <c:v>5.56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32-4825-BAD9-346D2EF1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654128"/>
        <c:axId val="1356655568"/>
      </c:scatterChart>
      <c:valAx>
        <c:axId val="135665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655568"/>
        <c:crosses val="autoZero"/>
        <c:crossBetween val="midCat"/>
      </c:valAx>
      <c:valAx>
        <c:axId val="135665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Accel_Y (m/s-2)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65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Accel_Z (m/s-2)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'mpu_data (3)'!$E$2:$E$139</c:f>
              <c:numCache>
                <c:formatCode>General</c:formatCode>
                <c:ptCount val="13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</c:numCache>
            </c:numRef>
          </c:xVal>
          <c:yVal>
            <c:numRef>
              <c:f>'mpu_data (3)'!$H$2:$H$139</c:f>
              <c:numCache>
                <c:formatCode>General</c:formatCode>
                <c:ptCount val="138"/>
                <c:pt idx="0">
                  <c:v>11.16</c:v>
                </c:pt>
                <c:pt idx="1">
                  <c:v>12.41</c:v>
                </c:pt>
                <c:pt idx="2">
                  <c:v>10.68</c:v>
                </c:pt>
                <c:pt idx="3">
                  <c:v>11.06</c:v>
                </c:pt>
                <c:pt idx="4">
                  <c:v>11.6</c:v>
                </c:pt>
                <c:pt idx="5">
                  <c:v>10.039999999999999</c:v>
                </c:pt>
                <c:pt idx="6">
                  <c:v>-1.71</c:v>
                </c:pt>
                <c:pt idx="7">
                  <c:v>10.83</c:v>
                </c:pt>
                <c:pt idx="8">
                  <c:v>10.26</c:v>
                </c:pt>
                <c:pt idx="9">
                  <c:v>11.19</c:v>
                </c:pt>
                <c:pt idx="10">
                  <c:v>10.63</c:v>
                </c:pt>
                <c:pt idx="11">
                  <c:v>8.5399999999999991</c:v>
                </c:pt>
                <c:pt idx="12">
                  <c:v>13.54</c:v>
                </c:pt>
                <c:pt idx="13">
                  <c:v>6.22</c:v>
                </c:pt>
                <c:pt idx="14">
                  <c:v>11.63</c:v>
                </c:pt>
                <c:pt idx="15">
                  <c:v>4.47</c:v>
                </c:pt>
                <c:pt idx="16">
                  <c:v>10.51</c:v>
                </c:pt>
                <c:pt idx="17">
                  <c:v>3.44</c:v>
                </c:pt>
                <c:pt idx="18">
                  <c:v>14.34</c:v>
                </c:pt>
                <c:pt idx="19">
                  <c:v>4.8899999999999997</c:v>
                </c:pt>
                <c:pt idx="20">
                  <c:v>7.85</c:v>
                </c:pt>
                <c:pt idx="21">
                  <c:v>4.3</c:v>
                </c:pt>
                <c:pt idx="22">
                  <c:v>10.31</c:v>
                </c:pt>
                <c:pt idx="23">
                  <c:v>8.15</c:v>
                </c:pt>
                <c:pt idx="24">
                  <c:v>13.02</c:v>
                </c:pt>
                <c:pt idx="25">
                  <c:v>19.61</c:v>
                </c:pt>
                <c:pt idx="26">
                  <c:v>7.35</c:v>
                </c:pt>
                <c:pt idx="27">
                  <c:v>9.43</c:v>
                </c:pt>
                <c:pt idx="28">
                  <c:v>11.89</c:v>
                </c:pt>
                <c:pt idx="29">
                  <c:v>9.9</c:v>
                </c:pt>
                <c:pt idx="30">
                  <c:v>12.23</c:v>
                </c:pt>
                <c:pt idx="31">
                  <c:v>-4.83</c:v>
                </c:pt>
                <c:pt idx="32">
                  <c:v>4</c:v>
                </c:pt>
                <c:pt idx="33">
                  <c:v>-5.1100000000000003</c:v>
                </c:pt>
                <c:pt idx="34">
                  <c:v>2.46</c:v>
                </c:pt>
                <c:pt idx="35">
                  <c:v>-1.33</c:v>
                </c:pt>
                <c:pt idx="36">
                  <c:v>6.89</c:v>
                </c:pt>
                <c:pt idx="37">
                  <c:v>-0.93</c:v>
                </c:pt>
                <c:pt idx="38">
                  <c:v>13.92</c:v>
                </c:pt>
                <c:pt idx="39">
                  <c:v>3.37</c:v>
                </c:pt>
                <c:pt idx="40">
                  <c:v>-7.87</c:v>
                </c:pt>
                <c:pt idx="41">
                  <c:v>7.49</c:v>
                </c:pt>
                <c:pt idx="42">
                  <c:v>1.33</c:v>
                </c:pt>
                <c:pt idx="43">
                  <c:v>13.35</c:v>
                </c:pt>
                <c:pt idx="44">
                  <c:v>-0.99</c:v>
                </c:pt>
                <c:pt idx="45">
                  <c:v>8.4499999999999993</c:v>
                </c:pt>
                <c:pt idx="46">
                  <c:v>3.95</c:v>
                </c:pt>
                <c:pt idx="47">
                  <c:v>-5.93</c:v>
                </c:pt>
                <c:pt idx="48">
                  <c:v>13.57</c:v>
                </c:pt>
                <c:pt idx="49">
                  <c:v>6.96</c:v>
                </c:pt>
                <c:pt idx="50">
                  <c:v>-7.24</c:v>
                </c:pt>
                <c:pt idx="51">
                  <c:v>11.12</c:v>
                </c:pt>
                <c:pt idx="52">
                  <c:v>11.24</c:v>
                </c:pt>
                <c:pt idx="53">
                  <c:v>16.3</c:v>
                </c:pt>
                <c:pt idx="54">
                  <c:v>9.89</c:v>
                </c:pt>
                <c:pt idx="55">
                  <c:v>11.43</c:v>
                </c:pt>
                <c:pt idx="56">
                  <c:v>10.66</c:v>
                </c:pt>
                <c:pt idx="57">
                  <c:v>11.94</c:v>
                </c:pt>
                <c:pt idx="58">
                  <c:v>11.57</c:v>
                </c:pt>
                <c:pt idx="59">
                  <c:v>10.95</c:v>
                </c:pt>
                <c:pt idx="60">
                  <c:v>13.06</c:v>
                </c:pt>
                <c:pt idx="61">
                  <c:v>14.37</c:v>
                </c:pt>
                <c:pt idx="62">
                  <c:v>9.4700000000000006</c:v>
                </c:pt>
                <c:pt idx="63">
                  <c:v>9.9</c:v>
                </c:pt>
                <c:pt idx="64">
                  <c:v>14.31</c:v>
                </c:pt>
                <c:pt idx="65">
                  <c:v>9.2799999999999994</c:v>
                </c:pt>
                <c:pt idx="66">
                  <c:v>10.88</c:v>
                </c:pt>
                <c:pt idx="67">
                  <c:v>19.61</c:v>
                </c:pt>
                <c:pt idx="68">
                  <c:v>17.440000000000001</c:v>
                </c:pt>
                <c:pt idx="69">
                  <c:v>9.64</c:v>
                </c:pt>
                <c:pt idx="70">
                  <c:v>0.17</c:v>
                </c:pt>
                <c:pt idx="71">
                  <c:v>10.25</c:v>
                </c:pt>
                <c:pt idx="72">
                  <c:v>11.35</c:v>
                </c:pt>
                <c:pt idx="73">
                  <c:v>7.99</c:v>
                </c:pt>
                <c:pt idx="74">
                  <c:v>7.65</c:v>
                </c:pt>
                <c:pt idx="75">
                  <c:v>7.76</c:v>
                </c:pt>
                <c:pt idx="76">
                  <c:v>10.92</c:v>
                </c:pt>
                <c:pt idx="77">
                  <c:v>10.5</c:v>
                </c:pt>
                <c:pt idx="78">
                  <c:v>8.2100000000000009</c:v>
                </c:pt>
                <c:pt idx="79">
                  <c:v>14.15</c:v>
                </c:pt>
                <c:pt idx="80">
                  <c:v>4.93</c:v>
                </c:pt>
                <c:pt idx="81">
                  <c:v>5.19</c:v>
                </c:pt>
                <c:pt idx="82">
                  <c:v>11.66</c:v>
                </c:pt>
                <c:pt idx="83">
                  <c:v>4.05</c:v>
                </c:pt>
                <c:pt idx="84">
                  <c:v>1.45</c:v>
                </c:pt>
                <c:pt idx="85">
                  <c:v>11.77</c:v>
                </c:pt>
                <c:pt idx="86">
                  <c:v>6.55</c:v>
                </c:pt>
                <c:pt idx="87">
                  <c:v>8.3699999999999992</c:v>
                </c:pt>
                <c:pt idx="88">
                  <c:v>10.08</c:v>
                </c:pt>
                <c:pt idx="89">
                  <c:v>12.46</c:v>
                </c:pt>
                <c:pt idx="90">
                  <c:v>2.34</c:v>
                </c:pt>
                <c:pt idx="91">
                  <c:v>10.81</c:v>
                </c:pt>
                <c:pt idx="92">
                  <c:v>8.17</c:v>
                </c:pt>
                <c:pt idx="93">
                  <c:v>1.5</c:v>
                </c:pt>
                <c:pt idx="94">
                  <c:v>4.3600000000000003</c:v>
                </c:pt>
                <c:pt idx="95">
                  <c:v>8.42</c:v>
                </c:pt>
                <c:pt idx="96">
                  <c:v>8.77</c:v>
                </c:pt>
                <c:pt idx="97">
                  <c:v>6.81</c:v>
                </c:pt>
                <c:pt idx="98">
                  <c:v>10.48</c:v>
                </c:pt>
                <c:pt idx="99">
                  <c:v>10.68</c:v>
                </c:pt>
                <c:pt idx="100">
                  <c:v>3.36</c:v>
                </c:pt>
                <c:pt idx="101">
                  <c:v>7.77</c:v>
                </c:pt>
                <c:pt idx="102">
                  <c:v>9.86</c:v>
                </c:pt>
                <c:pt idx="103">
                  <c:v>8.89</c:v>
                </c:pt>
                <c:pt idx="104">
                  <c:v>10.75</c:v>
                </c:pt>
                <c:pt idx="105">
                  <c:v>9.4499999999999993</c:v>
                </c:pt>
                <c:pt idx="106">
                  <c:v>10.74</c:v>
                </c:pt>
                <c:pt idx="107">
                  <c:v>10.02</c:v>
                </c:pt>
                <c:pt idx="108">
                  <c:v>10.84</c:v>
                </c:pt>
                <c:pt idx="109">
                  <c:v>10.27</c:v>
                </c:pt>
                <c:pt idx="110">
                  <c:v>11.46</c:v>
                </c:pt>
                <c:pt idx="111">
                  <c:v>9.8000000000000007</c:v>
                </c:pt>
                <c:pt idx="112">
                  <c:v>10.25</c:v>
                </c:pt>
                <c:pt idx="113">
                  <c:v>8.67</c:v>
                </c:pt>
                <c:pt idx="114">
                  <c:v>12.25</c:v>
                </c:pt>
                <c:pt idx="115">
                  <c:v>1.51</c:v>
                </c:pt>
                <c:pt idx="116">
                  <c:v>9.67</c:v>
                </c:pt>
                <c:pt idx="117">
                  <c:v>2.4900000000000002</c:v>
                </c:pt>
                <c:pt idx="118">
                  <c:v>-3.99</c:v>
                </c:pt>
                <c:pt idx="119">
                  <c:v>9.41</c:v>
                </c:pt>
                <c:pt idx="120">
                  <c:v>-10.54</c:v>
                </c:pt>
                <c:pt idx="121">
                  <c:v>4.5999999999999996</c:v>
                </c:pt>
                <c:pt idx="122">
                  <c:v>-8.59</c:v>
                </c:pt>
                <c:pt idx="123">
                  <c:v>3.06</c:v>
                </c:pt>
                <c:pt idx="124">
                  <c:v>8.99</c:v>
                </c:pt>
                <c:pt idx="125">
                  <c:v>-7.79</c:v>
                </c:pt>
                <c:pt idx="126">
                  <c:v>-4.55</c:v>
                </c:pt>
                <c:pt idx="127">
                  <c:v>9</c:v>
                </c:pt>
                <c:pt idx="128">
                  <c:v>5.33</c:v>
                </c:pt>
                <c:pt idx="129">
                  <c:v>-4.25</c:v>
                </c:pt>
                <c:pt idx="130">
                  <c:v>-6.39</c:v>
                </c:pt>
                <c:pt idx="131">
                  <c:v>-7.14</c:v>
                </c:pt>
                <c:pt idx="132">
                  <c:v>-3.27</c:v>
                </c:pt>
                <c:pt idx="133">
                  <c:v>-2.48</c:v>
                </c:pt>
                <c:pt idx="134">
                  <c:v>12.66</c:v>
                </c:pt>
                <c:pt idx="135">
                  <c:v>11.05</c:v>
                </c:pt>
                <c:pt idx="136">
                  <c:v>12.22</c:v>
                </c:pt>
                <c:pt idx="137">
                  <c:v>10.09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F1-465C-B2DF-235A4573B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024576"/>
        <c:axId val="1355025536"/>
      </c:scatterChart>
      <c:valAx>
        <c:axId val="135502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025536"/>
        <c:crosses val="autoZero"/>
        <c:crossBetween val="midCat"/>
      </c:valAx>
      <c:valAx>
        <c:axId val="135502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Accel_Z (m/s-2)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024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1</xdr:row>
      <xdr:rowOff>76200</xdr:rowOff>
    </xdr:from>
    <xdr:to>
      <xdr:col>11</xdr:col>
      <xdr:colOff>561975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4A65E9-919F-C39A-1EBB-C73FAA067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244475</xdr:colOff>
      <xdr:row>16</xdr:row>
      <xdr:rowOff>158750</xdr:rowOff>
    </xdr:from>
    <xdr:to>
      <xdr:col>11</xdr:col>
      <xdr:colOff>549275</xdr:colOff>
      <xdr:row>31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9A1395-0620-49AB-986D-FA6B56EEE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250825</xdr:colOff>
      <xdr:row>32</xdr:row>
      <xdr:rowOff>57150</xdr:rowOff>
    </xdr:from>
    <xdr:to>
      <xdr:col>11</xdr:col>
      <xdr:colOff>555625</xdr:colOff>
      <xdr:row>47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42BE46-9BBC-086D-1D85-D8DBC6F41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205317</xdr:colOff>
      <xdr:row>0</xdr:row>
      <xdr:rowOff>171449</xdr:rowOff>
    </xdr:from>
    <xdr:to>
      <xdr:col>19</xdr:col>
      <xdr:colOff>510117</xdr:colOff>
      <xdr:row>15</xdr:row>
      <xdr:rowOff>118532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7A74CB-8FC0-D338-FBC6-DDD1B6F01C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195792</xdr:colOff>
      <xdr:row>16</xdr:row>
      <xdr:rowOff>74083</xdr:rowOff>
    </xdr:from>
    <xdr:to>
      <xdr:col>19</xdr:col>
      <xdr:colOff>500592</xdr:colOff>
      <xdr:row>31</xdr:row>
      <xdr:rowOff>55033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EB460DB-D867-B0C1-D301-5A321181D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212726</xdr:colOff>
      <xdr:row>31</xdr:row>
      <xdr:rowOff>141817</xdr:rowOff>
    </xdr:from>
    <xdr:to>
      <xdr:col>19</xdr:col>
      <xdr:colOff>517526</xdr:colOff>
      <xdr:row>46</xdr:row>
      <xdr:rowOff>122767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4C4103D-7E3E-BD4A-B7B8-61D260999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203554</xdr:colOff>
      <xdr:row>1</xdr:row>
      <xdr:rowOff>0</xdr:rowOff>
    </xdr:from>
    <xdr:to>
      <xdr:col>18</xdr:col>
      <xdr:colOff>512588</xdr:colOff>
      <xdr:row>13</xdr:row>
      <xdr:rowOff>174272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548D9D-5F23-BF9D-3D27-6D49042C3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228247</xdr:colOff>
      <xdr:row>14</xdr:row>
      <xdr:rowOff>127000</xdr:rowOff>
    </xdr:from>
    <xdr:to>
      <xdr:col>18</xdr:col>
      <xdr:colOff>537281</xdr:colOff>
      <xdr:row>29</xdr:row>
      <xdr:rowOff>108655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19E0C2-BDF6-CE73-DB50-A24E61825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226837</xdr:colOff>
      <xdr:row>30</xdr:row>
      <xdr:rowOff>107951</xdr:rowOff>
    </xdr:from>
    <xdr:to>
      <xdr:col>18</xdr:col>
      <xdr:colOff>535871</xdr:colOff>
      <xdr:row>45</xdr:row>
      <xdr:rowOff>88901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4F61AEF-3D97-225A-DCFE-2EE0E40CD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393700</xdr:colOff>
      <xdr:row>0</xdr:row>
      <xdr:rowOff>76200</xdr:rowOff>
    </xdr:from>
    <xdr:to>
      <xdr:col>16</xdr:col>
      <xdr:colOff>88900</xdr:colOff>
      <xdr:row>13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3DB79C-05BA-727A-1E3C-99C9DF5CC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374650</xdr:colOff>
      <xdr:row>13</xdr:row>
      <xdr:rowOff>133350</xdr:rowOff>
    </xdr:from>
    <xdr:to>
      <xdr:col>16</xdr:col>
      <xdr:colOff>69850</xdr:colOff>
      <xdr:row>28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97B984-A4A9-1918-E681-7E1731D3F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374650</xdr:colOff>
      <xdr:row>29</xdr:row>
      <xdr:rowOff>76200</xdr:rowOff>
    </xdr:from>
    <xdr:to>
      <xdr:col>16</xdr:col>
      <xdr:colOff>69850</xdr:colOff>
      <xdr:row>44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1FCC06-A1CD-7B9B-4D93-2356D9F18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142184</xdr:colOff>
      <xdr:row>2</xdr:row>
      <xdr:rowOff>139381</xdr:rowOff>
    </xdr:from>
    <xdr:to>
      <xdr:col>23</xdr:col>
      <xdr:colOff>506403</xdr:colOff>
      <xdr:row>17</xdr:row>
      <xdr:rowOff>120331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76131D-2ABD-8E9B-B7E0-E8B7D294F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618536</xdr:colOff>
      <xdr:row>18</xdr:row>
      <xdr:rowOff>158514</xdr:rowOff>
    </xdr:from>
    <xdr:to>
      <xdr:col>19</xdr:col>
      <xdr:colOff>313737</xdr:colOff>
      <xdr:row>33</xdr:row>
      <xdr:rowOff>139465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10FFAA-0BD8-C7E1-F4D3-B4FC222A11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656048</xdr:colOff>
      <xdr:row>34</xdr:row>
      <xdr:rowOff>165805</xdr:rowOff>
    </xdr:from>
    <xdr:to>
      <xdr:col>19</xdr:col>
      <xdr:colOff>351249</xdr:colOff>
      <xdr:row>49</xdr:row>
      <xdr:rowOff>146755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54F246-C363-3144-9C20-1C8199AC98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373694</xdr:colOff>
      <xdr:row>2</xdr:row>
      <xdr:rowOff>123505</xdr:rowOff>
    </xdr:from>
    <xdr:to>
      <xdr:col>15</xdr:col>
      <xdr:colOff>255009</xdr:colOff>
      <xdr:row>17</xdr:row>
      <xdr:rowOff>44483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35BEED-6D1D-806A-F7DD-5A3198FCE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527050</xdr:colOff>
      <xdr:row>2</xdr:row>
      <xdr:rowOff>82550</xdr:rowOff>
    </xdr:from>
    <xdr:to>
      <xdr:col>14</xdr:col>
      <xdr:colOff>222250</xdr:colOff>
      <xdr:row>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4743B3-26BE-3852-8500-918D5B73B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517525</xdr:colOff>
      <xdr:row>18</xdr:row>
      <xdr:rowOff>95250</xdr:rowOff>
    </xdr:from>
    <xdr:to>
      <xdr:col>14</xdr:col>
      <xdr:colOff>212725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5423CA-BDAC-8D8D-2FB3-93ED3508F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511175</xdr:colOff>
      <xdr:row>34</xdr:row>
      <xdr:rowOff>63500</xdr:rowOff>
    </xdr:from>
    <xdr:to>
      <xdr:col>14</xdr:col>
      <xdr:colOff>206375</xdr:colOff>
      <xdr:row>49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58BC61-7743-60DA-4CDB-5917B7866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2</xdr:row>
      <xdr:rowOff>127000</xdr:rowOff>
    </xdr:from>
    <xdr:to>
      <xdr:col>14</xdr:col>
      <xdr:colOff>142875</xdr:colOff>
      <xdr:row>17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9E9DAE-27C0-D83D-A66E-0139D186B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454025</xdr:colOff>
      <xdr:row>18</xdr:row>
      <xdr:rowOff>114300</xdr:rowOff>
    </xdr:from>
    <xdr:to>
      <xdr:col>14</xdr:col>
      <xdr:colOff>149225</xdr:colOff>
      <xdr:row>33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E1D9E2-11C5-D525-5418-1B7EC5B0C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460375</xdr:colOff>
      <xdr:row>34</xdr:row>
      <xdr:rowOff>101600</xdr:rowOff>
    </xdr:from>
    <xdr:to>
      <xdr:col>14</xdr:col>
      <xdr:colOff>155575</xdr:colOff>
      <xdr:row>49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51FA22-FCE7-7D5D-E99A-4AC564970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21</xdr:row>
      <xdr:rowOff>0</xdr:rowOff>
    </xdr:from>
    <xdr:to>
      <xdr:col>12</xdr:col>
      <xdr:colOff>0</xdr:colOff>
      <xdr:row>22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9B23BD45-DA4F-3949-7A2A-869F2A972820}"/>
            </a:ext>
          </a:extLst>
        </xdr:cNvPr>
        <xdr:cNvSpPr/>
      </xdr:nvSpPr>
      <xdr:spPr>
        <a:xfrm>
          <a:off x="8451850" y="5549900"/>
          <a:ext cx="603250" cy="24765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38F281FA-7DE1-4715-AAFD-D223F0A98F6C}" autoFormatId="16" applyNumberFormats="0" applyBorderFormats="0" applyFontFormats="0" applyPatternFormats="0" applyAlignmentFormats="0" applyWidthHeightFormats="0">
  <queryTableRefresh nextId="12" unboundColumnsRight="7">
    <queryTableFields count="11">
      <queryTableField id="1" name="#!" tableColumnId="1"/>
      <queryTableField id="2" name="Workbook:" tableColumnId="2"/>
      <queryTableField id="3" name="Custom" tableColumnId="3"/>
      <queryTableField id="4" name="Custom_1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E11E255C-69A8-4CD1-A9B6-8B9E76E4510A}" autoFormatId="16" applyNumberFormats="0" applyBorderFormats="0" applyFontFormats="0" applyPatternFormats="0" applyAlignmentFormats="0" applyWidthHeightFormats="0">
  <queryTableRefresh nextId="11" unboundColumnsLeft="2" unboundColumnsRight="4">
    <queryTableFields count="8">
      <queryTableField id="1" dataBound="0" tableColumnId="1"/>
      <queryTableField id="2" dataBound="0" tableColumnId="2"/>
      <queryTableField id="3" name="Custom" tableColumnId="3"/>
      <queryTableField id="4" name="Custom_1" tableColumnId="4"/>
      <queryTableField id="6" dataBound="0" tableColumnId="5"/>
      <queryTableField id="7" dataBound="0" tableColumnId="6"/>
      <queryTableField id="8" dataBound="0" tableColumnId="7"/>
      <queryTableField id="10" dataBound="0" tableColumnId="9"/>
    </queryTableFields>
    <queryTableDeletedFields count="2">
      <deletedField name="#!"/>
      <deletedField name="Workbook: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23918A0C-4589-4E95-93E0-56EA50D6E907}" autoFormatId="16" applyNumberFormats="0" applyBorderFormats="0" applyFontFormats="0" applyPatternFormats="0" applyAlignmentFormats="0" applyWidthHeightFormats="0">
  <queryTableRefresh nextId="9" unboundColumnsRight="2">
    <queryTableFields count="6">
      <queryTableField id="1" name="#!" tableColumnId="1"/>
      <queryTableField id="2" name="Workbook:" tableColumnId="2"/>
      <queryTableField id="3" name="Custom" tableColumnId="3"/>
      <queryTableField id="4" name="Custom_1" tableColumnId="4"/>
      <queryTableField id="5" dataBound="0" tableColumnId="5"/>
      <queryTableField id="6" dataBound="0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4" xr16:uid="{63499F90-81E1-490B-95AB-F927F6CFE6BC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#!" tableColumnId="1"/>
      <queryTableField id="2" name="Workbook:" tableColumnId="2"/>
      <queryTableField id="3" name="Custom" tableColumnId="3"/>
      <queryTableField id="4" name="Custom_1" tableColumnId="4"/>
      <queryTableField id="5" dataBound="0" tableColumnId="5"/>
      <queryTableField id="6" dataBound="0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5" xr16:uid="{10A5619C-F523-453D-9F9C-408B720B4447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#!" tableColumnId="1"/>
      <queryTableField id="2" name="Workbook:" tableColumnId="2"/>
      <queryTableField id="3" name="Custom" tableColumnId="3"/>
      <queryTableField id="4" name="Custom_1" tableColumnId="4"/>
      <queryTableField id="5" dataBound="0" tableColumnId="5"/>
      <queryTableField id="6" dataBound="0" tableColumnId="6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9DDAE3-0518-4AF9-8A72-61C0836219FF}" name="mpu_data__2" displayName="mpu_data__2" ref="A1:G116" totalsRowCount="1" totalsRowDxfId="57">
  <autoFilter ref="A1:G115" xr:uid="{669DDAE3-0518-4AF9-8A72-61C0836219FF}"/>
  <tableColumns count="7">
    <tableColumn id="1" xr3:uid="{19E0F8B7-C8A6-487F-9BDE-881503F29B5C}" name="Time" totalsRowLabel="MAX VALUE" dataDxfId="56"/>
    <tableColumn id="2" xr3:uid="{5F6FA80B-37B5-4CBF-A959-460F46C3F3A3}" name="Accel_X (m/s-2)" totalsRowFunction="custom" dataDxfId="55">
      <totalsRowFormula>MAX(mpu_data__2[Accel_X (m/s-2)])</totalsRowFormula>
    </tableColumn>
    <tableColumn id="3" xr3:uid="{F688FABE-0EDD-46E5-8DAF-325903C8A171}" name="Accel_Y (m/s-2)" totalsRowFunction="custom" dataDxfId="54">
      <totalsRowFormula>MAX(mpu_data__2[Accel_Y (m/s-2)])</totalsRowFormula>
    </tableColumn>
    <tableColumn id="4" xr3:uid="{21872663-226B-4314-9AC7-D3896D58FCFE}" name="Accel_Z (m/s-2)" totalsRowFunction="custom" dataDxfId="53">
      <totalsRowFormula>MAX(mpu_data__2[Accel_Z (m/s-2)])</totalsRowFormula>
    </tableColumn>
    <tableColumn id="5" xr3:uid="{D37ADE46-D8B8-904C-B411-F72F168A14CA}" name="VECTOR MAGNITUDE" totalsRowLabel="MEAN" dataDxfId="52" totalsRowDxfId="51">
      <calculatedColumnFormula>SQRT(mpu_data__2[[#This Row],[Accel_X (m/s-2)]]^2 + mpu_data__2[[#This Row],[Accel_Y (m/s-2)]]^2 + mpu_data__2[[#This Row],[Accel_Z (m/s-2)]]^2)</calculatedColumnFormula>
    </tableColumn>
    <tableColumn id="6" xr3:uid="{D13FE6DE-C570-0048-B0F8-136695266B24}" name="NET DYNAMIC ACCELERATION" totalsRowFunction="custom" dataDxfId="50" totalsRowDxfId="49">
      <calculatedColumnFormula>ABS(mpu_data__2[[#This Row],[VECTOR MAGNITUDE]]-9.81)</calculatedColumnFormula>
      <totalsRowFormula>AVERAGE(mpu_data__2[NET DYNAMIC ACCELERATION])</totalsRowFormula>
    </tableColumn>
    <tableColumn id="7" xr3:uid="{04F9DD8D-8C75-1747-808B-C26F448BB514}" name="SHOCK_STATUS" dataDxfId="48" totalsRowDxfId="47">
      <calculatedColumnFormula>IF(I2 &lt; $H$116 + 2 * $H$117, "NORMAL", IF(I2 &lt; $H$116 + 4 * $H$117, "MODERATE", "SEVERE"))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AB7C990-A911-44F0-8732-B04F6CC4BDB9}" name="mpu_data__3" displayName="mpu_data__3" ref="A1:K139" tableType="queryTable" totalsRowShown="0">
  <autoFilter ref="A1:K139" xr:uid="{BAB7C990-A911-44F0-8732-B04F6CC4BDB9}"/>
  <tableColumns count="11">
    <tableColumn id="1" xr3:uid="{48A79115-B895-4ADA-8A2C-C4EBD4B0B200}" uniqueName="1" name="Time (s)" queryTableFieldId="1" dataDxfId="46"/>
    <tableColumn id="2" xr3:uid="{971EC926-E1AF-4F3B-96B7-8FC8712804AB}" uniqueName="2" name="Accel_X (m/s-2)" queryTableFieldId="2" dataDxfId="45"/>
    <tableColumn id="3" xr3:uid="{D6D4DA0F-9CA4-4587-8200-D6937A7AEBA0}" uniqueName="3" name="Accel_Y (m/s-2)" queryTableFieldId="3"/>
    <tableColumn id="4" xr3:uid="{354A5375-C679-4FB2-AFDA-D7F893F01774}" uniqueName="4" name="Accel_Z (m/s-2)" queryTableFieldId="4"/>
    <tableColumn id="5" xr3:uid="{CA80D05E-2A9B-4ED0-8CF3-F93DEEF86477}" uniqueName="5" name="Time2" queryTableFieldId="5" dataDxfId="44">
      <calculatedColumnFormula>VALUE(mpu_data__3[[#This Row],[Time (s)]])</calculatedColumnFormula>
    </tableColumn>
    <tableColumn id="6" xr3:uid="{34752C7C-3B44-4BC0-9C08-BAC98BF75E05}" uniqueName="6" name="Accel_X (m/s-2)3" queryTableFieldId="6" dataDxfId="43">
      <calculatedColumnFormula>VALUE(mpu_data__3[[#This Row],[Accel_X (m/s-2)]])</calculatedColumnFormula>
    </tableColumn>
    <tableColumn id="7" xr3:uid="{2B23BDE3-9093-44F1-B6E0-95048B679F76}" uniqueName="7" name="Accel_Y (m/s-2)4" queryTableFieldId="7" dataDxfId="42">
      <calculatedColumnFormula>VALUE(mpu_data__3[[#This Row],[Accel_Y (m/s-2)]])</calculatedColumnFormula>
    </tableColumn>
    <tableColumn id="8" xr3:uid="{1E060274-AACA-46F3-BA74-B2F32D687012}" uniqueName="8" name="Accel_Z (m/s-2)5" queryTableFieldId="8" dataDxfId="41">
      <calculatedColumnFormula>VALUE(mpu_data__3[[#This Row],[Accel_Z (m/s-2)]])</calculatedColumnFormula>
    </tableColumn>
    <tableColumn id="9" xr3:uid="{765912F4-FCBE-4BC3-8AE3-C065A6D663A9}" uniqueName="9" name="VECTOR MAGNITUDE" queryTableFieldId="9" dataDxfId="40">
      <calculatedColumnFormula>SQRT(mpu_data__3[[#This Row],[Accel_X (m/s-2)3]]^2 + mpu_data__3[[#This Row],[Accel_Y (m/s-2)4]]^2 +mpu_data__3[[#This Row],[Accel_Z (m/s-2)5]]^2)</calculatedColumnFormula>
    </tableColumn>
    <tableColumn id="10" xr3:uid="{A7BB13BA-9862-4257-B079-1FDE1407D35B}" uniqueName="10" name="NET DYNAMIC ACCELERATION" queryTableFieldId="10" dataDxfId="39">
      <calculatedColumnFormula>ABS(mpu_data__3[[#This Row],[VECTOR MAGNITUDE]]-9.81)</calculatedColumnFormula>
    </tableColumn>
    <tableColumn id="11" xr3:uid="{8F983C2E-ADB2-4816-AA48-4F4E6FD8DAF9}" uniqueName="11" name="SHOCK_STATUS" queryTableFieldId="11" dataDxfId="38">
      <calculatedColumnFormula>IF(mpu_data__3[[#This Row],[NET DYNAMIC ACCELERATION]] &lt; $J$140 + 2 *#REF!, "NORMAL", IF(mpu_data__3[[#This Row],[NET DYNAMIC ACCELERATION]] &lt; $J$140 + 4 *#REF!, "MODERATE", "SEVERE"))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8741359-4015-4C5C-A875-B559D6A70FF0}" name="mpu_data_3" displayName="mpu_data_3" ref="A1:H110" tableType="queryTable" totalsRowShown="0">
  <autoFilter ref="A1:H110" xr:uid="{28741359-4015-4C5C-A875-B559D6A70FF0}"/>
  <tableColumns count="8">
    <tableColumn id="1" xr3:uid="{31C7432C-BB25-4F5E-B94B-E47234CD2E2D}" uniqueName="1" name="Time" queryTableFieldId="1" dataDxfId="37"/>
    <tableColumn id="2" xr3:uid="{F3ABE448-C20E-43CF-9F66-97A173939893}" uniqueName="2" name="Accel_X (m/s-2)" queryTableFieldId="2" dataDxfId="36"/>
    <tableColumn id="3" xr3:uid="{99EA1438-83A3-4878-B2CD-55CCBBBFF14D}" uniqueName="3" name="Accel_Y (m/s-2)" queryTableFieldId="3"/>
    <tableColumn id="4" xr3:uid="{6FB79D7B-B942-48A5-8662-89567E5AF852}" uniqueName="4" name="Accel_Z (m/s-2)" queryTableFieldId="4"/>
    <tableColumn id="5" xr3:uid="{EDE15503-9E10-4694-85A7-373DA26FC4A7}" uniqueName="5" name="VECTOR MAGNITUDE" queryTableFieldId="6" dataDxfId="35">
      <calculatedColumnFormula>SQRT(mpu_data_3[[#This Row],[Accel_X (m/s-2)]]^2 + mpu_data_3[[#This Row],[Accel_Y (m/s-2)]]^2 + mpu_data_3[[#This Row],[Accel_Z (m/s-2)]]^2)</calculatedColumnFormula>
    </tableColumn>
    <tableColumn id="6" xr3:uid="{FDBD3E6C-C732-42B1-80D0-D462F6BE15BF}" uniqueName="6" name="NET DYNAMIC ACCELERATION" queryTableFieldId="7" dataDxfId="34">
      <calculatedColumnFormula>ABS(mpu_data_3[[#This Row],[VECTOR MAGNITUDE]]-9.81)</calculatedColumnFormula>
    </tableColumn>
    <tableColumn id="7" xr3:uid="{0109E933-A29F-4345-842F-F61581A0791F}" uniqueName="7" name="SHOCK_STATUS" queryTableFieldId="8" dataDxfId="33">
      <calculatedColumnFormula>IF(mpu_data_3[[#This Row],[NET DYNAMIC ACCELERATION]] &lt; $F$111 + 2 * $F$112, "NORMAL", IF(mpu_data_3[[#This Row],[NET DYNAMIC ACCELERATION]] &lt; $F$111 + 4 * $F$112, "MODERATE", "SEVERE"))</calculatedColumnFormula>
    </tableColumn>
    <tableColumn id="9" xr3:uid="{5439AF7F-6E45-4B76-B76A-3ECDEA4F4860}" uniqueName="9" name="Accel_X (m/s-2)22" queryTableFieldId="10" dataDxfId="32">
      <calculatedColumnFormula>VALUE(mpu_data_3[[#This Row],[Accel_X (m/s-2)]])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22EC074-E1AC-4244-A875-FEDC607A60C0}" name="mpu_data_1" displayName="mpu_data_1" ref="A1:F202" tableType="queryTable" totalsRowShown="0">
  <autoFilter ref="A1:F202" xr:uid="{B22EC074-E1AC-4244-A875-FEDC607A60C0}"/>
  <tableColumns count="6">
    <tableColumn id="1" xr3:uid="{78202BC9-35FC-4251-8897-B16626749A6B}" uniqueName="1" name="Time (s)" queryTableFieldId="1"/>
    <tableColumn id="2" xr3:uid="{2F7911FB-DC1E-411B-9524-7353FBD2BBC2}" uniqueName="2" name="Accel_X (m/s-2)" queryTableFieldId="2"/>
    <tableColumn id="3" xr3:uid="{48EA5A95-AC8A-4BCD-B134-C7B98ADA9E78}" uniqueName="3" name="Accel_Y (m/s-2)" queryTableFieldId="3"/>
    <tableColumn id="4" xr3:uid="{638D6049-CA9B-45D8-BD5E-AB7EC9624C6B}" uniqueName="4" name="Accel_Z (m/s-2)" queryTableFieldId="4"/>
    <tableColumn id="5" xr3:uid="{C42B4189-E253-41A6-B121-8C8FE5C39E95}" uniqueName="5" name="VECTOR MAGNITUDE" queryTableFieldId="5" dataDxfId="31">
      <calculatedColumnFormula>SQRT(mpu_data_1[[#This Row],[Accel_X (m/s-2)]]^2+mpu_data_1[[#This Row],[Accel_Y (m/s-2)]]^2+mpu_data_1[[#This Row],[Accel_Z (m/s-2)]]^2)</calculatedColumnFormula>
    </tableColumn>
    <tableColumn id="6" xr3:uid="{ADA72F0B-3221-42EC-814D-2D7166CB679A}" uniqueName="6" name="NET DYNAMIC ACCELERATION NORMAL" queryTableFieldId="6" dataDxfId="30">
      <calculatedColumnFormula>ABS(mpu_data_1[[#This Row],[VECTOR MAGNITUDE]]-9.81)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5031448-2BB8-45D8-83C7-9B3E9D06C83F}" name="mpu_data_2" displayName="mpu_data_2" ref="A1:F191" tableType="queryTable" totalsRowShown="0">
  <autoFilter ref="A1:F191" xr:uid="{75031448-2BB8-45D8-83C7-9B3E9D06C83F}"/>
  <tableColumns count="6">
    <tableColumn id="1" xr3:uid="{24BD1EDC-11AA-43C8-8049-19C21C2FF41D}" uniqueName="1" name="Time (s)" queryTableFieldId="1"/>
    <tableColumn id="2" xr3:uid="{4DA7AF87-B92C-4B65-A7E9-37A739B4A630}" uniqueName="2" name="Accel_X (m/s-2)" queryTableFieldId="2"/>
    <tableColumn id="3" xr3:uid="{9CC88082-9617-479A-9E1B-E659A6E440FA}" uniqueName="3" name="Accel_Y (m/s-2)" queryTableFieldId="3"/>
    <tableColumn id="4" xr3:uid="{BE1CA130-CFD1-41E6-8866-55B25149FE31}" uniqueName="4" name="Accel_Z (m/s-2)" queryTableFieldId="4"/>
    <tableColumn id="5" xr3:uid="{6F8E17FC-E340-4BAC-B56D-EDB35DA9BF6E}" uniqueName="5" name="VECTOR MAGNITUDE" queryTableFieldId="5" dataDxfId="29">
      <calculatedColumnFormula>SQRT(mpu_data_2[[#This Row],[Accel_X (m/s-2)]]^2+mpu_data_2[[#This Row],[Accel_Y (m/s-2)]]^2+mpu_data_2[[#This Row],[Accel_Z (m/s-2)]]^2)</calculatedColumnFormula>
    </tableColumn>
    <tableColumn id="6" xr3:uid="{A4DB116A-BCC0-42BF-8C2F-6BD003825DD5}" uniqueName="6" name="NET DYNAMIC ACCELERATION" queryTableFieldId="6" dataDxfId="28">
      <calculatedColumnFormula>ABS(mpu_data_2[[#This Row],[VECTOR MAGNITUDE]]-9.81)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2EC2F03-95EB-46EC-8247-44AC4F496D0B}" name="mpu_data_3_1" displayName="mpu_data_3_1" ref="A1:F204" tableType="queryTable" totalsRowShown="0">
  <autoFilter ref="A1:F204" xr:uid="{82EC2F03-95EB-46EC-8247-44AC4F496D0B}"/>
  <tableColumns count="6">
    <tableColumn id="1" xr3:uid="{EF5E7673-7DB2-4E18-92ED-31D0D3B90057}" uniqueName="1" name="Time (s)" queryTableFieldId="1"/>
    <tableColumn id="2" xr3:uid="{AB834BC6-5AB7-41E1-9FFB-6A6C86193923}" uniqueName="2" name="Accel_X (m/s-2)" queryTableFieldId="2"/>
    <tableColumn id="3" xr3:uid="{04EAD1B1-FC64-4526-A561-6C2B901C1DB3}" uniqueName="3" name="Accel_Y (m/s-2)" queryTableFieldId="3"/>
    <tableColumn id="4" xr3:uid="{3F43C5A3-8D31-481C-8E5A-15FE01F9FB7F}" uniqueName="4" name="Accel_Z (m/s-2)" queryTableFieldId="4"/>
    <tableColumn id="5" xr3:uid="{99143A76-EB19-4307-9913-CE3B208661A1}" uniqueName="5" name="VECTOR MAGNITUDE" queryTableFieldId="5" dataDxfId="27">
      <calculatedColumnFormula>SQRT(mpu_data_3_1[[#This Row],[Accel_X (m/s-2)]]^2+mpu_data_3_1[[#This Row],[Accel_Y (m/s-2)]]^2+mpu_data_3_1[[#This Row],[Accel_Z (m/s-2)]]^2)</calculatedColumnFormula>
    </tableColumn>
    <tableColumn id="6" xr3:uid="{63326972-4AF5-4A36-BFC8-3D5599B3BE34}" uniqueName="6" name="NET DYNAMIC ACCELERATION" queryTableFieldId="6" dataDxfId="26">
      <calculatedColumnFormula>ABS(mpu_data_3_1[[#This Row],[VECTOR MAGNITUDE]]-9.81)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42E86F-AA28-4287-9F82-56B2F52B2379}" name="TBL_CUR" displayName="TBL_CUR" ref="A4:K5" totalsRowShown="0" headerRowDxfId="25" dataDxfId="24">
  <autoFilter ref="A4:K5" xr:uid="{4942E86F-AA28-4287-9F82-56B2F52B237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DF966F1A-14DF-4D71-9F3A-129A489067C6}" name="TIME" dataDxfId="23"/>
    <tableColumn id="2" xr3:uid="{32BB769B-7BF1-4D22-980A-EFEE2C2622E9}" name="CH1" dataDxfId="22"/>
    <tableColumn id="3" xr3:uid="{8013F297-5E4A-470B-A998-1571CB3331D8}" name="CH2" dataDxfId="21"/>
    <tableColumn id="4" xr3:uid="{9C34E716-BD43-4874-AA83-ECD19BA15301}" name="CH3" dataDxfId="20"/>
    <tableColumn id="5" xr3:uid="{213BEC78-A43A-4ACF-AC1C-0F107213502F}" name="CH4" dataDxfId="19"/>
    <tableColumn id="6" xr3:uid="{CD6DC11B-DCEE-4A26-AF4F-BB387B2860A0}" name="CH5" dataDxfId="18"/>
    <tableColumn id="7" xr3:uid="{5EC7B5FD-1A13-4622-B4EC-75E6C52A46DF}" name="CH6" dataDxfId="17"/>
    <tableColumn id="8" xr3:uid="{5A7C777E-BB0B-4EDC-87DE-A2F6E04EE49A}" name="CH7" dataDxfId="16"/>
    <tableColumn id="9" xr3:uid="{FEEB254D-5A38-4247-B8B5-A33B19871DFD}" name="CH8" dataDxfId="15"/>
    <tableColumn id="10" xr3:uid="{140ACD3E-CFF6-4D84-8D95-C63E897EDDFA}" name="CH9" dataDxfId="14"/>
    <tableColumn id="11" xr3:uid="{16393558-BF5D-46D9-AB41-2201064D81C3}" name="CH10" dataDxfId="13"/>
  </tableColumns>
  <tableStyleInfo name="Invisible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395B24-8E03-4FC1-B247-FE4B19F428F3}" name="TBL_HST" displayName="TBL_HST" ref="A7:K22" totalsRowShown="0" headerRowDxfId="12" dataDxfId="11">
  <autoFilter ref="A7:K22" xr:uid="{6D395B24-8E03-4FC1-B247-FE4B19F428F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52636DA8-32BE-41D6-8120-F3C73365882F}" name="TIME" dataDxfId="10"/>
    <tableColumn id="2" xr3:uid="{61FBD3A6-AAE3-4C6D-A863-36A3D005F682}" name="CH1" dataDxfId="9"/>
    <tableColumn id="3" xr3:uid="{140760FF-7F01-40BB-81D8-4E9BA6A2857E}" name="CH2" dataDxfId="8"/>
    <tableColumn id="4" xr3:uid="{AEA61C73-1289-464F-ACED-19E199098D0C}" name="CH3" dataDxfId="7"/>
    <tableColumn id="5" xr3:uid="{C7131756-F687-4550-9BDE-C857F8EF4E19}" name="CH4" dataDxfId="6"/>
    <tableColumn id="6" xr3:uid="{4F3CE00E-34B7-4C9D-9E3A-B260698BB4CF}" name="CH5" dataDxfId="5"/>
    <tableColumn id="7" xr3:uid="{CD5631CD-BA03-4B96-B778-24A653A52A20}" name="CH6" dataDxfId="4"/>
    <tableColumn id="8" xr3:uid="{81DF42D2-83EA-4183-85AB-D60CD5D87819}" name="CH7" dataDxfId="3"/>
    <tableColumn id="9" xr3:uid="{905A661B-1C20-4D81-A23A-E30477556CF1}" name="CH8" dataDxfId="2"/>
    <tableColumn id="10" xr3:uid="{943F4651-D4C4-4978-9E9E-844EA385AAAA}" name="CH9" dataDxfId="1"/>
    <tableColumn id="11" xr3:uid="{DA3526C3-C12F-4EB0-870A-71AB9F020BDF}" name="CH10" dataDxfId="0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6FC8E-49AB-450A-982F-537371B724D7}">
  <dimension ref="A1:D98"/>
  <sheetViews>
    <sheetView workbookViewId="0">
      <selection sqref="A1:D1"/>
    </sheetView>
  </sheetViews>
  <sheetFormatPr baseColWidth="10" defaultColWidth="8.83203125" defaultRowHeight="15"/>
  <cols>
    <col min="1" max="1" width="7.6640625" customWidth="1"/>
    <col min="2" max="3" width="13.83203125" customWidth="1"/>
    <col min="4" max="4" width="13.6640625" customWidth="1"/>
  </cols>
  <sheetData>
    <row r="1" spans="1:4" ht="17">
      <c r="A1" t="s">
        <v>0</v>
      </c>
      <c r="B1" t="s">
        <v>1</v>
      </c>
      <c r="C1" t="s">
        <v>2</v>
      </c>
      <c r="D1" t="s">
        <v>3</v>
      </c>
    </row>
    <row r="2" spans="1:4">
      <c r="A2">
        <v>5</v>
      </c>
      <c r="B2">
        <v>1.27</v>
      </c>
      <c r="C2">
        <v>-0.3</v>
      </c>
      <c r="D2">
        <v>11.46</v>
      </c>
    </row>
    <row r="3" spans="1:4">
      <c r="A3">
        <v>6</v>
      </c>
      <c r="B3">
        <v>4.1399999999999997</v>
      </c>
      <c r="C3">
        <v>0.83</v>
      </c>
      <c r="D3">
        <v>11.11</v>
      </c>
    </row>
    <row r="4" spans="1:4">
      <c r="A4">
        <v>7</v>
      </c>
      <c r="B4">
        <v>1.02</v>
      </c>
      <c r="C4">
        <v>2.2200000000000002</v>
      </c>
      <c r="D4">
        <v>17.39</v>
      </c>
    </row>
    <row r="5" spans="1:4">
      <c r="A5">
        <v>8</v>
      </c>
      <c r="B5">
        <v>-2.2200000000000002</v>
      </c>
      <c r="C5">
        <v>-0.78</v>
      </c>
      <c r="D5">
        <v>9.39</v>
      </c>
    </row>
    <row r="6" spans="1:4">
      <c r="A6">
        <v>9</v>
      </c>
      <c r="B6">
        <v>0.16</v>
      </c>
      <c r="C6">
        <v>-3.17</v>
      </c>
      <c r="D6">
        <v>10.199999999999999</v>
      </c>
    </row>
    <row r="7" spans="1:4">
      <c r="A7">
        <v>10</v>
      </c>
      <c r="B7">
        <v>1.1399999999999999</v>
      </c>
      <c r="C7">
        <v>0.69</v>
      </c>
      <c r="D7">
        <v>13.61</v>
      </c>
    </row>
    <row r="8" spans="1:4">
      <c r="A8">
        <v>11</v>
      </c>
      <c r="B8">
        <v>3.55</v>
      </c>
      <c r="C8">
        <v>5.2</v>
      </c>
      <c r="D8">
        <v>8.92</v>
      </c>
    </row>
    <row r="9" spans="1:4">
      <c r="A9">
        <v>12</v>
      </c>
      <c r="B9">
        <v>6.9</v>
      </c>
      <c r="C9">
        <v>3.73</v>
      </c>
      <c r="D9">
        <v>10.84</v>
      </c>
    </row>
    <row r="10" spans="1:4">
      <c r="A10">
        <v>13</v>
      </c>
      <c r="B10">
        <v>4.59</v>
      </c>
      <c r="C10">
        <v>-2.41</v>
      </c>
      <c r="D10">
        <v>8.9600000000000009</v>
      </c>
    </row>
    <row r="11" spans="1:4">
      <c r="A11">
        <v>14</v>
      </c>
      <c r="B11">
        <v>-1.27</v>
      </c>
      <c r="C11">
        <v>1.65</v>
      </c>
      <c r="D11">
        <v>1.98</v>
      </c>
    </row>
    <row r="12" spans="1:4">
      <c r="A12">
        <v>15</v>
      </c>
      <c r="B12">
        <v>0.91</v>
      </c>
      <c r="C12">
        <v>-1.63</v>
      </c>
      <c r="D12">
        <v>4.45</v>
      </c>
    </row>
    <row r="13" spans="1:4">
      <c r="A13">
        <v>16</v>
      </c>
      <c r="B13">
        <v>-1.68</v>
      </c>
      <c r="C13">
        <v>-3.95</v>
      </c>
      <c r="D13">
        <v>19.52</v>
      </c>
    </row>
    <row r="14" spans="1:4">
      <c r="A14">
        <v>17</v>
      </c>
      <c r="B14">
        <v>0.09</v>
      </c>
      <c r="C14">
        <v>10.91</v>
      </c>
      <c r="D14">
        <v>19.61</v>
      </c>
    </row>
    <row r="15" spans="1:4">
      <c r="A15">
        <v>18</v>
      </c>
      <c r="B15">
        <v>-5.27</v>
      </c>
      <c r="C15">
        <v>7.02</v>
      </c>
      <c r="D15">
        <v>9.1199999999999992</v>
      </c>
    </row>
    <row r="16" spans="1:4">
      <c r="A16">
        <v>19</v>
      </c>
      <c r="B16">
        <v>-5.27</v>
      </c>
      <c r="C16">
        <v>-7.0000000000000007E-2</v>
      </c>
      <c r="D16">
        <v>0.25</v>
      </c>
    </row>
    <row r="17" spans="1:4">
      <c r="A17">
        <v>20</v>
      </c>
      <c r="B17">
        <v>-1.01</v>
      </c>
      <c r="C17">
        <v>0.68</v>
      </c>
      <c r="D17">
        <v>19.61</v>
      </c>
    </row>
    <row r="18" spans="1:4">
      <c r="A18">
        <v>21</v>
      </c>
      <c r="B18">
        <v>-3.86</v>
      </c>
      <c r="C18">
        <v>-1.82</v>
      </c>
      <c r="D18">
        <v>-1.84</v>
      </c>
    </row>
    <row r="19" spans="1:4">
      <c r="A19">
        <v>22</v>
      </c>
      <c r="B19">
        <v>-4.08</v>
      </c>
      <c r="C19">
        <v>19.61</v>
      </c>
      <c r="D19">
        <v>-4.95</v>
      </c>
    </row>
    <row r="20" spans="1:4">
      <c r="A20">
        <v>23</v>
      </c>
      <c r="B20">
        <v>3.62</v>
      </c>
      <c r="C20">
        <v>1.03</v>
      </c>
      <c r="D20">
        <v>16.649999999999999</v>
      </c>
    </row>
    <row r="21" spans="1:4">
      <c r="A21">
        <v>24</v>
      </c>
      <c r="B21">
        <v>0.11</v>
      </c>
      <c r="C21">
        <v>-2.84</v>
      </c>
      <c r="D21">
        <v>11.14</v>
      </c>
    </row>
    <row r="22" spans="1:4">
      <c r="A22">
        <v>25</v>
      </c>
      <c r="B22">
        <v>-0.13</v>
      </c>
      <c r="C22">
        <v>-2.14</v>
      </c>
      <c r="D22">
        <v>10.85</v>
      </c>
    </row>
    <row r="23" spans="1:4">
      <c r="A23">
        <v>26</v>
      </c>
      <c r="B23">
        <v>1.4</v>
      </c>
      <c r="C23">
        <v>-0.11</v>
      </c>
      <c r="D23">
        <v>11.71</v>
      </c>
    </row>
    <row r="24" spans="1:4">
      <c r="A24">
        <v>27</v>
      </c>
      <c r="B24">
        <v>1.46</v>
      </c>
      <c r="C24">
        <v>0.17</v>
      </c>
      <c r="D24">
        <v>11.49</v>
      </c>
    </row>
    <row r="25" spans="1:4">
      <c r="A25">
        <v>28</v>
      </c>
      <c r="B25">
        <v>1.47</v>
      </c>
      <c r="C25">
        <v>0.15</v>
      </c>
      <c r="D25">
        <v>11.44</v>
      </c>
    </row>
    <row r="26" spans="1:4">
      <c r="A26">
        <v>29</v>
      </c>
      <c r="B26">
        <v>1.02</v>
      </c>
      <c r="C26">
        <v>-0.16</v>
      </c>
      <c r="D26">
        <v>10.45</v>
      </c>
    </row>
    <row r="27" spans="1:4">
      <c r="A27">
        <v>30</v>
      </c>
      <c r="B27">
        <v>-1.1299999999999999</v>
      </c>
      <c r="C27">
        <v>0.3</v>
      </c>
      <c r="D27">
        <v>10.82</v>
      </c>
    </row>
    <row r="28" spans="1:4">
      <c r="A28">
        <v>31</v>
      </c>
      <c r="B28">
        <v>-0.82</v>
      </c>
      <c r="C28">
        <v>-0.76</v>
      </c>
      <c r="D28">
        <v>10.77</v>
      </c>
    </row>
    <row r="29" spans="1:4">
      <c r="A29">
        <v>32</v>
      </c>
      <c r="B29">
        <v>-0.06</v>
      </c>
      <c r="C29">
        <v>-1.62</v>
      </c>
      <c r="D29">
        <v>10.82</v>
      </c>
    </row>
    <row r="30" spans="1:4">
      <c r="A30">
        <v>33</v>
      </c>
      <c r="B30">
        <v>0.56999999999999995</v>
      </c>
      <c r="C30">
        <v>1</v>
      </c>
      <c r="D30">
        <v>10.37</v>
      </c>
    </row>
    <row r="31" spans="1:4">
      <c r="A31">
        <v>34</v>
      </c>
      <c r="B31">
        <v>0.87</v>
      </c>
      <c r="C31">
        <v>0.62</v>
      </c>
      <c r="D31">
        <v>17.28</v>
      </c>
    </row>
    <row r="32" spans="1:4">
      <c r="A32">
        <v>35</v>
      </c>
      <c r="B32">
        <v>0.51</v>
      </c>
      <c r="C32">
        <v>0.86</v>
      </c>
      <c r="D32">
        <v>9.44</v>
      </c>
    </row>
    <row r="33" spans="1:4">
      <c r="A33">
        <v>36</v>
      </c>
      <c r="B33">
        <v>2.08</v>
      </c>
      <c r="C33">
        <v>-0.18</v>
      </c>
      <c r="D33">
        <v>12.27</v>
      </c>
    </row>
    <row r="34" spans="1:4">
      <c r="A34">
        <v>37</v>
      </c>
      <c r="B34">
        <v>0.99</v>
      </c>
      <c r="C34">
        <v>-0.27</v>
      </c>
      <c r="D34">
        <v>8.42</v>
      </c>
    </row>
    <row r="35" spans="1:4">
      <c r="A35">
        <v>38</v>
      </c>
      <c r="B35">
        <v>2.16</v>
      </c>
      <c r="C35">
        <v>2.29</v>
      </c>
      <c r="D35">
        <v>13.92</v>
      </c>
    </row>
    <row r="36" spans="1:4">
      <c r="A36">
        <v>39</v>
      </c>
      <c r="B36">
        <v>4.2699999999999996</v>
      </c>
      <c r="C36">
        <v>19.61</v>
      </c>
      <c r="D36">
        <v>19.61</v>
      </c>
    </row>
    <row r="37" spans="1:4">
      <c r="A37">
        <v>40</v>
      </c>
      <c r="B37">
        <v>-0.59</v>
      </c>
      <c r="C37">
        <v>1.96</v>
      </c>
      <c r="D37">
        <v>12.48</v>
      </c>
    </row>
    <row r="38" spans="1:4">
      <c r="A38">
        <v>41</v>
      </c>
      <c r="B38">
        <v>1.1399999999999999</v>
      </c>
      <c r="C38">
        <v>-1.1100000000000001</v>
      </c>
      <c r="D38">
        <v>13.29</v>
      </c>
    </row>
    <row r="39" spans="1:4">
      <c r="A39">
        <v>42</v>
      </c>
      <c r="B39">
        <v>4.59</v>
      </c>
      <c r="C39">
        <v>0.52</v>
      </c>
      <c r="D39">
        <v>10.55</v>
      </c>
    </row>
    <row r="40" spans="1:4">
      <c r="A40">
        <v>43</v>
      </c>
      <c r="B40">
        <v>0.76</v>
      </c>
      <c r="C40">
        <v>2.75</v>
      </c>
      <c r="D40">
        <v>12.33</v>
      </c>
    </row>
    <row r="41" spans="1:4">
      <c r="A41">
        <v>44</v>
      </c>
      <c r="B41">
        <v>-0.4</v>
      </c>
      <c r="C41">
        <v>0.91</v>
      </c>
      <c r="D41">
        <v>11.41</v>
      </c>
    </row>
    <row r="42" spans="1:4">
      <c r="A42">
        <v>45</v>
      </c>
      <c r="B42">
        <v>0.75</v>
      </c>
      <c r="C42">
        <v>2.97</v>
      </c>
      <c r="D42">
        <v>10.77</v>
      </c>
    </row>
    <row r="43" spans="1:4">
      <c r="A43">
        <v>46</v>
      </c>
      <c r="B43">
        <v>6.31</v>
      </c>
      <c r="C43">
        <v>1.1100000000000001</v>
      </c>
      <c r="D43">
        <v>11.19</v>
      </c>
    </row>
    <row r="44" spans="1:4">
      <c r="A44">
        <v>47</v>
      </c>
      <c r="B44">
        <v>-1.93</v>
      </c>
      <c r="C44">
        <v>2.0499999999999998</v>
      </c>
      <c r="D44">
        <v>10.98</v>
      </c>
    </row>
    <row r="45" spans="1:4">
      <c r="A45">
        <v>48</v>
      </c>
      <c r="B45">
        <v>2.85</v>
      </c>
      <c r="C45">
        <v>1.56</v>
      </c>
      <c r="D45">
        <v>10.96</v>
      </c>
    </row>
    <row r="46" spans="1:4">
      <c r="A46">
        <v>49</v>
      </c>
      <c r="B46">
        <v>2.73</v>
      </c>
      <c r="C46">
        <v>3.77</v>
      </c>
      <c r="D46">
        <v>10.65</v>
      </c>
    </row>
    <row r="47" spans="1:4">
      <c r="A47">
        <v>50</v>
      </c>
      <c r="B47">
        <v>1.1000000000000001</v>
      </c>
      <c r="C47">
        <v>1.7</v>
      </c>
      <c r="D47">
        <v>11.47</v>
      </c>
    </row>
    <row r="48" spans="1:4">
      <c r="A48">
        <v>51</v>
      </c>
      <c r="B48">
        <v>2.3199999999999998</v>
      </c>
      <c r="C48">
        <v>0.56000000000000005</v>
      </c>
      <c r="D48">
        <v>11.25</v>
      </c>
    </row>
    <row r="49" spans="1:4">
      <c r="A49">
        <v>52</v>
      </c>
      <c r="B49">
        <v>2.58</v>
      </c>
      <c r="C49">
        <v>0.15</v>
      </c>
      <c r="D49">
        <v>11.37</v>
      </c>
    </row>
    <row r="50" spans="1:4">
      <c r="A50">
        <v>53</v>
      </c>
      <c r="B50">
        <v>6.7</v>
      </c>
      <c r="C50">
        <v>2.92</v>
      </c>
      <c r="D50">
        <v>13.46</v>
      </c>
    </row>
    <row r="51" spans="1:4">
      <c r="A51">
        <v>54</v>
      </c>
      <c r="B51">
        <v>3.06</v>
      </c>
      <c r="C51">
        <v>1.69</v>
      </c>
      <c r="D51">
        <v>11.93</v>
      </c>
    </row>
    <row r="52" spans="1:4">
      <c r="A52">
        <v>55</v>
      </c>
      <c r="B52">
        <v>2.66</v>
      </c>
      <c r="C52">
        <v>1.76</v>
      </c>
      <c r="D52">
        <v>10.36</v>
      </c>
    </row>
    <row r="53" spans="1:4">
      <c r="A53">
        <v>56</v>
      </c>
      <c r="B53">
        <v>3.01</v>
      </c>
      <c r="C53">
        <v>1.69</v>
      </c>
      <c r="D53">
        <v>10.95</v>
      </c>
    </row>
    <row r="54" spans="1:4">
      <c r="A54">
        <v>57</v>
      </c>
      <c r="B54">
        <v>2.91</v>
      </c>
      <c r="C54">
        <v>1.61</v>
      </c>
      <c r="D54">
        <v>11.05</v>
      </c>
    </row>
    <row r="55" spans="1:4">
      <c r="A55">
        <v>58</v>
      </c>
      <c r="B55">
        <v>2.91</v>
      </c>
      <c r="C55">
        <v>0.89</v>
      </c>
      <c r="D55">
        <v>10.84</v>
      </c>
    </row>
    <row r="56" spans="1:4">
      <c r="A56">
        <v>59</v>
      </c>
      <c r="B56">
        <v>-2.96</v>
      </c>
      <c r="C56">
        <v>1.68</v>
      </c>
      <c r="D56">
        <v>10.89</v>
      </c>
    </row>
    <row r="57" spans="1:4">
      <c r="A57">
        <v>60</v>
      </c>
      <c r="B57">
        <v>3.3</v>
      </c>
      <c r="C57">
        <v>2.89</v>
      </c>
      <c r="D57">
        <v>15.93</v>
      </c>
    </row>
    <row r="58" spans="1:4">
      <c r="A58">
        <v>61</v>
      </c>
      <c r="B58">
        <v>-9.01</v>
      </c>
      <c r="C58">
        <v>1.05</v>
      </c>
      <c r="D58">
        <v>-6.14</v>
      </c>
    </row>
    <row r="59" spans="1:4">
      <c r="A59">
        <v>62</v>
      </c>
      <c r="B59">
        <v>-8.84</v>
      </c>
      <c r="C59">
        <v>-2.44</v>
      </c>
      <c r="D59">
        <v>-3.5</v>
      </c>
    </row>
    <row r="60" spans="1:4">
      <c r="A60">
        <v>63</v>
      </c>
      <c r="B60">
        <v>-6.78</v>
      </c>
      <c r="C60">
        <v>4.51</v>
      </c>
      <c r="D60">
        <v>-0.28000000000000003</v>
      </c>
    </row>
    <row r="61" spans="1:4">
      <c r="A61">
        <v>64</v>
      </c>
      <c r="B61">
        <v>0.06</v>
      </c>
      <c r="C61">
        <v>-0.97</v>
      </c>
      <c r="D61">
        <v>9.44</v>
      </c>
    </row>
    <row r="62" spans="1:4">
      <c r="A62">
        <v>65</v>
      </c>
      <c r="B62">
        <v>-1.83</v>
      </c>
      <c r="C62">
        <v>1.57</v>
      </c>
      <c r="D62">
        <v>14.12</v>
      </c>
    </row>
    <row r="63" spans="1:4">
      <c r="A63">
        <v>66</v>
      </c>
      <c r="B63">
        <v>10.26</v>
      </c>
      <c r="C63">
        <v>1.44</v>
      </c>
      <c r="D63">
        <v>6.82</v>
      </c>
    </row>
    <row r="64" spans="1:4">
      <c r="A64">
        <v>67</v>
      </c>
      <c r="B64">
        <v>-8.1</v>
      </c>
      <c r="C64">
        <v>3.19</v>
      </c>
      <c r="D64">
        <v>7.02</v>
      </c>
    </row>
    <row r="65" spans="1:4">
      <c r="A65">
        <v>68</v>
      </c>
      <c r="B65">
        <v>2.4900000000000002</v>
      </c>
      <c r="C65">
        <v>0.41</v>
      </c>
      <c r="D65">
        <v>9.51</v>
      </c>
    </row>
    <row r="66" spans="1:4">
      <c r="A66">
        <v>69</v>
      </c>
      <c r="B66">
        <v>-5.55</v>
      </c>
      <c r="C66">
        <v>-0.69</v>
      </c>
      <c r="D66">
        <v>3.19</v>
      </c>
    </row>
    <row r="67" spans="1:4">
      <c r="A67">
        <v>70</v>
      </c>
      <c r="B67">
        <v>-8.84</v>
      </c>
      <c r="C67">
        <v>1.23</v>
      </c>
      <c r="D67">
        <v>3.69</v>
      </c>
    </row>
    <row r="68" spans="1:4">
      <c r="A68">
        <v>71</v>
      </c>
      <c r="B68">
        <v>-10.23</v>
      </c>
      <c r="C68">
        <v>-6.79</v>
      </c>
      <c r="D68">
        <v>5.04</v>
      </c>
    </row>
    <row r="69" spans="1:4">
      <c r="A69">
        <v>72</v>
      </c>
      <c r="B69">
        <v>3.29</v>
      </c>
      <c r="C69">
        <v>0.35</v>
      </c>
      <c r="D69">
        <v>17.95</v>
      </c>
    </row>
    <row r="70" spans="1:4">
      <c r="A70">
        <v>73</v>
      </c>
      <c r="B70">
        <v>17.43</v>
      </c>
      <c r="C70">
        <v>18.93</v>
      </c>
      <c r="D70">
        <v>-1.33</v>
      </c>
    </row>
    <row r="71" spans="1:4">
      <c r="A71">
        <v>74</v>
      </c>
      <c r="B71">
        <v>5.53</v>
      </c>
      <c r="C71">
        <v>-6.51</v>
      </c>
      <c r="D71">
        <v>5.07</v>
      </c>
    </row>
    <row r="72" spans="1:4">
      <c r="A72">
        <v>76</v>
      </c>
      <c r="B72">
        <v>0</v>
      </c>
      <c r="C72">
        <v>34.5</v>
      </c>
      <c r="D72">
        <v>-3.38</v>
      </c>
    </row>
    <row r="73" spans="1:4">
      <c r="A73">
        <v>77</v>
      </c>
      <c r="B73">
        <v>4.82</v>
      </c>
      <c r="C73">
        <v>7.31</v>
      </c>
      <c r="D73">
        <v>19.61</v>
      </c>
    </row>
    <row r="74" spans="1:4">
      <c r="A74">
        <v>78</v>
      </c>
      <c r="B74">
        <v>-8.23</v>
      </c>
      <c r="C74">
        <v>-3.78</v>
      </c>
      <c r="D74">
        <v>1.95</v>
      </c>
    </row>
    <row r="75" spans="1:4">
      <c r="A75">
        <v>79</v>
      </c>
      <c r="B75">
        <v>2.15</v>
      </c>
      <c r="C75">
        <v>-2.73</v>
      </c>
      <c r="D75">
        <v>8.82</v>
      </c>
    </row>
    <row r="76" spans="1:4">
      <c r="A76">
        <v>80</v>
      </c>
      <c r="B76">
        <v>-3.21</v>
      </c>
      <c r="C76">
        <v>1.21</v>
      </c>
      <c r="D76">
        <v>10.119999999999999</v>
      </c>
    </row>
    <row r="77" spans="1:4">
      <c r="A77">
        <v>81</v>
      </c>
      <c r="B77">
        <v>5.99</v>
      </c>
      <c r="C77">
        <v>3.92</v>
      </c>
      <c r="D77">
        <v>9.01</v>
      </c>
    </row>
    <row r="78" spans="1:4">
      <c r="A78">
        <v>82</v>
      </c>
      <c r="B78">
        <v>9.69</v>
      </c>
      <c r="C78">
        <v>1.19</v>
      </c>
      <c r="D78">
        <v>7.11</v>
      </c>
    </row>
    <row r="79" spans="1:4">
      <c r="A79">
        <v>83</v>
      </c>
      <c r="B79">
        <v>-5.92</v>
      </c>
      <c r="C79">
        <v>-2.4</v>
      </c>
      <c r="D79">
        <v>9.44</v>
      </c>
    </row>
    <row r="80" spans="1:4">
      <c r="A80">
        <v>84</v>
      </c>
      <c r="B80">
        <v>3.18</v>
      </c>
      <c r="C80">
        <v>3.14</v>
      </c>
      <c r="D80">
        <v>12.16</v>
      </c>
    </row>
    <row r="81" spans="1:4">
      <c r="A81">
        <v>85</v>
      </c>
      <c r="B81">
        <v>-6.01</v>
      </c>
      <c r="C81">
        <v>-1.08</v>
      </c>
      <c r="D81">
        <v>8.67</v>
      </c>
    </row>
    <row r="82" spans="1:4">
      <c r="A82">
        <v>86</v>
      </c>
      <c r="B82">
        <v>9.8800000000000008</v>
      </c>
      <c r="C82">
        <v>-0.97</v>
      </c>
      <c r="D82">
        <v>8.93</v>
      </c>
    </row>
    <row r="83" spans="1:4">
      <c r="A83">
        <v>87</v>
      </c>
      <c r="B83">
        <v>-1.5</v>
      </c>
      <c r="C83">
        <v>-9.52</v>
      </c>
      <c r="D83">
        <v>3.53</v>
      </c>
    </row>
    <row r="84" spans="1:4">
      <c r="A84">
        <v>88</v>
      </c>
      <c r="B84">
        <v>8.4</v>
      </c>
      <c r="C84">
        <v>-3.3</v>
      </c>
      <c r="D84">
        <v>-3.21</v>
      </c>
    </row>
    <row r="85" spans="1:4">
      <c r="A85">
        <v>89</v>
      </c>
      <c r="B85">
        <v>7.91</v>
      </c>
      <c r="C85">
        <v>5.41</v>
      </c>
      <c r="D85">
        <v>8</v>
      </c>
    </row>
    <row r="86" spans="1:4">
      <c r="A86">
        <v>90</v>
      </c>
      <c r="B86">
        <v>7.87</v>
      </c>
      <c r="C86">
        <v>-3.81</v>
      </c>
      <c r="D86">
        <v>3.6</v>
      </c>
    </row>
    <row r="87" spans="1:4">
      <c r="A87">
        <v>91</v>
      </c>
      <c r="B87">
        <v>-5.63</v>
      </c>
      <c r="C87">
        <v>5.13</v>
      </c>
      <c r="D87">
        <v>-6.73</v>
      </c>
    </row>
    <row r="88" spans="1:4">
      <c r="A88">
        <v>92</v>
      </c>
      <c r="B88">
        <v>4.09</v>
      </c>
      <c r="C88">
        <v>-4.16</v>
      </c>
      <c r="D88">
        <v>11.92</v>
      </c>
    </row>
    <row r="89" spans="1:4">
      <c r="A89">
        <v>93</v>
      </c>
      <c r="B89">
        <v>-2.17</v>
      </c>
      <c r="C89">
        <v>9.2799999999999994</v>
      </c>
      <c r="D89">
        <v>6.17</v>
      </c>
    </row>
    <row r="90" spans="1:4">
      <c r="A90">
        <v>94</v>
      </c>
      <c r="B90">
        <v>4.29</v>
      </c>
      <c r="C90">
        <v>4.53</v>
      </c>
      <c r="D90">
        <v>10.59</v>
      </c>
    </row>
    <row r="91" spans="1:4">
      <c r="A91">
        <v>95</v>
      </c>
      <c r="B91">
        <v>-0.46</v>
      </c>
      <c r="C91">
        <v>4.01</v>
      </c>
      <c r="D91">
        <v>11.31</v>
      </c>
    </row>
    <row r="92" spans="1:4">
      <c r="A92">
        <v>96</v>
      </c>
      <c r="B92">
        <v>-2.44</v>
      </c>
      <c r="C92">
        <v>0.23</v>
      </c>
      <c r="D92">
        <v>10.99</v>
      </c>
    </row>
    <row r="93" spans="1:4">
      <c r="A93">
        <v>97</v>
      </c>
      <c r="B93">
        <v>-0.94</v>
      </c>
      <c r="C93">
        <v>-4.12</v>
      </c>
      <c r="D93">
        <v>9.9</v>
      </c>
    </row>
    <row r="94" spans="1:4">
      <c r="A94">
        <v>98</v>
      </c>
      <c r="B94">
        <v>5.52</v>
      </c>
      <c r="C94">
        <v>0.44</v>
      </c>
      <c r="D94">
        <v>9.82</v>
      </c>
    </row>
    <row r="95" spans="1:4">
      <c r="A95">
        <v>99</v>
      </c>
      <c r="B95">
        <v>0.87</v>
      </c>
      <c r="C95">
        <v>-0.66</v>
      </c>
      <c r="D95">
        <v>13.92</v>
      </c>
    </row>
    <row r="96" spans="1:4">
      <c r="A96">
        <v>100</v>
      </c>
      <c r="B96">
        <v>0.41</v>
      </c>
      <c r="C96">
        <v>0.2</v>
      </c>
      <c r="D96">
        <v>11.59</v>
      </c>
    </row>
    <row r="97" spans="1:4">
      <c r="A97">
        <v>101</v>
      </c>
      <c r="B97">
        <v>1.03</v>
      </c>
      <c r="C97">
        <v>0.72</v>
      </c>
      <c r="D97">
        <v>11.52</v>
      </c>
    </row>
    <row r="98" spans="1:4">
      <c r="A98">
        <v>102</v>
      </c>
      <c r="B98">
        <v>0.98</v>
      </c>
      <c r="C98">
        <v>0.75</v>
      </c>
      <c r="D98">
        <v>11.48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245EE-68A5-4730-B323-59766906717C}">
  <dimension ref="A1:E13"/>
  <sheetViews>
    <sheetView workbookViewId="0">
      <selection activeCell="A3" sqref="A1:A1048576"/>
    </sheetView>
  </sheetViews>
  <sheetFormatPr baseColWidth="10" defaultColWidth="8.6640625" defaultRowHeight="15"/>
  <cols>
    <col min="1" max="1" width="30.6640625" style="12" customWidth="1"/>
    <col min="2" max="2" width="0.1640625" style="12" customWidth="1"/>
    <col min="3" max="3" width="30.6640625" style="12" customWidth="1"/>
    <col min="4" max="16384" width="8.6640625" style="12"/>
  </cols>
  <sheetData>
    <row r="1" spans="1:5" ht="28">
      <c r="A1" s="45" t="s">
        <v>23</v>
      </c>
      <c r="B1" s="45"/>
      <c r="C1" s="45"/>
      <c r="D1" s="45"/>
      <c r="E1" s="45"/>
    </row>
    <row r="2" spans="1:5" ht="50" customHeight="1">
      <c r="A2" s="46" t="s">
        <v>24</v>
      </c>
      <c r="B2" s="46"/>
      <c r="C2" s="46"/>
      <c r="D2" s="46"/>
      <c r="E2" s="46"/>
    </row>
    <row r="3" spans="1:5" ht="4.5" customHeight="1"/>
    <row r="4" spans="1:5" ht="24" customHeight="1">
      <c r="A4" s="29" t="s">
        <v>25</v>
      </c>
      <c r="B4" s="13">
        <v>150</v>
      </c>
      <c r="C4" s="14">
        <v>150</v>
      </c>
    </row>
    <row r="5" spans="1:5" ht="4.5" customHeight="1"/>
    <row r="6" spans="1:5" ht="24" customHeight="1">
      <c r="A6" s="29" t="s">
        <v>26</v>
      </c>
      <c r="B6" s="13">
        <v>15</v>
      </c>
      <c r="C6" s="14">
        <v>15</v>
      </c>
    </row>
    <row r="7" spans="1:5" ht="4.5" customHeight="1"/>
    <row r="8" spans="1:5" ht="24" customHeight="1">
      <c r="A8" s="29" t="s">
        <v>27</v>
      </c>
      <c r="B8" s="13">
        <v>10</v>
      </c>
      <c r="C8" s="14">
        <v>10</v>
      </c>
    </row>
    <row r="9" spans="1:5" ht="4.5" customHeight="1"/>
    <row r="10" spans="1:5" ht="24" customHeight="1">
      <c r="A10" s="29" t="s">
        <v>28</v>
      </c>
      <c r="B10" s="13" t="s">
        <v>29</v>
      </c>
      <c r="C10" s="14" t="s">
        <v>29</v>
      </c>
    </row>
    <row r="13" spans="1:5" ht="50" customHeight="1">
      <c r="A13" s="47" t="s">
        <v>30</v>
      </c>
      <c r="B13" s="47"/>
      <c r="C13" s="47"/>
      <c r="D13" s="47"/>
      <c r="E13" s="47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4C20856F-A1D4-48A5-91E6-C973D358F4F7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BB096804-8414-46E6-80D3-76A28B9BBF86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3C8885EE-FFE1-4617-AEBE-44D91498BE79}">
      <formula1>1</formula1>
      <formula2>1000</formula2>
    </dataValidation>
    <dataValidation type="list" errorStyle="information" allowBlank="1" showInputMessage="1" sqref="C10" xr:uid="{29B39FB5-DB3E-4FD9-888A-7CF38AF8B3B4}">
      <formula1>"Newest first,Newest last"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08017-FD8C-4FCC-94D7-3E328538F8A8}">
  <dimension ref="A1:L16"/>
  <sheetViews>
    <sheetView workbookViewId="0">
      <selection sqref="A1:G1"/>
    </sheetView>
  </sheetViews>
  <sheetFormatPr baseColWidth="10" defaultColWidth="8.6640625" defaultRowHeight="15"/>
  <cols>
    <col min="1" max="2" width="3.6640625" style="2" customWidth="1"/>
    <col min="3" max="3" width="14.6640625" style="2" customWidth="1"/>
    <col min="4" max="4" width="18.6640625" style="2" customWidth="1"/>
    <col min="5" max="5" width="60.6640625" style="2" customWidth="1"/>
    <col min="6" max="6" width="16.6640625" style="2" customWidth="1"/>
    <col min="7" max="7" width="12.6640625" style="2" customWidth="1"/>
    <col min="8" max="8" width="8.6640625" style="2"/>
    <col min="9" max="9" width="16.6640625" style="2" customWidth="1"/>
    <col min="10" max="10" width="60.6640625" style="2" customWidth="1"/>
    <col min="11" max="16384" width="8.6640625" style="2"/>
  </cols>
  <sheetData>
    <row r="1" spans="1:12" ht="28">
      <c r="A1" s="50" t="s">
        <v>322</v>
      </c>
      <c r="B1" s="50"/>
      <c r="C1" s="50"/>
      <c r="D1" s="50"/>
      <c r="E1" s="50"/>
      <c r="F1" s="50"/>
      <c r="G1" s="50"/>
      <c r="L1" s="26" t="s">
        <v>328</v>
      </c>
    </row>
    <row r="2" spans="1:12" ht="48" customHeight="1">
      <c r="A2" s="51" t="s">
        <v>6</v>
      </c>
      <c r="B2" s="51"/>
      <c r="C2" s="51"/>
      <c r="D2" s="51"/>
      <c r="E2" s="51"/>
      <c r="F2" s="51"/>
      <c r="G2" s="51"/>
    </row>
    <row r="3" spans="1:12" ht="26" customHeight="1">
      <c r="B3" s="54" t="s">
        <v>4</v>
      </c>
      <c r="C3" s="54"/>
      <c r="D3" s="54"/>
      <c r="E3" s="54"/>
      <c r="F3" s="54"/>
      <c r="G3" s="54"/>
      <c r="H3" s="54"/>
    </row>
    <row r="4" spans="1:12" ht="26" customHeight="1">
      <c r="B4" s="52"/>
      <c r="C4" s="52"/>
      <c r="D4" s="52"/>
      <c r="E4" s="52"/>
      <c r="F4" s="52"/>
      <c r="G4" s="52"/>
      <c r="I4" s="48" t="s">
        <v>320</v>
      </c>
      <c r="J4" s="48"/>
    </row>
    <row r="5" spans="1:12" ht="24" customHeight="1">
      <c r="B5" s="52"/>
      <c r="C5" s="3" t="s">
        <v>7</v>
      </c>
      <c r="D5" s="3" t="s">
        <v>8</v>
      </c>
      <c r="E5" s="3" t="s">
        <v>9</v>
      </c>
      <c r="F5" s="3" t="s">
        <v>10</v>
      </c>
      <c r="G5" s="3" t="s">
        <v>11</v>
      </c>
      <c r="I5" s="49" t="s">
        <v>327</v>
      </c>
      <c r="J5" s="49"/>
      <c r="K5" s="26">
        <v>1</v>
      </c>
    </row>
    <row r="6" spans="1:12" ht="24" customHeight="1">
      <c r="B6" s="52"/>
      <c r="C6" s="28" t="s">
        <v>12</v>
      </c>
      <c r="D6" s="5" t="s">
        <v>12</v>
      </c>
      <c r="E6" s="5"/>
      <c r="F6" s="5"/>
      <c r="G6" s="4" t="s">
        <v>13</v>
      </c>
      <c r="I6" s="48" t="s">
        <v>5</v>
      </c>
      <c r="J6" s="48"/>
    </row>
    <row r="7" spans="1:12" ht="24" customHeight="1">
      <c r="B7" s="52"/>
      <c r="C7" s="7" t="s">
        <v>14</v>
      </c>
      <c r="D7" s="8" t="s">
        <v>14</v>
      </c>
      <c r="E7" s="8"/>
      <c r="F7" s="8"/>
      <c r="G7" s="6" t="s">
        <v>13</v>
      </c>
      <c r="I7" s="27">
        <v>150</v>
      </c>
    </row>
    <row r="8" spans="1:12" ht="24" customHeight="1">
      <c r="B8" s="52"/>
      <c r="C8" s="7" t="s">
        <v>15</v>
      </c>
      <c r="D8" s="8" t="s">
        <v>15</v>
      </c>
      <c r="E8" s="8"/>
      <c r="F8" s="8"/>
      <c r="G8" s="6" t="s">
        <v>13</v>
      </c>
      <c r="I8" s="48" t="s">
        <v>321</v>
      </c>
      <c r="J8" s="48"/>
    </row>
    <row r="9" spans="1:12" ht="24" customHeight="1">
      <c r="B9" s="52"/>
      <c r="C9" s="7" t="s">
        <v>16</v>
      </c>
      <c r="D9" s="8" t="s">
        <v>16</v>
      </c>
      <c r="E9" s="8"/>
      <c r="F9" s="8"/>
      <c r="G9" s="6" t="s">
        <v>13</v>
      </c>
      <c r="I9" s="27">
        <v>115200</v>
      </c>
    </row>
    <row r="10" spans="1:12" ht="24" customHeight="1">
      <c r="B10" s="52"/>
      <c r="C10" s="7" t="s">
        <v>17</v>
      </c>
      <c r="D10" s="8" t="s">
        <v>17</v>
      </c>
      <c r="E10" s="8"/>
      <c r="F10" s="8"/>
      <c r="G10" s="6" t="s">
        <v>13</v>
      </c>
    </row>
    <row r="11" spans="1:12" ht="24" customHeight="1">
      <c r="B11" s="52"/>
      <c r="C11" s="7" t="s">
        <v>18</v>
      </c>
      <c r="D11" s="8" t="s">
        <v>18</v>
      </c>
      <c r="E11" s="8"/>
      <c r="F11" s="8"/>
      <c r="G11" s="6" t="s">
        <v>13</v>
      </c>
    </row>
    <row r="12" spans="1:12" ht="24" customHeight="1">
      <c r="B12" s="52"/>
      <c r="C12" s="7" t="s">
        <v>19</v>
      </c>
      <c r="D12" s="8" t="s">
        <v>19</v>
      </c>
      <c r="E12" s="8"/>
      <c r="F12" s="8"/>
      <c r="G12" s="6" t="s">
        <v>13</v>
      </c>
    </row>
    <row r="13" spans="1:12" ht="24" customHeight="1">
      <c r="B13" s="52"/>
      <c r="C13" s="7" t="s">
        <v>20</v>
      </c>
      <c r="D13" s="8" t="s">
        <v>20</v>
      </c>
      <c r="E13" s="8"/>
      <c r="F13" s="8"/>
      <c r="G13" s="6" t="s">
        <v>13</v>
      </c>
    </row>
    <row r="14" spans="1:12" ht="24" customHeight="1">
      <c r="B14" s="52"/>
      <c r="C14" s="7" t="s">
        <v>21</v>
      </c>
      <c r="D14" s="8" t="s">
        <v>21</v>
      </c>
      <c r="E14" s="8"/>
      <c r="F14" s="8"/>
      <c r="G14" s="6" t="s">
        <v>13</v>
      </c>
    </row>
    <row r="15" spans="1:12" ht="24" customHeight="1" thickBot="1">
      <c r="B15" s="53"/>
      <c r="C15" s="9" t="s">
        <v>22</v>
      </c>
      <c r="D15" s="10" t="s">
        <v>22</v>
      </c>
      <c r="E15" s="10"/>
      <c r="F15" s="10"/>
      <c r="G15" s="11" t="s">
        <v>13</v>
      </c>
    </row>
    <row r="16" spans="1:12" ht="16" thickTop="1"/>
  </sheetData>
  <mergeCells count="9">
    <mergeCell ref="I4:J4"/>
    <mergeCell ref="I5:J5"/>
    <mergeCell ref="I6:J6"/>
    <mergeCell ref="A1:G1"/>
    <mergeCell ref="A2:G2"/>
    <mergeCell ref="B4:G4"/>
    <mergeCell ref="B5:B15"/>
    <mergeCell ref="B3:H3"/>
    <mergeCell ref="I8:J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B7545-9B88-4A4E-BE7A-08A640F32ADF}">
  <dimension ref="A1:I118"/>
  <sheetViews>
    <sheetView zoomScale="131" workbookViewId="0">
      <selection activeCell="D30" sqref="D30"/>
    </sheetView>
  </sheetViews>
  <sheetFormatPr baseColWidth="10" defaultColWidth="8.83203125" defaultRowHeight="15"/>
  <cols>
    <col min="1" max="1" width="11.1640625" customWidth="1"/>
    <col min="2" max="2" width="14.6640625" customWidth="1"/>
    <col min="3" max="3" width="13.5" customWidth="1"/>
    <col min="4" max="4" width="13.33203125" customWidth="1"/>
    <col min="5" max="5" width="17.6640625" customWidth="1"/>
    <col min="6" max="6" width="23.6640625" customWidth="1"/>
    <col min="7" max="7" width="13" customWidth="1"/>
    <col min="8" max="8" width="18" customWidth="1"/>
    <col min="9" max="9" width="22.6640625" customWidth="1"/>
    <col min="11" max="11" width="18.5" customWidth="1"/>
    <col min="12" max="12" width="13.83203125" customWidth="1"/>
  </cols>
  <sheetData>
    <row r="1" spans="1:9" ht="17">
      <c r="A1" t="s">
        <v>37</v>
      </c>
      <c r="B1" t="s">
        <v>1</v>
      </c>
      <c r="C1" t="s">
        <v>2</v>
      </c>
      <c r="D1" t="s">
        <v>3</v>
      </c>
      <c r="E1" t="s">
        <v>315</v>
      </c>
      <c r="F1" t="s">
        <v>316</v>
      </c>
      <c r="G1" t="s">
        <v>318</v>
      </c>
      <c r="H1" t="s">
        <v>315</v>
      </c>
      <c r="I1" t="s">
        <v>316</v>
      </c>
    </row>
    <row r="2" spans="1:9">
      <c r="A2">
        <v>14</v>
      </c>
      <c r="B2">
        <v>0.46</v>
      </c>
      <c r="C2">
        <v>0.51</v>
      </c>
      <c r="D2">
        <v>10.69</v>
      </c>
      <c r="E2">
        <f>SQRT(mpu_data__2[[#This Row],[Accel_X (m/s-2)]]^2 + mpu_data__2[[#This Row],[Accel_Y (m/s-2)]]^2 + mpu_data__2[[#This Row],[Accel_Z (m/s-2)]]^2)</f>
        <v>10.712039955115925</v>
      </c>
      <c r="F2">
        <f>ABS(mpu_data__2[[#This Row],[VECTOR MAGNITUDE]]-9.81)</f>
        <v>0.90203995511592439</v>
      </c>
      <c r="G2" t="str">
        <f t="shared" ref="G2:G33" si="0">IF(I2 &lt; $H$116 + 2 * $H$117, "NORMAL", IF(I2 &lt; $H$116 + 4 * $H$117, "MODERATE", "SEVERE"))</f>
        <v>NORMAL</v>
      </c>
      <c r="H2">
        <f>SQRT((mpu_data__2[[#This Row],[Accel_X (m/s-2)]])^2+(mpu_data__2[[#This Row],[Accel_Y (m/s-2)]])^2+(mpu_data__2[[#This Row],[Accel_Z (m/s-2)]])^2)</f>
        <v>10.712039955115925</v>
      </c>
      <c r="I2">
        <f>ABS(H2-9.81)</f>
        <v>0.90203995511592439</v>
      </c>
    </row>
    <row r="3" spans="1:9">
      <c r="A3">
        <v>15</v>
      </c>
      <c r="B3">
        <v>-0.54</v>
      </c>
      <c r="C3">
        <v>0.48</v>
      </c>
      <c r="D3">
        <v>11.25</v>
      </c>
      <c r="E3">
        <f>SQRT(mpu_data__2[[#This Row],[Accel_X (m/s-2)]]^2 + mpu_data__2[[#This Row],[Accel_Y (m/s-2)]]^2 + mpu_data__2[[#This Row],[Accel_Z (m/s-2)]]^2)</f>
        <v>11.273176127427444</v>
      </c>
      <c r="F3">
        <f>ABS(mpu_data__2[[#This Row],[VECTOR MAGNITUDE]]-9.81)</f>
        <v>1.4631761274274435</v>
      </c>
      <c r="G3" t="str">
        <f t="shared" si="0"/>
        <v>NORMAL</v>
      </c>
      <c r="H3">
        <f>SQRT((mpu_data__2[[#This Row],[Accel_X (m/s-2)]])^2+(mpu_data__2[[#This Row],[Accel_Y (m/s-2)]])^2+(mpu_data__2[[#This Row],[Accel_Z (m/s-2)]])^2)</f>
        <v>11.273176127427444</v>
      </c>
      <c r="I3">
        <f t="shared" ref="I3:I66" si="1">ABS(H3-9.81)</f>
        <v>1.4631761274274435</v>
      </c>
    </row>
    <row r="4" spans="1:9">
      <c r="A4">
        <v>16</v>
      </c>
      <c r="B4">
        <v>-0.78</v>
      </c>
      <c r="C4">
        <v>0.32</v>
      </c>
      <c r="D4">
        <v>11.39</v>
      </c>
      <c r="E4">
        <f>SQRT(mpu_data__2[[#This Row],[Accel_X (m/s-2)]]^2 + mpu_data__2[[#This Row],[Accel_Y (m/s-2)]]^2 + mpu_data__2[[#This Row],[Accel_Z (m/s-2)]]^2)</f>
        <v>11.421160186250782</v>
      </c>
      <c r="F4">
        <f>ABS(mpu_data__2[[#This Row],[VECTOR MAGNITUDE]]-9.81)</f>
        <v>1.6111601862507818</v>
      </c>
      <c r="G4" t="str">
        <f t="shared" si="0"/>
        <v>NORMAL</v>
      </c>
      <c r="H4">
        <f>SQRT((mpu_data__2[[#This Row],[Accel_X (m/s-2)]])^2+(mpu_data__2[[#This Row],[Accel_Y (m/s-2)]])^2+(mpu_data__2[[#This Row],[Accel_Z (m/s-2)]])^2)</f>
        <v>11.421160186250782</v>
      </c>
      <c r="I4">
        <f t="shared" si="1"/>
        <v>1.6111601862507818</v>
      </c>
    </row>
    <row r="5" spans="1:9">
      <c r="A5">
        <v>17</v>
      </c>
      <c r="B5">
        <v>-1.1100000000000001</v>
      </c>
      <c r="C5">
        <v>0.28999999999999998</v>
      </c>
      <c r="D5">
        <v>11.18</v>
      </c>
      <c r="E5">
        <f>SQRT(mpu_data__2[[#This Row],[Accel_X (m/s-2)]]^2 + mpu_data__2[[#This Row],[Accel_Y (m/s-2)]]^2 + mpu_data__2[[#This Row],[Accel_Z (m/s-2)]]^2)</f>
        <v>11.238709890374428</v>
      </c>
      <c r="F5">
        <f>ABS(mpu_data__2[[#This Row],[VECTOR MAGNITUDE]]-9.81)</f>
        <v>1.428709890374428</v>
      </c>
      <c r="G5" t="str">
        <f t="shared" si="0"/>
        <v>NORMAL</v>
      </c>
      <c r="H5">
        <f>SQRT((mpu_data__2[[#This Row],[Accel_X (m/s-2)]])^2+(mpu_data__2[[#This Row],[Accel_Y (m/s-2)]])^2+(mpu_data__2[[#This Row],[Accel_Z (m/s-2)]])^2)</f>
        <v>11.238709890374428</v>
      </c>
      <c r="I5">
        <f t="shared" si="1"/>
        <v>1.428709890374428</v>
      </c>
    </row>
    <row r="6" spans="1:9">
      <c r="A6">
        <v>18</v>
      </c>
      <c r="B6">
        <v>-1.65</v>
      </c>
      <c r="C6">
        <v>0.24</v>
      </c>
      <c r="D6">
        <v>10.99</v>
      </c>
      <c r="E6">
        <f>SQRT(mpu_data__2[[#This Row],[Accel_X (m/s-2)]]^2 + mpu_data__2[[#This Row],[Accel_Y (m/s-2)]]^2 + mpu_data__2[[#This Row],[Accel_Z (m/s-2)]]^2)</f>
        <v>11.11576358150892</v>
      </c>
      <c r="F6">
        <f>ABS(mpu_data__2[[#This Row],[VECTOR MAGNITUDE]]-9.81)</f>
        <v>1.3057635815089199</v>
      </c>
      <c r="G6" t="str">
        <f t="shared" si="0"/>
        <v>NORMAL</v>
      </c>
      <c r="H6">
        <f>SQRT((mpu_data__2[[#This Row],[Accel_X (m/s-2)]])^2+(mpu_data__2[[#This Row],[Accel_Y (m/s-2)]])^2+(mpu_data__2[[#This Row],[Accel_Z (m/s-2)]])^2)</f>
        <v>11.11576358150892</v>
      </c>
      <c r="I6">
        <f t="shared" si="1"/>
        <v>1.3057635815089199</v>
      </c>
    </row>
    <row r="7" spans="1:9">
      <c r="A7">
        <v>19</v>
      </c>
      <c r="B7">
        <v>-2.71</v>
      </c>
      <c r="C7">
        <v>0.16</v>
      </c>
      <c r="D7">
        <v>10.79</v>
      </c>
      <c r="E7">
        <f>SQRT(mpu_data__2[[#This Row],[Accel_X (m/s-2)]]^2 + mpu_data__2[[#This Row],[Accel_Y (m/s-2)]]^2 + mpu_data__2[[#This Row],[Accel_Z (m/s-2)]]^2)</f>
        <v>11.126266220075806</v>
      </c>
      <c r="F7">
        <f>ABS(mpu_data__2[[#This Row],[VECTOR MAGNITUDE]]-9.81)</f>
        <v>1.3162662200758053</v>
      </c>
      <c r="G7" t="str">
        <f t="shared" si="0"/>
        <v>NORMAL</v>
      </c>
      <c r="H7">
        <f>SQRT((mpu_data__2[[#This Row],[Accel_X (m/s-2)]])^2+(mpu_data__2[[#This Row],[Accel_Y (m/s-2)]])^2+(mpu_data__2[[#This Row],[Accel_Z (m/s-2)]])^2)</f>
        <v>11.126266220075806</v>
      </c>
      <c r="I7">
        <f t="shared" si="1"/>
        <v>1.3162662200758053</v>
      </c>
    </row>
    <row r="8" spans="1:9">
      <c r="A8">
        <v>20</v>
      </c>
      <c r="B8">
        <v>-3.31</v>
      </c>
      <c r="C8">
        <v>7.0000000000000007E-2</v>
      </c>
      <c r="D8">
        <v>10.49</v>
      </c>
      <c r="E8">
        <f>SQRT(mpu_data__2[[#This Row],[Accel_X (m/s-2)]]^2 + mpu_data__2[[#This Row],[Accel_Y (m/s-2)]]^2 + mpu_data__2[[#This Row],[Accel_Z (m/s-2)]]^2)</f>
        <v>11.000049999886365</v>
      </c>
      <c r="F8">
        <f>ABS(mpu_data__2[[#This Row],[VECTOR MAGNITUDE]]-9.81)</f>
        <v>1.1900499998863641</v>
      </c>
      <c r="G8" t="str">
        <f t="shared" si="0"/>
        <v>NORMAL</v>
      </c>
      <c r="H8">
        <f>SQRT((mpu_data__2[[#This Row],[Accel_X (m/s-2)]])^2+(mpu_data__2[[#This Row],[Accel_Y (m/s-2)]])^2+(mpu_data__2[[#This Row],[Accel_Z (m/s-2)]])^2)</f>
        <v>11.000049999886365</v>
      </c>
      <c r="I8">
        <f t="shared" si="1"/>
        <v>1.1900499998863641</v>
      </c>
    </row>
    <row r="9" spans="1:9">
      <c r="A9">
        <v>21</v>
      </c>
      <c r="B9">
        <v>-3.85</v>
      </c>
      <c r="C9">
        <v>0.06</v>
      </c>
      <c r="D9">
        <v>10.34</v>
      </c>
      <c r="E9">
        <f>SQRT(mpu_data__2[[#This Row],[Accel_X (m/s-2)]]^2 + mpu_data__2[[#This Row],[Accel_Y (m/s-2)]]^2 + mpu_data__2[[#This Row],[Accel_Z (m/s-2)]]^2)</f>
        <v>11.03366213004549</v>
      </c>
      <c r="F9">
        <f>ABS(mpu_data__2[[#This Row],[VECTOR MAGNITUDE]]-9.81)</f>
        <v>1.22366213004549</v>
      </c>
      <c r="G9" t="str">
        <f t="shared" si="0"/>
        <v>NORMAL</v>
      </c>
      <c r="H9">
        <f>SQRT((mpu_data__2[[#This Row],[Accel_X (m/s-2)]])^2+(mpu_data__2[[#This Row],[Accel_Y (m/s-2)]])^2+(mpu_data__2[[#This Row],[Accel_Z (m/s-2)]])^2)</f>
        <v>11.03366213004549</v>
      </c>
      <c r="I9">
        <f t="shared" si="1"/>
        <v>1.22366213004549</v>
      </c>
    </row>
    <row r="10" spans="1:9">
      <c r="A10">
        <v>22</v>
      </c>
      <c r="B10">
        <v>-4.51</v>
      </c>
      <c r="C10">
        <v>0.17</v>
      </c>
      <c r="D10">
        <v>9.93</v>
      </c>
      <c r="E10">
        <f>SQRT(mpu_data__2[[#This Row],[Accel_X (m/s-2)]]^2 + mpu_data__2[[#This Row],[Accel_Y (m/s-2)]]^2 + mpu_data__2[[#This Row],[Accel_Z (m/s-2)]]^2)</f>
        <v>10.90751575749492</v>
      </c>
      <c r="F10">
        <f>ABS(mpu_data__2[[#This Row],[VECTOR MAGNITUDE]]-9.81)</f>
        <v>1.0975157574949197</v>
      </c>
      <c r="G10" t="str">
        <f t="shared" si="0"/>
        <v>NORMAL</v>
      </c>
      <c r="H10">
        <f>SQRT((mpu_data__2[[#This Row],[Accel_X (m/s-2)]])^2+(mpu_data__2[[#This Row],[Accel_Y (m/s-2)]])^2+(mpu_data__2[[#This Row],[Accel_Z (m/s-2)]])^2)</f>
        <v>10.90751575749492</v>
      </c>
      <c r="I10">
        <f t="shared" si="1"/>
        <v>1.0975157574949197</v>
      </c>
    </row>
    <row r="11" spans="1:9">
      <c r="A11">
        <v>23</v>
      </c>
      <c r="B11">
        <v>-5.21</v>
      </c>
      <c r="C11">
        <v>0.16</v>
      </c>
      <c r="D11">
        <v>9.69</v>
      </c>
      <c r="E11">
        <f>SQRT(mpu_data__2[[#This Row],[Accel_X (m/s-2)]]^2 + mpu_data__2[[#This Row],[Accel_Y (m/s-2)]]^2 + mpu_data__2[[#This Row],[Accel_Z (m/s-2)]]^2)</f>
        <v>11.002990502586103</v>
      </c>
      <c r="F11">
        <f>ABS(mpu_data__2[[#This Row],[VECTOR MAGNITUDE]]-9.81)</f>
        <v>1.1929905025861025</v>
      </c>
      <c r="G11" t="str">
        <f t="shared" si="0"/>
        <v>NORMAL</v>
      </c>
      <c r="H11">
        <f>SQRT((mpu_data__2[[#This Row],[Accel_X (m/s-2)]])^2+(mpu_data__2[[#This Row],[Accel_Y (m/s-2)]])^2+(mpu_data__2[[#This Row],[Accel_Z (m/s-2)]])^2)</f>
        <v>11.002990502586103</v>
      </c>
      <c r="I11">
        <f t="shared" si="1"/>
        <v>1.1929905025861025</v>
      </c>
    </row>
    <row r="12" spans="1:9">
      <c r="A12">
        <v>24</v>
      </c>
      <c r="B12">
        <v>-6.04</v>
      </c>
      <c r="C12">
        <v>0.15</v>
      </c>
      <c r="D12">
        <v>9.27</v>
      </c>
      <c r="E12">
        <f>SQRT(mpu_data__2[[#This Row],[Accel_X (m/s-2)]]^2 + mpu_data__2[[#This Row],[Accel_Y (m/s-2)]]^2 + mpu_data__2[[#This Row],[Accel_Z (m/s-2)]]^2)</f>
        <v>11.065125394680351</v>
      </c>
      <c r="F12">
        <f>ABS(mpu_data__2[[#This Row],[VECTOR MAGNITUDE]]-9.81)</f>
        <v>1.2551253946803502</v>
      </c>
      <c r="G12" t="str">
        <f t="shared" si="0"/>
        <v>NORMAL</v>
      </c>
      <c r="H12">
        <f>SQRT((mpu_data__2[[#This Row],[Accel_X (m/s-2)]])^2+(mpu_data__2[[#This Row],[Accel_Y (m/s-2)]])^2+(mpu_data__2[[#This Row],[Accel_Z (m/s-2)]])^2)</f>
        <v>11.065125394680351</v>
      </c>
      <c r="I12">
        <f t="shared" si="1"/>
        <v>1.2551253946803502</v>
      </c>
    </row>
    <row r="13" spans="1:9">
      <c r="A13">
        <v>25</v>
      </c>
      <c r="B13">
        <v>-6.71</v>
      </c>
      <c r="C13">
        <v>0.14000000000000001</v>
      </c>
      <c r="D13">
        <v>8.32</v>
      </c>
      <c r="E13">
        <f>SQRT(mpu_data__2[[#This Row],[Accel_X (m/s-2)]]^2 + mpu_data__2[[#This Row],[Accel_Y (m/s-2)]]^2 + mpu_data__2[[#This Row],[Accel_Z (m/s-2)]]^2)</f>
        <v>10.689532262919645</v>
      </c>
      <c r="F13">
        <f>ABS(mpu_data__2[[#This Row],[VECTOR MAGNITUDE]]-9.81)</f>
        <v>0.87953226291964448</v>
      </c>
      <c r="G13" t="str">
        <f t="shared" si="0"/>
        <v>NORMAL</v>
      </c>
      <c r="H13">
        <f>SQRT((mpu_data__2[[#This Row],[Accel_X (m/s-2)]])^2+(mpu_data__2[[#This Row],[Accel_Y (m/s-2)]])^2+(mpu_data__2[[#This Row],[Accel_Z (m/s-2)]])^2)</f>
        <v>10.689532262919645</v>
      </c>
      <c r="I13">
        <f t="shared" si="1"/>
        <v>0.87953226291964448</v>
      </c>
    </row>
    <row r="14" spans="1:9">
      <c r="A14">
        <v>26</v>
      </c>
      <c r="B14">
        <v>-7.33</v>
      </c>
      <c r="C14">
        <v>-0.04</v>
      </c>
      <c r="D14">
        <v>7.26</v>
      </c>
      <c r="E14">
        <f>SQRT(mpu_data__2[[#This Row],[Accel_X (m/s-2)]]^2 + mpu_data__2[[#This Row],[Accel_Y (m/s-2)]]^2 + mpu_data__2[[#This Row],[Accel_Z (m/s-2)]]^2)</f>
        <v>10.316884219569395</v>
      </c>
      <c r="F14">
        <f>ABS(mpu_data__2[[#This Row],[VECTOR MAGNITUDE]]-9.81)</f>
        <v>0.506884219569395</v>
      </c>
      <c r="G14" t="str">
        <f t="shared" si="0"/>
        <v>NORMAL</v>
      </c>
      <c r="H14">
        <f>SQRT((mpu_data__2[[#This Row],[Accel_X (m/s-2)]])^2+(mpu_data__2[[#This Row],[Accel_Y (m/s-2)]])^2+(mpu_data__2[[#This Row],[Accel_Z (m/s-2)]])^2)</f>
        <v>10.316884219569395</v>
      </c>
      <c r="I14">
        <f t="shared" si="1"/>
        <v>0.506884219569395</v>
      </c>
    </row>
    <row r="15" spans="1:9">
      <c r="A15">
        <v>27</v>
      </c>
      <c r="B15">
        <v>-8.14</v>
      </c>
      <c r="C15">
        <v>0.16</v>
      </c>
      <c r="D15">
        <v>7.11</v>
      </c>
      <c r="E15">
        <f>SQRT(mpu_data__2[[#This Row],[Accel_X (m/s-2)]]^2 + mpu_data__2[[#This Row],[Accel_Y (m/s-2)]]^2 + mpu_data__2[[#This Row],[Accel_Z (m/s-2)]]^2)</f>
        <v>10.809130399805527</v>
      </c>
      <c r="F15">
        <f>ABS(mpu_data__2[[#This Row],[VECTOR MAGNITUDE]]-9.81)</f>
        <v>0.99913039980552654</v>
      </c>
      <c r="G15" t="str">
        <f t="shared" si="0"/>
        <v>NORMAL</v>
      </c>
      <c r="H15">
        <f>SQRT((mpu_data__2[[#This Row],[Accel_X (m/s-2)]])^2+(mpu_data__2[[#This Row],[Accel_Y (m/s-2)]])^2+(mpu_data__2[[#This Row],[Accel_Z (m/s-2)]])^2)</f>
        <v>10.809130399805527</v>
      </c>
      <c r="I15">
        <f t="shared" si="1"/>
        <v>0.99913039980552654</v>
      </c>
    </row>
    <row r="16" spans="1:9">
      <c r="A16">
        <v>28</v>
      </c>
      <c r="B16">
        <v>-8.1999999999999993</v>
      </c>
      <c r="C16">
        <v>0.03</v>
      </c>
      <c r="D16">
        <v>5.9</v>
      </c>
      <c r="E16">
        <f>SQRT(mpu_data__2[[#This Row],[Accel_X (m/s-2)]]^2 + mpu_data__2[[#This Row],[Accel_Y (m/s-2)]]^2 + mpu_data__2[[#This Row],[Accel_Z (m/s-2)]]^2)</f>
        <v>10.102024549564311</v>
      </c>
      <c r="F16">
        <f>ABS(mpu_data__2[[#This Row],[VECTOR MAGNITUDE]]-9.81)</f>
        <v>0.29202454956431012</v>
      </c>
      <c r="G16" t="str">
        <f t="shared" si="0"/>
        <v>NORMAL</v>
      </c>
      <c r="H16">
        <f>SQRT((mpu_data__2[[#This Row],[Accel_X (m/s-2)]])^2+(mpu_data__2[[#This Row],[Accel_Y (m/s-2)]])^2+(mpu_data__2[[#This Row],[Accel_Z (m/s-2)]])^2)</f>
        <v>10.102024549564311</v>
      </c>
      <c r="I16">
        <f t="shared" si="1"/>
        <v>0.29202454956431012</v>
      </c>
    </row>
    <row r="17" spans="1:9">
      <c r="A17">
        <v>29</v>
      </c>
      <c r="B17">
        <v>-8.8000000000000007</v>
      </c>
      <c r="C17">
        <v>-0.09</v>
      </c>
      <c r="D17">
        <v>4.74</v>
      </c>
      <c r="E17">
        <f>SQRT(mpu_data__2[[#This Row],[Accel_X (m/s-2)]]^2 + mpu_data__2[[#This Row],[Accel_Y (m/s-2)]]^2 + mpu_data__2[[#This Row],[Accel_Z (m/s-2)]]^2)</f>
        <v>9.9957841113141299</v>
      </c>
      <c r="F17">
        <f>ABS(mpu_data__2[[#This Row],[VECTOR MAGNITUDE]]-9.81)</f>
        <v>0.18578411131412942</v>
      </c>
      <c r="G17" t="str">
        <f t="shared" si="0"/>
        <v>NORMAL</v>
      </c>
      <c r="H17">
        <f>SQRT((mpu_data__2[[#This Row],[Accel_X (m/s-2)]])^2+(mpu_data__2[[#This Row],[Accel_Y (m/s-2)]])^2+(mpu_data__2[[#This Row],[Accel_Z (m/s-2)]])^2)</f>
        <v>9.9957841113141299</v>
      </c>
      <c r="I17">
        <f t="shared" si="1"/>
        <v>0.18578411131412942</v>
      </c>
    </row>
    <row r="18" spans="1:9">
      <c r="A18">
        <v>30</v>
      </c>
      <c r="B18">
        <v>-9.2200000000000006</v>
      </c>
      <c r="C18">
        <v>-0.2</v>
      </c>
      <c r="D18">
        <v>3.79</v>
      </c>
      <c r="E18">
        <f>SQRT(mpu_data__2[[#This Row],[Accel_X (m/s-2)]]^2 + mpu_data__2[[#This Row],[Accel_Y (m/s-2)]]^2 + mpu_data__2[[#This Row],[Accel_Z (m/s-2)]]^2)</f>
        <v>9.9705817282644063</v>
      </c>
      <c r="F18">
        <f>ABS(mpu_data__2[[#This Row],[VECTOR MAGNITUDE]]-9.81)</f>
        <v>0.16058172826440575</v>
      </c>
      <c r="G18" t="str">
        <f t="shared" si="0"/>
        <v>NORMAL</v>
      </c>
      <c r="H18">
        <f>SQRT((mpu_data__2[[#This Row],[Accel_X (m/s-2)]])^2+(mpu_data__2[[#This Row],[Accel_Y (m/s-2)]])^2+(mpu_data__2[[#This Row],[Accel_Z (m/s-2)]])^2)</f>
        <v>9.9705817282644063</v>
      </c>
      <c r="I18">
        <f t="shared" si="1"/>
        <v>0.16058172826440575</v>
      </c>
    </row>
    <row r="19" spans="1:9">
      <c r="A19">
        <v>31</v>
      </c>
      <c r="B19">
        <v>-9.24</v>
      </c>
      <c r="C19">
        <v>-0.22</v>
      </c>
      <c r="D19">
        <v>2.27</v>
      </c>
      <c r="E19">
        <f>SQRT(mpu_data__2[[#This Row],[Accel_X (m/s-2)]]^2 + mpu_data__2[[#This Row],[Accel_Y (m/s-2)]]^2 + mpu_data__2[[#This Row],[Accel_Z (m/s-2)]]^2)</f>
        <v>9.5172947837082358</v>
      </c>
      <c r="F19">
        <f>ABS(mpu_data__2[[#This Row],[VECTOR MAGNITUDE]]-9.81)</f>
        <v>0.29270521629176471</v>
      </c>
      <c r="G19" t="str">
        <f t="shared" si="0"/>
        <v>NORMAL</v>
      </c>
      <c r="H19">
        <f>SQRT((mpu_data__2[[#This Row],[Accel_X (m/s-2)]])^2+(mpu_data__2[[#This Row],[Accel_Y (m/s-2)]])^2+(mpu_data__2[[#This Row],[Accel_Z (m/s-2)]])^2)</f>
        <v>9.5172947837082358</v>
      </c>
      <c r="I19">
        <f t="shared" si="1"/>
        <v>0.29270521629176471</v>
      </c>
    </row>
    <row r="20" spans="1:9">
      <c r="A20">
        <v>32</v>
      </c>
      <c r="B20">
        <v>-9.31</v>
      </c>
      <c r="C20">
        <v>-0.24</v>
      </c>
      <c r="D20">
        <v>0.79</v>
      </c>
      <c r="E20">
        <f>SQRT(mpu_data__2[[#This Row],[Accel_X (m/s-2)]]^2 + mpu_data__2[[#This Row],[Accel_Y (m/s-2)]]^2 + mpu_data__2[[#This Row],[Accel_Z (m/s-2)]]^2)</f>
        <v>9.3465394665619428</v>
      </c>
      <c r="F20">
        <f>ABS(mpu_data__2[[#This Row],[VECTOR MAGNITUDE]]-9.81)</f>
        <v>0.46346053343805771</v>
      </c>
      <c r="G20" t="str">
        <f t="shared" si="0"/>
        <v>NORMAL</v>
      </c>
      <c r="H20">
        <f>SQRT((mpu_data__2[[#This Row],[Accel_X (m/s-2)]])^2+(mpu_data__2[[#This Row],[Accel_Y (m/s-2)]])^2+(mpu_data__2[[#This Row],[Accel_Z (m/s-2)]])^2)</f>
        <v>9.3465394665619428</v>
      </c>
      <c r="I20">
        <f t="shared" si="1"/>
        <v>0.46346053343805771</v>
      </c>
    </row>
    <row r="21" spans="1:9">
      <c r="A21">
        <v>33</v>
      </c>
      <c r="B21">
        <v>-9.16</v>
      </c>
      <c r="C21">
        <v>-0.21</v>
      </c>
      <c r="D21">
        <v>-0.57999999999999996</v>
      </c>
      <c r="E21">
        <f>SQRT(mpu_data__2[[#This Row],[Accel_X (m/s-2)]]^2 + mpu_data__2[[#This Row],[Accel_Y (m/s-2)]]^2 + mpu_data__2[[#This Row],[Accel_Z (m/s-2)]]^2)</f>
        <v>9.1807461570397422</v>
      </c>
      <c r="F21">
        <f>ABS(mpu_data__2[[#This Row],[VECTOR MAGNITUDE]]-9.81)</f>
        <v>0.62925384296025832</v>
      </c>
      <c r="G21" t="str">
        <f t="shared" si="0"/>
        <v>NORMAL</v>
      </c>
      <c r="H21">
        <f>SQRT((mpu_data__2[[#This Row],[Accel_X (m/s-2)]])^2+(mpu_data__2[[#This Row],[Accel_Y (m/s-2)]])^2+(mpu_data__2[[#This Row],[Accel_Z (m/s-2)]])^2)</f>
        <v>9.1807461570397422</v>
      </c>
      <c r="I21">
        <f t="shared" si="1"/>
        <v>0.62925384296025832</v>
      </c>
    </row>
    <row r="22" spans="1:9">
      <c r="A22">
        <v>34</v>
      </c>
      <c r="B22">
        <v>-8.76</v>
      </c>
      <c r="C22">
        <v>-0.03</v>
      </c>
      <c r="D22">
        <v>-1.83</v>
      </c>
      <c r="E22">
        <f>SQRT(mpu_data__2[[#This Row],[Accel_X (m/s-2)]]^2 + mpu_data__2[[#This Row],[Accel_Y (m/s-2)]]^2 + mpu_data__2[[#This Row],[Accel_Z (m/s-2)]]^2)</f>
        <v>8.9491563848219791</v>
      </c>
      <c r="F22">
        <f>ABS(mpu_data__2[[#This Row],[VECTOR MAGNITUDE]]-9.81)</f>
        <v>0.86084361517802144</v>
      </c>
      <c r="G22" t="str">
        <f t="shared" si="0"/>
        <v>NORMAL</v>
      </c>
      <c r="H22">
        <f>SQRT((mpu_data__2[[#This Row],[Accel_X (m/s-2)]])^2+(mpu_data__2[[#This Row],[Accel_Y (m/s-2)]])^2+(mpu_data__2[[#This Row],[Accel_Z (m/s-2)]])^2)</f>
        <v>8.9491563848219791</v>
      </c>
      <c r="I22">
        <f t="shared" si="1"/>
        <v>0.86084361517802144</v>
      </c>
    </row>
    <row r="23" spans="1:9">
      <c r="A23">
        <v>35</v>
      </c>
      <c r="B23">
        <v>-8.4600000000000009</v>
      </c>
      <c r="C23">
        <v>-0.04</v>
      </c>
      <c r="D23">
        <v>-2.74</v>
      </c>
      <c r="E23">
        <f>SQRT(mpu_data__2[[#This Row],[Accel_X (m/s-2)]]^2 + mpu_data__2[[#This Row],[Accel_Y (m/s-2)]]^2 + mpu_data__2[[#This Row],[Accel_Z (m/s-2)]]^2)</f>
        <v>8.8927386107992632</v>
      </c>
      <c r="F23">
        <f>ABS(mpu_data__2[[#This Row],[VECTOR MAGNITUDE]]-9.81)</f>
        <v>0.9172613892007373</v>
      </c>
      <c r="G23" t="str">
        <f t="shared" si="0"/>
        <v>NORMAL</v>
      </c>
      <c r="H23">
        <f>SQRT((mpu_data__2[[#This Row],[Accel_X (m/s-2)]])^2+(mpu_data__2[[#This Row],[Accel_Y (m/s-2)]])^2+(mpu_data__2[[#This Row],[Accel_Z (m/s-2)]])^2)</f>
        <v>8.8927386107992632</v>
      </c>
      <c r="I23">
        <f t="shared" si="1"/>
        <v>0.9172613892007373</v>
      </c>
    </row>
    <row r="24" spans="1:9">
      <c r="A24">
        <v>36</v>
      </c>
      <c r="B24">
        <v>-7.67</v>
      </c>
      <c r="C24">
        <v>0.76</v>
      </c>
      <c r="D24">
        <v>-4.76</v>
      </c>
      <c r="E24">
        <f>SQRT(mpu_data__2[[#This Row],[Accel_X (m/s-2)]]^2 + mpu_data__2[[#This Row],[Accel_Y (m/s-2)]]^2 + mpu_data__2[[#This Row],[Accel_Z (m/s-2)]]^2)</f>
        <v>9.0589237771382098</v>
      </c>
      <c r="F24">
        <f>ABS(mpu_data__2[[#This Row],[VECTOR MAGNITUDE]]-9.81)</f>
        <v>0.75107622286179065</v>
      </c>
      <c r="G24" t="str">
        <f t="shared" si="0"/>
        <v>NORMAL</v>
      </c>
      <c r="H24">
        <f>SQRT((mpu_data__2[[#This Row],[Accel_X (m/s-2)]])^2+(mpu_data__2[[#This Row],[Accel_Y (m/s-2)]])^2+(mpu_data__2[[#This Row],[Accel_Z (m/s-2)]])^2)</f>
        <v>9.0589237771382098</v>
      </c>
      <c r="I24">
        <f t="shared" si="1"/>
        <v>0.75107622286179065</v>
      </c>
    </row>
    <row r="25" spans="1:9">
      <c r="A25">
        <v>37</v>
      </c>
      <c r="B25">
        <v>-7.59</v>
      </c>
      <c r="C25">
        <v>1.02</v>
      </c>
      <c r="D25">
        <v>-5.21</v>
      </c>
      <c r="E25">
        <f>SQRT(mpu_data__2[[#This Row],[Accel_X (m/s-2)]]^2 + mpu_data__2[[#This Row],[Accel_Y (m/s-2)]]^2 + mpu_data__2[[#This Row],[Accel_Z (m/s-2)]]^2)</f>
        <v>9.2624294869110884</v>
      </c>
      <c r="F25">
        <f>ABS(mpu_data__2[[#This Row],[VECTOR MAGNITUDE]]-9.81)</f>
        <v>0.54757051308891214</v>
      </c>
      <c r="G25" t="str">
        <f t="shared" si="0"/>
        <v>NORMAL</v>
      </c>
      <c r="H25">
        <f>SQRT((mpu_data__2[[#This Row],[Accel_X (m/s-2)]])^2+(mpu_data__2[[#This Row],[Accel_Y (m/s-2)]])^2+(mpu_data__2[[#This Row],[Accel_Z (m/s-2)]])^2)</f>
        <v>9.2624294869110884</v>
      </c>
      <c r="I25">
        <f t="shared" si="1"/>
        <v>0.54757051308891214</v>
      </c>
    </row>
    <row r="26" spans="1:9">
      <c r="A26">
        <v>38</v>
      </c>
      <c r="B26">
        <v>-5.49</v>
      </c>
      <c r="C26">
        <v>1.77</v>
      </c>
      <c r="D26">
        <v>-6.28</v>
      </c>
      <c r="E26">
        <f>SQRT(mpu_data__2[[#This Row],[Accel_X (m/s-2)]]^2 + mpu_data__2[[#This Row],[Accel_Y (m/s-2)]]^2 + mpu_data__2[[#This Row],[Accel_Z (m/s-2)]]^2)</f>
        <v>8.5270979823149684</v>
      </c>
      <c r="F26">
        <f>ABS(mpu_data__2[[#This Row],[VECTOR MAGNITUDE]]-9.81)</f>
        <v>1.2829020176850321</v>
      </c>
      <c r="G26" t="str">
        <f t="shared" si="0"/>
        <v>NORMAL</v>
      </c>
      <c r="H26">
        <f>SQRT((mpu_data__2[[#This Row],[Accel_X (m/s-2)]])^2+(mpu_data__2[[#This Row],[Accel_Y (m/s-2)]])^2+(mpu_data__2[[#This Row],[Accel_Z (m/s-2)]])^2)</f>
        <v>8.5270979823149684</v>
      </c>
      <c r="I26">
        <f t="shared" si="1"/>
        <v>1.2829020176850321</v>
      </c>
    </row>
    <row r="27" spans="1:9">
      <c r="A27">
        <v>39</v>
      </c>
      <c r="B27">
        <v>-4.5999999999999996</v>
      </c>
      <c r="C27">
        <v>1.69</v>
      </c>
      <c r="D27">
        <v>-7.01</v>
      </c>
      <c r="E27">
        <f>SQRT(mpu_data__2[[#This Row],[Accel_X (m/s-2)]]^2 + mpu_data__2[[#This Row],[Accel_Y (m/s-2)]]^2 + mpu_data__2[[#This Row],[Accel_Z (m/s-2)]]^2)</f>
        <v>8.5531397743752553</v>
      </c>
      <c r="F27">
        <f>ABS(mpu_data__2[[#This Row],[VECTOR MAGNITUDE]]-9.81)</f>
        <v>1.2568602256247452</v>
      </c>
      <c r="G27" t="str">
        <f t="shared" si="0"/>
        <v>NORMAL</v>
      </c>
      <c r="H27">
        <f>SQRT((mpu_data__2[[#This Row],[Accel_X (m/s-2)]])^2+(mpu_data__2[[#This Row],[Accel_Y (m/s-2)]])^2+(mpu_data__2[[#This Row],[Accel_Z (m/s-2)]])^2)</f>
        <v>8.5531397743752553</v>
      </c>
      <c r="I27">
        <f t="shared" si="1"/>
        <v>1.2568602256247452</v>
      </c>
    </row>
    <row r="28" spans="1:9">
      <c r="A28">
        <v>40</v>
      </c>
      <c r="B28">
        <v>-3.73</v>
      </c>
      <c r="C28">
        <v>1.44</v>
      </c>
      <c r="D28">
        <v>-7.47</v>
      </c>
      <c r="E28">
        <f>SQRT(mpu_data__2[[#This Row],[Accel_X (m/s-2)]]^2 + mpu_data__2[[#This Row],[Accel_Y (m/s-2)]]^2 + mpu_data__2[[#This Row],[Accel_Z (m/s-2)]]^2)</f>
        <v>8.4727445376335986</v>
      </c>
      <c r="F28">
        <f>ABS(mpu_data__2[[#This Row],[VECTOR MAGNITUDE]]-9.81)</f>
        <v>1.3372554623664019</v>
      </c>
      <c r="G28" t="str">
        <f t="shared" si="0"/>
        <v>NORMAL</v>
      </c>
      <c r="H28">
        <f>SQRT((mpu_data__2[[#This Row],[Accel_X (m/s-2)]])^2+(mpu_data__2[[#This Row],[Accel_Y (m/s-2)]])^2+(mpu_data__2[[#This Row],[Accel_Z (m/s-2)]])^2)</f>
        <v>8.4727445376335986</v>
      </c>
      <c r="I28">
        <f t="shared" si="1"/>
        <v>1.3372554623664019</v>
      </c>
    </row>
    <row r="29" spans="1:9">
      <c r="A29">
        <v>41</v>
      </c>
      <c r="B29">
        <v>-1.81</v>
      </c>
      <c r="C29">
        <v>0.99</v>
      </c>
      <c r="D29">
        <v>-8.2799999999999994</v>
      </c>
      <c r="E29">
        <f>SQRT(mpu_data__2[[#This Row],[Accel_X (m/s-2)]]^2 + mpu_data__2[[#This Row],[Accel_Y (m/s-2)]]^2 + mpu_data__2[[#This Row],[Accel_Z (m/s-2)]]^2)</f>
        <v>8.5331471333851958</v>
      </c>
      <c r="F29">
        <f>ABS(mpu_data__2[[#This Row],[VECTOR MAGNITUDE]]-9.81)</f>
        <v>1.2768528666148047</v>
      </c>
      <c r="G29" t="str">
        <f t="shared" si="0"/>
        <v>NORMAL</v>
      </c>
      <c r="H29">
        <f>SQRT((mpu_data__2[[#This Row],[Accel_X (m/s-2)]])^2+(mpu_data__2[[#This Row],[Accel_Y (m/s-2)]])^2+(mpu_data__2[[#This Row],[Accel_Z (m/s-2)]])^2)</f>
        <v>8.5331471333851958</v>
      </c>
      <c r="I29">
        <f t="shared" si="1"/>
        <v>1.2768528666148047</v>
      </c>
    </row>
    <row r="30" spans="1:9">
      <c r="A30">
        <v>42</v>
      </c>
      <c r="B30">
        <v>-0.96</v>
      </c>
      <c r="C30">
        <v>0.86</v>
      </c>
      <c r="D30">
        <v>-8.27</v>
      </c>
      <c r="E30">
        <f>SQRT(mpu_data__2[[#This Row],[Accel_X (m/s-2)]]^2 + mpu_data__2[[#This Row],[Accel_Y (m/s-2)]]^2 + mpu_data__2[[#This Row],[Accel_Z (m/s-2)]]^2)</f>
        <v>8.369832734290453</v>
      </c>
      <c r="F30">
        <f>ABS(mpu_data__2[[#This Row],[VECTOR MAGNITUDE]]-9.81)</f>
        <v>1.4401672657095475</v>
      </c>
      <c r="G30" t="str">
        <f t="shared" si="0"/>
        <v>NORMAL</v>
      </c>
      <c r="H30">
        <f>SQRT((mpu_data__2[[#This Row],[Accel_X (m/s-2)]])^2+(mpu_data__2[[#This Row],[Accel_Y (m/s-2)]])^2+(mpu_data__2[[#This Row],[Accel_Z (m/s-2)]])^2)</f>
        <v>8.369832734290453</v>
      </c>
      <c r="I30">
        <f t="shared" si="1"/>
        <v>1.4401672657095475</v>
      </c>
    </row>
    <row r="31" spans="1:9">
      <c r="A31">
        <v>43</v>
      </c>
      <c r="B31">
        <v>0.2</v>
      </c>
      <c r="C31">
        <v>0.69</v>
      </c>
      <c r="D31">
        <v>-8.57</v>
      </c>
      <c r="E31">
        <f>SQRT(mpu_data__2[[#This Row],[Accel_X (m/s-2)]]^2 + mpu_data__2[[#This Row],[Accel_Y (m/s-2)]]^2 + mpu_data__2[[#This Row],[Accel_Z (m/s-2)]]^2)</f>
        <v>8.6000581393383619</v>
      </c>
      <c r="F31">
        <f>ABS(mpu_data__2[[#This Row],[VECTOR MAGNITUDE]]-9.81)</f>
        <v>1.2099418606616386</v>
      </c>
      <c r="G31" t="str">
        <f t="shared" si="0"/>
        <v>NORMAL</v>
      </c>
      <c r="H31">
        <f>SQRT((mpu_data__2[[#This Row],[Accel_X (m/s-2)]])^2+(mpu_data__2[[#This Row],[Accel_Y (m/s-2)]])^2+(mpu_data__2[[#This Row],[Accel_Z (m/s-2)]])^2)</f>
        <v>8.6000581393383619</v>
      </c>
      <c r="I31">
        <f t="shared" si="1"/>
        <v>1.2099418606616386</v>
      </c>
    </row>
    <row r="32" spans="1:9">
      <c r="A32">
        <v>44</v>
      </c>
      <c r="B32">
        <v>1.49</v>
      </c>
      <c r="C32">
        <v>0.47</v>
      </c>
      <c r="D32">
        <v>-8.52</v>
      </c>
      <c r="E32">
        <f>SQRT(mpu_data__2[[#This Row],[Accel_X (m/s-2)]]^2 + mpu_data__2[[#This Row],[Accel_Y (m/s-2)]]^2 + mpu_data__2[[#This Row],[Accel_Z (m/s-2)]]^2)</f>
        <v>8.6620667279812604</v>
      </c>
      <c r="F32">
        <f>ABS(mpu_data__2[[#This Row],[VECTOR MAGNITUDE]]-9.81)</f>
        <v>1.1479332720187401</v>
      </c>
      <c r="G32" t="str">
        <f t="shared" si="0"/>
        <v>NORMAL</v>
      </c>
      <c r="H32">
        <f>SQRT((mpu_data__2[[#This Row],[Accel_X (m/s-2)]])^2+(mpu_data__2[[#This Row],[Accel_Y (m/s-2)]])^2+(mpu_data__2[[#This Row],[Accel_Z (m/s-2)]])^2)</f>
        <v>8.6620667279812604</v>
      </c>
      <c r="I32">
        <f t="shared" si="1"/>
        <v>1.1479332720187401</v>
      </c>
    </row>
    <row r="33" spans="1:9">
      <c r="A33">
        <v>45</v>
      </c>
      <c r="B33">
        <v>2.15</v>
      </c>
      <c r="C33">
        <v>0.32</v>
      </c>
      <c r="D33">
        <v>-8.2100000000000009</v>
      </c>
      <c r="E33">
        <f>SQRT(mpu_data__2[[#This Row],[Accel_X (m/s-2)]]^2 + mpu_data__2[[#This Row],[Accel_Y (m/s-2)]]^2 + mpu_data__2[[#This Row],[Accel_Z (m/s-2)]]^2)</f>
        <v>8.4928793703902343</v>
      </c>
      <c r="F33">
        <f>ABS(mpu_data__2[[#This Row],[VECTOR MAGNITUDE]]-9.81)</f>
        <v>1.3171206296097662</v>
      </c>
      <c r="G33" t="str">
        <f t="shared" si="0"/>
        <v>NORMAL</v>
      </c>
      <c r="H33">
        <f>SQRT((mpu_data__2[[#This Row],[Accel_X (m/s-2)]])^2+(mpu_data__2[[#This Row],[Accel_Y (m/s-2)]])^2+(mpu_data__2[[#This Row],[Accel_Z (m/s-2)]])^2)</f>
        <v>8.4928793703902343</v>
      </c>
      <c r="I33">
        <f t="shared" si="1"/>
        <v>1.3171206296097662</v>
      </c>
    </row>
    <row r="34" spans="1:9">
      <c r="A34">
        <v>46</v>
      </c>
      <c r="B34">
        <v>3.33</v>
      </c>
      <c r="C34">
        <v>0.17</v>
      </c>
      <c r="D34">
        <v>-8.25</v>
      </c>
      <c r="E34">
        <f>SQRT(mpu_data__2[[#This Row],[Accel_X (m/s-2)]]^2 + mpu_data__2[[#This Row],[Accel_Y (m/s-2)]]^2 + mpu_data__2[[#This Row],[Accel_Z (m/s-2)]]^2)</f>
        <v>8.8983313042390151</v>
      </c>
      <c r="F34">
        <f>ABS(mpu_data__2[[#This Row],[VECTOR MAGNITUDE]]-9.81)</f>
        <v>0.91166869576098541</v>
      </c>
      <c r="G34" t="str">
        <f t="shared" ref="G34:G65" si="2">IF(I34 &lt; $H$116 + 2 * $H$117, "NORMAL", IF(I34 &lt; $H$116 + 4 * $H$117, "MODERATE", "SEVERE"))</f>
        <v>NORMAL</v>
      </c>
      <c r="H34">
        <f>SQRT((mpu_data__2[[#This Row],[Accel_X (m/s-2)]])^2+(mpu_data__2[[#This Row],[Accel_Y (m/s-2)]])^2+(mpu_data__2[[#This Row],[Accel_Z (m/s-2)]])^2)</f>
        <v>8.8983313042390151</v>
      </c>
      <c r="I34">
        <f t="shared" si="1"/>
        <v>0.91166869576098541</v>
      </c>
    </row>
    <row r="35" spans="1:9">
      <c r="A35">
        <v>47</v>
      </c>
      <c r="B35">
        <v>4.3</v>
      </c>
      <c r="C35">
        <v>0</v>
      </c>
      <c r="D35">
        <v>-7.98</v>
      </c>
      <c r="E35">
        <f>SQRT(mpu_data__2[[#This Row],[Accel_X (m/s-2)]]^2 + mpu_data__2[[#This Row],[Accel_Y (m/s-2)]]^2 + mpu_data__2[[#This Row],[Accel_Z (m/s-2)]]^2)</f>
        <v>9.0647890212624365</v>
      </c>
      <c r="F35">
        <f>ABS(mpu_data__2[[#This Row],[VECTOR MAGNITUDE]]-9.81)</f>
        <v>0.74521097873756403</v>
      </c>
      <c r="G35" t="str">
        <f t="shared" si="2"/>
        <v>NORMAL</v>
      </c>
      <c r="H35">
        <f>SQRT((mpu_data__2[[#This Row],[Accel_X (m/s-2)]])^2+(mpu_data__2[[#This Row],[Accel_Y (m/s-2)]])^2+(mpu_data__2[[#This Row],[Accel_Z (m/s-2)]])^2)</f>
        <v>9.0647890212624365</v>
      </c>
      <c r="I35">
        <f t="shared" si="1"/>
        <v>0.74521097873756403</v>
      </c>
    </row>
    <row r="36" spans="1:9">
      <c r="A36">
        <v>48</v>
      </c>
      <c r="B36">
        <v>5.51</v>
      </c>
      <c r="C36">
        <v>0.22</v>
      </c>
      <c r="D36">
        <v>-7.41</v>
      </c>
      <c r="E36">
        <f>SQRT(mpu_data__2[[#This Row],[Accel_X (m/s-2)]]^2 + mpu_data__2[[#This Row],[Accel_Y (m/s-2)]]^2 + mpu_data__2[[#This Row],[Accel_Z (m/s-2)]]^2)</f>
        <v>9.2366985443934464</v>
      </c>
      <c r="F36">
        <f>ABS(mpu_data__2[[#This Row],[VECTOR MAGNITUDE]]-9.81)</f>
        <v>0.5733014556065541</v>
      </c>
      <c r="G36" t="str">
        <f t="shared" si="2"/>
        <v>NORMAL</v>
      </c>
      <c r="H36">
        <f>SQRT((mpu_data__2[[#This Row],[Accel_X (m/s-2)]])^2+(mpu_data__2[[#This Row],[Accel_Y (m/s-2)]])^2+(mpu_data__2[[#This Row],[Accel_Z (m/s-2)]])^2)</f>
        <v>9.2366985443934464</v>
      </c>
      <c r="I36">
        <f t="shared" si="1"/>
        <v>0.5733014556065541</v>
      </c>
    </row>
    <row r="37" spans="1:9">
      <c r="A37">
        <v>49</v>
      </c>
      <c r="B37">
        <v>6.79</v>
      </c>
      <c r="C37">
        <v>0.51</v>
      </c>
      <c r="D37">
        <v>-6.47</v>
      </c>
      <c r="E37">
        <f>SQRT(mpu_data__2[[#This Row],[Accel_X (m/s-2)]]^2 + mpu_data__2[[#This Row],[Accel_Y (m/s-2)]]^2 + mpu_data__2[[#This Row],[Accel_Z (m/s-2)]]^2)</f>
        <v>9.39282172725534</v>
      </c>
      <c r="F37">
        <f>ABS(mpu_data__2[[#This Row],[VECTOR MAGNITUDE]]-9.81)</f>
        <v>0.41717827274466046</v>
      </c>
      <c r="G37" t="str">
        <f t="shared" si="2"/>
        <v>NORMAL</v>
      </c>
      <c r="H37">
        <f>SQRT((mpu_data__2[[#This Row],[Accel_X (m/s-2)]])^2+(mpu_data__2[[#This Row],[Accel_Y (m/s-2)]])^2+(mpu_data__2[[#This Row],[Accel_Z (m/s-2)]])^2)</f>
        <v>9.39282172725534</v>
      </c>
      <c r="I37">
        <f t="shared" si="1"/>
        <v>0.41717827274466046</v>
      </c>
    </row>
    <row r="38" spans="1:9">
      <c r="A38">
        <v>50</v>
      </c>
      <c r="B38">
        <v>8.1300000000000008</v>
      </c>
      <c r="C38">
        <v>0.47</v>
      </c>
      <c r="D38">
        <v>-4.82</v>
      </c>
      <c r="E38">
        <f>SQRT(mpu_data__2[[#This Row],[Accel_X (m/s-2)]]^2 + mpu_data__2[[#This Row],[Accel_Y (m/s-2)]]^2 + mpu_data__2[[#This Row],[Accel_Z (m/s-2)]]^2)</f>
        <v>9.4630967447236856</v>
      </c>
      <c r="F38">
        <f>ABS(mpu_data__2[[#This Row],[VECTOR MAGNITUDE]]-9.81)</f>
        <v>0.34690325527631494</v>
      </c>
      <c r="G38" t="str">
        <f t="shared" si="2"/>
        <v>NORMAL</v>
      </c>
      <c r="H38">
        <f>SQRT((mpu_data__2[[#This Row],[Accel_X (m/s-2)]])^2+(mpu_data__2[[#This Row],[Accel_Y (m/s-2)]])^2+(mpu_data__2[[#This Row],[Accel_Z (m/s-2)]])^2)</f>
        <v>9.4630967447236856</v>
      </c>
      <c r="I38">
        <f t="shared" si="1"/>
        <v>0.34690325527631494</v>
      </c>
    </row>
    <row r="39" spans="1:9">
      <c r="A39">
        <v>51</v>
      </c>
      <c r="B39">
        <v>9.16</v>
      </c>
      <c r="C39">
        <v>0.15</v>
      </c>
      <c r="D39">
        <v>-2.4300000000000002</v>
      </c>
      <c r="E39">
        <f>SQRT(mpu_data__2[[#This Row],[Accel_X (m/s-2)]]^2 + mpu_data__2[[#This Row],[Accel_Y (m/s-2)]]^2 + mpu_data__2[[#This Row],[Accel_Z (m/s-2)]]^2)</f>
        <v>9.4780272208935976</v>
      </c>
      <c r="F39">
        <f>ABS(mpu_data__2[[#This Row],[VECTOR MAGNITUDE]]-9.81)</f>
        <v>0.33197277910640288</v>
      </c>
      <c r="G39" t="str">
        <f t="shared" si="2"/>
        <v>NORMAL</v>
      </c>
      <c r="H39">
        <f>SQRT((mpu_data__2[[#This Row],[Accel_X (m/s-2)]])^2+(mpu_data__2[[#This Row],[Accel_Y (m/s-2)]])^2+(mpu_data__2[[#This Row],[Accel_Z (m/s-2)]])^2)</f>
        <v>9.4780272208935976</v>
      </c>
      <c r="I39">
        <f t="shared" si="1"/>
        <v>0.33197277910640288</v>
      </c>
    </row>
    <row r="40" spans="1:9">
      <c r="A40">
        <v>52</v>
      </c>
      <c r="B40">
        <v>10.15</v>
      </c>
      <c r="C40">
        <v>0.01</v>
      </c>
      <c r="D40">
        <v>-0.26</v>
      </c>
      <c r="E40">
        <f>SQRT(mpu_data__2[[#This Row],[Accel_X (m/s-2)]]^2 + mpu_data__2[[#This Row],[Accel_Y (m/s-2)]]^2 + mpu_data__2[[#This Row],[Accel_Z (m/s-2)]]^2)</f>
        <v>10.153334427664639</v>
      </c>
      <c r="F40">
        <f>ABS(mpu_data__2[[#This Row],[VECTOR MAGNITUDE]]-9.81)</f>
        <v>0.3433344276646384</v>
      </c>
      <c r="G40" t="str">
        <f t="shared" si="2"/>
        <v>NORMAL</v>
      </c>
      <c r="H40">
        <f>SQRT((mpu_data__2[[#This Row],[Accel_X (m/s-2)]])^2+(mpu_data__2[[#This Row],[Accel_Y (m/s-2)]])^2+(mpu_data__2[[#This Row],[Accel_Z (m/s-2)]])^2)</f>
        <v>10.153334427664639</v>
      </c>
      <c r="I40">
        <f t="shared" si="1"/>
        <v>0.3433344276646384</v>
      </c>
    </row>
    <row r="41" spans="1:9">
      <c r="A41">
        <v>53</v>
      </c>
      <c r="B41">
        <v>10.26</v>
      </c>
      <c r="C41">
        <v>-0.03</v>
      </c>
      <c r="D41">
        <v>1.68</v>
      </c>
      <c r="E41">
        <f>SQRT(mpu_data__2[[#This Row],[Accel_X (m/s-2)]]^2 + mpu_data__2[[#This Row],[Accel_Y (m/s-2)]]^2 + mpu_data__2[[#This Row],[Accel_Z (m/s-2)]]^2)</f>
        <v>10.396677353847238</v>
      </c>
      <c r="F41">
        <f>ABS(mpu_data__2[[#This Row],[VECTOR MAGNITUDE]]-9.81)</f>
        <v>0.58667735384723763</v>
      </c>
      <c r="G41" t="str">
        <f t="shared" si="2"/>
        <v>NORMAL</v>
      </c>
      <c r="H41">
        <f>SQRT((mpu_data__2[[#This Row],[Accel_X (m/s-2)]])^2+(mpu_data__2[[#This Row],[Accel_Y (m/s-2)]])^2+(mpu_data__2[[#This Row],[Accel_Z (m/s-2)]])^2)</f>
        <v>10.396677353847238</v>
      </c>
      <c r="I41">
        <f t="shared" si="1"/>
        <v>0.58667735384723763</v>
      </c>
    </row>
    <row r="42" spans="1:9">
      <c r="A42">
        <v>54</v>
      </c>
      <c r="B42">
        <v>10.039999999999999</v>
      </c>
      <c r="C42">
        <v>0.1</v>
      </c>
      <c r="D42">
        <v>3.88</v>
      </c>
      <c r="E42">
        <f>SQRT(mpu_data__2[[#This Row],[Accel_X (m/s-2)]]^2 + mpu_data__2[[#This Row],[Accel_Y (m/s-2)]]^2 + mpu_data__2[[#This Row],[Accel_Z (m/s-2)]]^2)</f>
        <v>10.764107022879324</v>
      </c>
      <c r="F42">
        <f>ABS(mpu_data__2[[#This Row],[VECTOR MAGNITUDE]]-9.81)</f>
        <v>0.95410702287932381</v>
      </c>
      <c r="G42" t="str">
        <f t="shared" si="2"/>
        <v>NORMAL</v>
      </c>
      <c r="H42">
        <f>SQRT((mpu_data__2[[#This Row],[Accel_X (m/s-2)]])^2+(mpu_data__2[[#This Row],[Accel_Y (m/s-2)]])^2+(mpu_data__2[[#This Row],[Accel_Z (m/s-2)]])^2)</f>
        <v>10.764107022879324</v>
      </c>
      <c r="I42">
        <f t="shared" si="1"/>
        <v>0.95410702287932381</v>
      </c>
    </row>
    <row r="43" spans="1:9">
      <c r="A43">
        <v>55</v>
      </c>
      <c r="B43">
        <v>9.25</v>
      </c>
      <c r="C43">
        <v>0.34</v>
      </c>
      <c r="D43">
        <v>5.89</v>
      </c>
      <c r="E43">
        <f>SQRT(mpu_data__2[[#This Row],[Accel_X (m/s-2)]]^2 + mpu_data__2[[#This Row],[Accel_Y (m/s-2)]]^2 + mpu_data__2[[#This Row],[Accel_Z (m/s-2)]]^2)</f>
        <v>10.971335379068494</v>
      </c>
      <c r="F43">
        <f>ABS(mpu_data__2[[#This Row],[VECTOR MAGNITUDE]]-9.81)</f>
        <v>1.1613353790684933</v>
      </c>
      <c r="G43" t="str">
        <f t="shared" si="2"/>
        <v>NORMAL</v>
      </c>
      <c r="H43">
        <f>SQRT((mpu_data__2[[#This Row],[Accel_X (m/s-2)]])^2+(mpu_data__2[[#This Row],[Accel_Y (m/s-2)]])^2+(mpu_data__2[[#This Row],[Accel_Z (m/s-2)]])^2)</f>
        <v>10.971335379068494</v>
      </c>
      <c r="I43">
        <f t="shared" si="1"/>
        <v>1.1613353790684933</v>
      </c>
    </row>
    <row r="44" spans="1:9">
      <c r="A44">
        <v>56</v>
      </c>
      <c r="B44">
        <v>8.25</v>
      </c>
      <c r="C44">
        <v>0.25</v>
      </c>
      <c r="D44">
        <v>7.42</v>
      </c>
      <c r="E44">
        <f>SQRT(mpu_data__2[[#This Row],[Accel_X (m/s-2)]]^2 + mpu_data__2[[#This Row],[Accel_Y (m/s-2)]]^2 + mpu_data__2[[#This Row],[Accel_Z (m/s-2)]]^2)</f>
        <v>11.098711636942371</v>
      </c>
      <c r="F44">
        <f>ABS(mpu_data__2[[#This Row],[VECTOR MAGNITUDE]]-9.81)</f>
        <v>1.2887116369423701</v>
      </c>
      <c r="G44" t="str">
        <f t="shared" si="2"/>
        <v>NORMAL</v>
      </c>
      <c r="H44">
        <f>SQRT((mpu_data__2[[#This Row],[Accel_X (m/s-2)]])^2+(mpu_data__2[[#This Row],[Accel_Y (m/s-2)]])^2+(mpu_data__2[[#This Row],[Accel_Z (m/s-2)]])^2)</f>
        <v>11.098711636942371</v>
      </c>
      <c r="I44">
        <f t="shared" si="1"/>
        <v>1.2887116369423701</v>
      </c>
    </row>
    <row r="45" spans="1:9">
      <c r="A45">
        <v>57</v>
      </c>
      <c r="B45">
        <v>5.78</v>
      </c>
      <c r="C45">
        <v>0.44</v>
      </c>
      <c r="D45">
        <v>9.7100000000000009</v>
      </c>
      <c r="E45">
        <f>SQRT(mpu_data__2[[#This Row],[Accel_X (m/s-2)]]^2 + mpu_data__2[[#This Row],[Accel_Y (m/s-2)]]^2 + mpu_data__2[[#This Row],[Accel_Z (m/s-2)]]^2)</f>
        <v>11.308673662282418</v>
      </c>
      <c r="F45">
        <f>ABS(mpu_data__2[[#This Row],[VECTOR MAGNITUDE]]-9.81)</f>
        <v>1.4986736622824175</v>
      </c>
      <c r="G45" t="str">
        <f t="shared" si="2"/>
        <v>NORMAL</v>
      </c>
      <c r="H45">
        <f>SQRT((mpu_data__2[[#This Row],[Accel_X (m/s-2)]])^2+(mpu_data__2[[#This Row],[Accel_Y (m/s-2)]])^2+(mpu_data__2[[#This Row],[Accel_Z (m/s-2)]])^2)</f>
        <v>11.308673662282418</v>
      </c>
      <c r="I45">
        <f t="shared" si="1"/>
        <v>1.4986736622824175</v>
      </c>
    </row>
    <row r="46" spans="1:9">
      <c r="A46">
        <v>58</v>
      </c>
      <c r="B46">
        <v>3.06</v>
      </c>
      <c r="C46">
        <v>-0.2</v>
      </c>
      <c r="D46">
        <v>10.84</v>
      </c>
      <c r="E46">
        <f>SQRT(mpu_data__2[[#This Row],[Accel_X (m/s-2)]]^2 + mpu_data__2[[#This Row],[Accel_Y (m/s-2)]]^2 + mpu_data__2[[#This Row],[Accel_Z (m/s-2)]]^2)</f>
        <v>11.265398350702029</v>
      </c>
      <c r="F46">
        <f>ABS(mpu_data__2[[#This Row],[VECTOR MAGNITUDE]]-9.81)</f>
        <v>1.4553983507020281</v>
      </c>
      <c r="G46" t="str">
        <f t="shared" si="2"/>
        <v>NORMAL</v>
      </c>
      <c r="H46">
        <f>SQRT((mpu_data__2[[#This Row],[Accel_X (m/s-2)]])^2+(mpu_data__2[[#This Row],[Accel_Y (m/s-2)]])^2+(mpu_data__2[[#This Row],[Accel_Z (m/s-2)]])^2)</f>
        <v>11.265398350702029</v>
      </c>
      <c r="I46">
        <f t="shared" si="1"/>
        <v>1.4553983507020281</v>
      </c>
    </row>
    <row r="47" spans="1:9">
      <c r="A47">
        <v>59</v>
      </c>
      <c r="B47">
        <v>3.24</v>
      </c>
      <c r="C47">
        <v>0.01</v>
      </c>
      <c r="D47">
        <v>10.68</v>
      </c>
      <c r="E47">
        <f>SQRT(mpu_data__2[[#This Row],[Accel_X (m/s-2)]]^2 + mpu_data__2[[#This Row],[Accel_Y (m/s-2)]]^2 + mpu_data__2[[#This Row],[Accel_Z (m/s-2)]]^2)</f>
        <v>11.160649622669821</v>
      </c>
      <c r="F47">
        <f>ABS(mpu_data__2[[#This Row],[VECTOR MAGNITUDE]]-9.81)</f>
        <v>1.3506496226698204</v>
      </c>
      <c r="G47" t="str">
        <f t="shared" si="2"/>
        <v>NORMAL</v>
      </c>
      <c r="H47">
        <f>SQRT((mpu_data__2[[#This Row],[Accel_X (m/s-2)]])^2+(mpu_data__2[[#This Row],[Accel_Y (m/s-2)]])^2+(mpu_data__2[[#This Row],[Accel_Z (m/s-2)]])^2)</f>
        <v>11.160649622669821</v>
      </c>
      <c r="I47">
        <f t="shared" si="1"/>
        <v>1.3506496226698204</v>
      </c>
    </row>
    <row r="48" spans="1:9">
      <c r="A48">
        <v>60</v>
      </c>
      <c r="B48">
        <v>1.48</v>
      </c>
      <c r="C48">
        <v>0.49</v>
      </c>
      <c r="D48">
        <v>11.04</v>
      </c>
      <c r="E48">
        <f>SQRT(mpu_data__2[[#This Row],[Accel_X (m/s-2)]]^2 + mpu_data__2[[#This Row],[Accel_Y (m/s-2)]]^2 + mpu_data__2[[#This Row],[Accel_Z (m/s-2)]]^2)</f>
        <v>11.149533622533275</v>
      </c>
      <c r="F48">
        <f>ABS(mpu_data__2[[#This Row],[VECTOR MAGNITUDE]]-9.81)</f>
        <v>1.3395336225332741</v>
      </c>
      <c r="G48" t="str">
        <f t="shared" si="2"/>
        <v>NORMAL</v>
      </c>
      <c r="H48">
        <f>SQRT((mpu_data__2[[#This Row],[Accel_X (m/s-2)]])^2+(mpu_data__2[[#This Row],[Accel_Y (m/s-2)]])^2+(mpu_data__2[[#This Row],[Accel_Z (m/s-2)]])^2)</f>
        <v>11.149533622533275</v>
      </c>
      <c r="I48">
        <f t="shared" si="1"/>
        <v>1.3395336225332741</v>
      </c>
    </row>
    <row r="49" spans="1:9">
      <c r="A49">
        <v>61</v>
      </c>
      <c r="B49">
        <v>0.5</v>
      </c>
      <c r="C49">
        <v>0.42</v>
      </c>
      <c r="D49">
        <v>11.2</v>
      </c>
      <c r="E49">
        <f>SQRT(mpu_data__2[[#This Row],[Accel_X (m/s-2)]]^2 + mpu_data__2[[#This Row],[Accel_Y (m/s-2)]]^2 + mpu_data__2[[#This Row],[Accel_Z (m/s-2)]]^2)</f>
        <v>11.21901956500656</v>
      </c>
      <c r="F49">
        <f>ABS(mpu_data__2[[#This Row],[VECTOR MAGNITUDE]]-9.81)</f>
        <v>1.4090195650065596</v>
      </c>
      <c r="G49" t="str">
        <f t="shared" si="2"/>
        <v>NORMAL</v>
      </c>
      <c r="H49">
        <f>SQRT((mpu_data__2[[#This Row],[Accel_X (m/s-2)]])^2+(mpu_data__2[[#This Row],[Accel_Y (m/s-2)]])^2+(mpu_data__2[[#This Row],[Accel_Z (m/s-2)]])^2)</f>
        <v>11.21901956500656</v>
      </c>
      <c r="I49">
        <f t="shared" si="1"/>
        <v>1.4090195650065596</v>
      </c>
    </row>
    <row r="50" spans="1:9">
      <c r="A50">
        <v>62</v>
      </c>
      <c r="B50">
        <v>-0.73</v>
      </c>
      <c r="C50">
        <v>0.4</v>
      </c>
      <c r="D50">
        <v>11.16</v>
      </c>
      <c r="E50">
        <f>SQRT(mpu_data__2[[#This Row],[Accel_X (m/s-2)]]^2 + mpu_data__2[[#This Row],[Accel_Y (m/s-2)]]^2 + mpu_data__2[[#This Row],[Accel_Z (m/s-2)]]^2)</f>
        <v>11.191000848896403</v>
      </c>
      <c r="F50">
        <f>ABS(mpu_data__2[[#This Row],[VECTOR MAGNITUDE]]-9.81)</f>
        <v>1.3810008488964023</v>
      </c>
      <c r="G50" t="str">
        <f t="shared" si="2"/>
        <v>NORMAL</v>
      </c>
      <c r="H50">
        <f>SQRT((mpu_data__2[[#This Row],[Accel_X (m/s-2)]])^2+(mpu_data__2[[#This Row],[Accel_Y (m/s-2)]])^2+(mpu_data__2[[#This Row],[Accel_Z (m/s-2)]])^2)</f>
        <v>11.191000848896403</v>
      </c>
      <c r="I50">
        <f t="shared" si="1"/>
        <v>1.3810008488964023</v>
      </c>
    </row>
    <row r="51" spans="1:9">
      <c r="A51">
        <v>63</v>
      </c>
      <c r="B51">
        <v>-0.27</v>
      </c>
      <c r="C51">
        <v>0.89</v>
      </c>
      <c r="D51">
        <v>11.35</v>
      </c>
      <c r="E51">
        <f>SQRT(mpu_data__2[[#This Row],[Accel_X (m/s-2)]]^2 + mpu_data__2[[#This Row],[Accel_Y (m/s-2)]]^2 + mpu_data__2[[#This Row],[Accel_Z (m/s-2)]]^2)</f>
        <v>11.388041973930374</v>
      </c>
      <c r="F51">
        <f>ABS(mpu_data__2[[#This Row],[VECTOR MAGNITUDE]]-9.81)</f>
        <v>1.5780419739303735</v>
      </c>
      <c r="G51" t="str">
        <f t="shared" si="2"/>
        <v>NORMAL</v>
      </c>
      <c r="H51">
        <f>SQRT((mpu_data__2[[#This Row],[Accel_X (m/s-2)]])^2+(mpu_data__2[[#This Row],[Accel_Y (m/s-2)]])^2+(mpu_data__2[[#This Row],[Accel_Z (m/s-2)]])^2)</f>
        <v>11.388041973930374</v>
      </c>
      <c r="I51">
        <f t="shared" si="1"/>
        <v>1.5780419739303735</v>
      </c>
    </row>
    <row r="52" spans="1:9">
      <c r="A52">
        <v>64</v>
      </c>
      <c r="B52">
        <v>0.33</v>
      </c>
      <c r="C52">
        <v>2.57</v>
      </c>
      <c r="D52">
        <v>10.88</v>
      </c>
      <c r="E52">
        <f>SQRT(mpu_data__2[[#This Row],[Accel_X (m/s-2)]]^2 + mpu_data__2[[#This Row],[Accel_Y (m/s-2)]]^2 + mpu_data__2[[#This Row],[Accel_Z (m/s-2)]]^2)</f>
        <v>11.184283615860251</v>
      </c>
      <c r="F52">
        <f>ABS(mpu_data__2[[#This Row],[VECTOR MAGNITUDE]]-9.81)</f>
        <v>1.3742836158602501</v>
      </c>
      <c r="G52" t="str">
        <f t="shared" si="2"/>
        <v>NORMAL</v>
      </c>
      <c r="H52">
        <f>SQRT((mpu_data__2[[#This Row],[Accel_X (m/s-2)]])^2+(mpu_data__2[[#This Row],[Accel_Y (m/s-2)]])^2+(mpu_data__2[[#This Row],[Accel_Z (m/s-2)]])^2)</f>
        <v>11.184283615860251</v>
      </c>
      <c r="I52">
        <f t="shared" si="1"/>
        <v>1.3742836158602501</v>
      </c>
    </row>
    <row r="53" spans="1:9">
      <c r="A53">
        <v>65</v>
      </c>
      <c r="B53">
        <v>0.51</v>
      </c>
      <c r="C53">
        <v>4.97</v>
      </c>
      <c r="D53">
        <v>9.91</v>
      </c>
      <c r="E53">
        <f>SQRT(mpu_data__2[[#This Row],[Accel_X (m/s-2)]]^2 + mpu_data__2[[#This Row],[Accel_Y (m/s-2)]]^2 + mpu_data__2[[#This Row],[Accel_Z (m/s-2)]]^2)</f>
        <v>11.098157504739245</v>
      </c>
      <c r="F53">
        <f>ABS(mpu_data__2[[#This Row],[VECTOR MAGNITUDE]]-9.81)</f>
        <v>1.2881575047392442</v>
      </c>
      <c r="G53" t="str">
        <f t="shared" si="2"/>
        <v>NORMAL</v>
      </c>
      <c r="H53">
        <f>SQRT((mpu_data__2[[#This Row],[Accel_X (m/s-2)]])^2+(mpu_data__2[[#This Row],[Accel_Y (m/s-2)]])^2+(mpu_data__2[[#This Row],[Accel_Z (m/s-2)]])^2)</f>
        <v>11.098157504739245</v>
      </c>
      <c r="I53">
        <f t="shared" si="1"/>
        <v>1.2881575047392442</v>
      </c>
    </row>
    <row r="54" spans="1:9">
      <c r="A54">
        <v>66</v>
      </c>
      <c r="B54">
        <v>1.38</v>
      </c>
      <c r="C54">
        <v>6.99</v>
      </c>
      <c r="D54">
        <v>8.35</v>
      </c>
      <c r="E54">
        <f>SQRT(mpu_data__2[[#This Row],[Accel_X (m/s-2)]]^2 + mpu_data__2[[#This Row],[Accel_Y (m/s-2)]]^2 + mpu_data__2[[#This Row],[Accel_Z (m/s-2)]]^2)</f>
        <v>10.976657050304523</v>
      </c>
      <c r="F54">
        <f>ABS(mpu_data__2[[#This Row],[VECTOR MAGNITUDE]]-9.81)</f>
        <v>1.1666570503045222</v>
      </c>
      <c r="G54" t="str">
        <f t="shared" si="2"/>
        <v>NORMAL</v>
      </c>
      <c r="H54">
        <f>SQRT((mpu_data__2[[#This Row],[Accel_X (m/s-2)]])^2+(mpu_data__2[[#This Row],[Accel_Y (m/s-2)]])^2+(mpu_data__2[[#This Row],[Accel_Z (m/s-2)]])^2)</f>
        <v>10.976657050304523</v>
      </c>
      <c r="I54">
        <f t="shared" si="1"/>
        <v>1.1666570503045222</v>
      </c>
    </row>
    <row r="55" spans="1:9">
      <c r="A55">
        <v>67</v>
      </c>
      <c r="B55">
        <v>1.88</v>
      </c>
      <c r="C55">
        <v>8.32</v>
      </c>
      <c r="D55">
        <v>6.62</v>
      </c>
      <c r="E55">
        <f>SQRT(mpu_data__2[[#This Row],[Accel_X (m/s-2)]]^2 + mpu_data__2[[#This Row],[Accel_Y (m/s-2)]]^2 + mpu_data__2[[#This Row],[Accel_Z (m/s-2)]]^2)</f>
        <v>10.797277434612859</v>
      </c>
      <c r="F55">
        <f>ABS(mpu_data__2[[#This Row],[VECTOR MAGNITUDE]]-9.81)</f>
        <v>0.98727743461285833</v>
      </c>
      <c r="G55" t="str">
        <f t="shared" si="2"/>
        <v>NORMAL</v>
      </c>
      <c r="H55">
        <f>SQRT((mpu_data__2[[#This Row],[Accel_X (m/s-2)]])^2+(mpu_data__2[[#This Row],[Accel_Y (m/s-2)]])^2+(mpu_data__2[[#This Row],[Accel_Z (m/s-2)]])^2)</f>
        <v>10.797277434612859</v>
      </c>
      <c r="I55">
        <f t="shared" si="1"/>
        <v>0.98727743461285833</v>
      </c>
    </row>
    <row r="56" spans="1:9">
      <c r="A56">
        <v>68</v>
      </c>
      <c r="B56">
        <v>1.42</v>
      </c>
      <c r="C56">
        <v>8.4499999999999993</v>
      </c>
      <c r="D56">
        <v>6.03</v>
      </c>
      <c r="E56">
        <f>SQRT(mpu_data__2[[#This Row],[Accel_X (m/s-2)]]^2 + mpu_data__2[[#This Row],[Accel_Y (m/s-2)]]^2 + mpu_data__2[[#This Row],[Accel_Z (m/s-2)]]^2)</f>
        <v>10.477585599745773</v>
      </c>
      <c r="F56">
        <f>ABS(mpu_data__2[[#This Row],[VECTOR MAGNITUDE]]-9.81)</f>
        <v>0.66758559974577203</v>
      </c>
      <c r="G56" t="str">
        <f t="shared" si="2"/>
        <v>NORMAL</v>
      </c>
      <c r="H56">
        <f>SQRT((mpu_data__2[[#This Row],[Accel_X (m/s-2)]])^2+(mpu_data__2[[#This Row],[Accel_Y (m/s-2)]])^2+(mpu_data__2[[#This Row],[Accel_Z (m/s-2)]])^2)</f>
        <v>10.477585599745773</v>
      </c>
      <c r="I56">
        <f t="shared" si="1"/>
        <v>0.66758559974577203</v>
      </c>
    </row>
    <row r="57" spans="1:9">
      <c r="A57">
        <v>69</v>
      </c>
      <c r="B57">
        <v>1.81</v>
      </c>
      <c r="C57">
        <v>8.82</v>
      </c>
      <c r="D57">
        <v>4.7</v>
      </c>
      <c r="E57">
        <f>SQRT(mpu_data__2[[#This Row],[Accel_X (m/s-2)]]^2 + mpu_data__2[[#This Row],[Accel_Y (m/s-2)]]^2 + mpu_data__2[[#This Row],[Accel_Z (m/s-2)]]^2)</f>
        <v>10.156697297842443</v>
      </c>
      <c r="F57">
        <f>ABS(mpu_data__2[[#This Row],[VECTOR MAGNITUDE]]-9.81)</f>
        <v>0.34669729784244296</v>
      </c>
      <c r="G57" t="str">
        <f t="shared" si="2"/>
        <v>NORMAL</v>
      </c>
      <c r="H57">
        <f>SQRT((mpu_data__2[[#This Row],[Accel_X (m/s-2)]])^2+(mpu_data__2[[#This Row],[Accel_Y (m/s-2)]])^2+(mpu_data__2[[#This Row],[Accel_Z (m/s-2)]])^2)</f>
        <v>10.156697297842443</v>
      </c>
      <c r="I57">
        <f t="shared" si="1"/>
        <v>0.34669729784244296</v>
      </c>
    </row>
    <row r="58" spans="1:9">
      <c r="A58">
        <v>70</v>
      </c>
      <c r="B58">
        <v>1.77</v>
      </c>
      <c r="C58">
        <v>9.3699999999999992</v>
      </c>
      <c r="D58">
        <v>3.62</v>
      </c>
      <c r="E58">
        <f>SQRT(mpu_data__2[[#This Row],[Accel_X (m/s-2)]]^2 + mpu_data__2[[#This Row],[Accel_Y (m/s-2)]]^2 + mpu_data__2[[#This Row],[Accel_Z (m/s-2)]]^2)</f>
        <v>10.199715682311933</v>
      </c>
      <c r="F58">
        <f>ABS(mpu_data__2[[#This Row],[VECTOR MAGNITUDE]]-9.81)</f>
        <v>0.3897156823119321</v>
      </c>
      <c r="G58" t="str">
        <f t="shared" si="2"/>
        <v>NORMAL</v>
      </c>
      <c r="H58">
        <f>SQRT((mpu_data__2[[#This Row],[Accel_X (m/s-2)]])^2+(mpu_data__2[[#This Row],[Accel_Y (m/s-2)]])^2+(mpu_data__2[[#This Row],[Accel_Z (m/s-2)]])^2)</f>
        <v>10.199715682311933</v>
      </c>
      <c r="I58">
        <f t="shared" si="1"/>
        <v>0.3897156823119321</v>
      </c>
    </row>
    <row r="59" spans="1:9">
      <c r="A59">
        <v>71</v>
      </c>
      <c r="B59">
        <v>2.5299999999999998</v>
      </c>
      <c r="C59">
        <v>9.64</v>
      </c>
      <c r="D59">
        <v>2.2000000000000002</v>
      </c>
      <c r="E59">
        <f>SQRT(mpu_data__2[[#This Row],[Accel_X (m/s-2)]]^2 + mpu_data__2[[#This Row],[Accel_Y (m/s-2)]]^2 + mpu_data__2[[#This Row],[Accel_Z (m/s-2)]]^2)</f>
        <v>10.206395054082513</v>
      </c>
      <c r="F59">
        <f>ABS(mpu_data__2[[#This Row],[VECTOR MAGNITUDE]]-9.81)</f>
        <v>0.39639505408251274</v>
      </c>
      <c r="G59" t="str">
        <f t="shared" si="2"/>
        <v>NORMAL</v>
      </c>
      <c r="H59">
        <f>SQRT((mpu_data__2[[#This Row],[Accel_X (m/s-2)]])^2+(mpu_data__2[[#This Row],[Accel_Y (m/s-2)]])^2+(mpu_data__2[[#This Row],[Accel_Z (m/s-2)]])^2)</f>
        <v>10.206395054082513</v>
      </c>
      <c r="I59">
        <f t="shared" si="1"/>
        <v>0.39639505408251274</v>
      </c>
    </row>
    <row r="60" spans="1:9">
      <c r="A60">
        <v>72</v>
      </c>
      <c r="B60">
        <v>2.48</v>
      </c>
      <c r="C60">
        <v>9.6300000000000008</v>
      </c>
      <c r="D60">
        <v>-0.56000000000000005</v>
      </c>
      <c r="E60">
        <f>SQRT(mpu_data__2[[#This Row],[Accel_X (m/s-2)]]^2 + mpu_data__2[[#This Row],[Accel_Y (m/s-2)]]^2 + mpu_data__2[[#This Row],[Accel_Z (m/s-2)]]^2)</f>
        <v>9.959964859375761</v>
      </c>
      <c r="F60">
        <f>ABS(mpu_data__2[[#This Row],[VECTOR MAGNITUDE]]-9.81)</f>
        <v>0.14996485937576054</v>
      </c>
      <c r="G60" t="str">
        <f t="shared" si="2"/>
        <v>NORMAL</v>
      </c>
      <c r="H60">
        <f>SQRT((mpu_data__2[[#This Row],[Accel_X (m/s-2)]])^2+(mpu_data__2[[#This Row],[Accel_Y (m/s-2)]])^2+(mpu_data__2[[#This Row],[Accel_Z (m/s-2)]])^2)</f>
        <v>9.959964859375761</v>
      </c>
      <c r="I60">
        <f t="shared" si="1"/>
        <v>0.14996485937576054</v>
      </c>
    </row>
    <row r="61" spans="1:9">
      <c r="A61">
        <v>73</v>
      </c>
      <c r="B61">
        <v>2.63</v>
      </c>
      <c r="C61">
        <v>8.43</v>
      </c>
      <c r="D61">
        <v>-4.3600000000000003</v>
      </c>
      <c r="E61">
        <f>SQRT(mpu_data__2[[#This Row],[Accel_X (m/s-2)]]^2 + mpu_data__2[[#This Row],[Accel_Y (m/s-2)]]^2 + mpu_data__2[[#This Row],[Accel_Z (m/s-2)]]^2)</f>
        <v>9.8484211932674768</v>
      </c>
      <c r="F61">
        <f>ABS(mpu_data__2[[#This Row],[VECTOR MAGNITUDE]]-9.81)</f>
        <v>3.8421193267476283E-2</v>
      </c>
      <c r="G61" t="str">
        <f t="shared" si="2"/>
        <v>NORMAL</v>
      </c>
      <c r="H61">
        <f>SQRT((mpu_data__2[[#This Row],[Accel_X (m/s-2)]])^2+(mpu_data__2[[#This Row],[Accel_Y (m/s-2)]])^2+(mpu_data__2[[#This Row],[Accel_Z (m/s-2)]])^2)</f>
        <v>9.8484211932674768</v>
      </c>
      <c r="I61">
        <f t="shared" si="1"/>
        <v>3.8421193267476283E-2</v>
      </c>
    </row>
    <row r="62" spans="1:9">
      <c r="A62">
        <v>74</v>
      </c>
      <c r="B62">
        <v>2.7</v>
      </c>
      <c r="C62">
        <v>5.88</v>
      </c>
      <c r="D62">
        <v>-7.27</v>
      </c>
      <c r="E62">
        <f>SQRT(mpu_data__2[[#This Row],[Accel_X (m/s-2)]]^2 + mpu_data__2[[#This Row],[Accel_Y (m/s-2)]]^2 + mpu_data__2[[#This Row],[Accel_Z (m/s-2)]]^2)</f>
        <v>9.7322813358431013</v>
      </c>
      <c r="F62">
        <f>ABS(mpu_data__2[[#This Row],[VECTOR MAGNITUDE]]-9.81)</f>
        <v>7.7718664156899209E-2</v>
      </c>
      <c r="G62" t="str">
        <f t="shared" si="2"/>
        <v>NORMAL</v>
      </c>
      <c r="H62">
        <f>SQRT((mpu_data__2[[#This Row],[Accel_X (m/s-2)]])^2+(mpu_data__2[[#This Row],[Accel_Y (m/s-2)]])^2+(mpu_data__2[[#This Row],[Accel_Z (m/s-2)]])^2)</f>
        <v>9.7322813358431013</v>
      </c>
      <c r="I62">
        <f t="shared" si="1"/>
        <v>7.7718664156899209E-2</v>
      </c>
    </row>
    <row r="63" spans="1:9">
      <c r="A63">
        <v>75</v>
      </c>
      <c r="B63">
        <v>3</v>
      </c>
      <c r="C63">
        <v>1.07</v>
      </c>
      <c r="D63">
        <v>-8.5500000000000007</v>
      </c>
      <c r="E63">
        <f>SQRT(mpu_data__2[[#This Row],[Accel_X (m/s-2)]]^2 + mpu_data__2[[#This Row],[Accel_Y (m/s-2)]]^2 + mpu_data__2[[#This Row],[Accel_Z (m/s-2)]]^2)</f>
        <v>9.1240013152125314</v>
      </c>
      <c r="F63">
        <f>ABS(mpu_data__2[[#This Row],[VECTOR MAGNITUDE]]-9.81)</f>
        <v>0.68599868478746906</v>
      </c>
      <c r="G63" t="str">
        <f t="shared" si="2"/>
        <v>NORMAL</v>
      </c>
      <c r="H63">
        <f>SQRT((mpu_data__2[[#This Row],[Accel_X (m/s-2)]])^2+(mpu_data__2[[#This Row],[Accel_Y (m/s-2)]])^2+(mpu_data__2[[#This Row],[Accel_Z (m/s-2)]])^2)</f>
        <v>9.1240013152125314</v>
      </c>
      <c r="I63">
        <f t="shared" si="1"/>
        <v>0.68599868478746906</v>
      </c>
    </row>
    <row r="64" spans="1:9">
      <c r="A64">
        <v>76</v>
      </c>
      <c r="B64">
        <v>0.47</v>
      </c>
      <c r="C64">
        <v>-0.06</v>
      </c>
      <c r="D64">
        <v>-9.7799999999999994</v>
      </c>
      <c r="E64">
        <f>SQRT(mpu_data__2[[#This Row],[Accel_X (m/s-2)]]^2 + mpu_data__2[[#This Row],[Accel_Y (m/s-2)]]^2 + mpu_data__2[[#This Row],[Accel_Z (m/s-2)]]^2)</f>
        <v>9.791470778182406</v>
      </c>
      <c r="F64">
        <f>ABS(mpu_data__2[[#This Row],[VECTOR MAGNITUDE]]-9.81)</f>
        <v>1.8529221817594532E-2</v>
      </c>
      <c r="G64" t="str">
        <f t="shared" si="2"/>
        <v>NORMAL</v>
      </c>
      <c r="H64">
        <f>SQRT((mpu_data__2[[#This Row],[Accel_X (m/s-2)]])^2+(mpu_data__2[[#This Row],[Accel_Y (m/s-2)]])^2+(mpu_data__2[[#This Row],[Accel_Z (m/s-2)]])^2)</f>
        <v>9.791470778182406</v>
      </c>
      <c r="I64">
        <f t="shared" si="1"/>
        <v>1.8529221817594532E-2</v>
      </c>
    </row>
    <row r="65" spans="1:9">
      <c r="A65">
        <v>77</v>
      </c>
      <c r="B65">
        <v>-1.1399999999999999</v>
      </c>
      <c r="C65">
        <v>-2.06</v>
      </c>
      <c r="D65">
        <v>-7.55</v>
      </c>
      <c r="E65">
        <f>SQRT(mpu_data__2[[#This Row],[Accel_X (m/s-2)]]^2 + mpu_data__2[[#This Row],[Accel_Y (m/s-2)]]^2 + mpu_data__2[[#This Row],[Accel_Z (m/s-2)]]^2)</f>
        <v>7.9085839440445973</v>
      </c>
      <c r="F65">
        <f>ABS(mpu_data__2[[#This Row],[VECTOR MAGNITUDE]]-9.81)</f>
        <v>1.9014160559554032</v>
      </c>
      <c r="G65" t="str">
        <f t="shared" si="2"/>
        <v>NORMAL</v>
      </c>
      <c r="H65">
        <f>SQRT((mpu_data__2[[#This Row],[Accel_X (m/s-2)]])^2+(mpu_data__2[[#This Row],[Accel_Y (m/s-2)]])^2+(mpu_data__2[[#This Row],[Accel_Z (m/s-2)]])^2)</f>
        <v>7.9085839440445973</v>
      </c>
      <c r="I65">
        <f t="shared" si="1"/>
        <v>1.9014160559554032</v>
      </c>
    </row>
    <row r="66" spans="1:9">
      <c r="A66">
        <v>79</v>
      </c>
      <c r="B66">
        <v>-0.97</v>
      </c>
      <c r="C66">
        <v>-3.81</v>
      </c>
      <c r="D66">
        <v>-8.17</v>
      </c>
      <c r="E66">
        <f>SQRT(mpu_data__2[[#This Row],[Accel_X (m/s-2)]]^2 + mpu_data__2[[#This Row],[Accel_Y (m/s-2)]]^2 + mpu_data__2[[#This Row],[Accel_Z (m/s-2)]]^2)</f>
        <v>9.0667469359191877</v>
      </c>
      <c r="F66">
        <f>ABS(mpu_data__2[[#This Row],[VECTOR MAGNITUDE]]-9.81)</f>
        <v>0.74325306408081282</v>
      </c>
      <c r="G66" t="str">
        <f t="shared" ref="G66:G97" si="3">IF(I66 &lt; $H$116 + 2 * $H$117, "NORMAL", IF(I66 &lt; $H$116 + 4 * $H$117, "MODERATE", "SEVERE"))</f>
        <v>NORMAL</v>
      </c>
      <c r="H66">
        <f>SQRT((mpu_data__2[[#This Row],[Accel_X (m/s-2)]])^2+(mpu_data__2[[#This Row],[Accel_Y (m/s-2)]])^2+(mpu_data__2[[#This Row],[Accel_Z (m/s-2)]])^2)</f>
        <v>9.0667469359191877</v>
      </c>
      <c r="I66">
        <f t="shared" si="1"/>
        <v>0.74325306408081282</v>
      </c>
    </row>
    <row r="67" spans="1:9">
      <c r="A67">
        <v>80</v>
      </c>
      <c r="B67">
        <v>-1.24</v>
      </c>
      <c r="C67">
        <v>-5.91</v>
      </c>
      <c r="D67">
        <v>-5.97</v>
      </c>
      <c r="E67">
        <f>SQRT(mpu_data__2[[#This Row],[Accel_X (m/s-2)]]^2 + mpu_data__2[[#This Row],[Accel_Y (m/s-2)]]^2 + mpu_data__2[[#This Row],[Accel_Z (m/s-2)]]^2)</f>
        <v>8.491560516183112</v>
      </c>
      <c r="F67">
        <f>ABS(mpu_data__2[[#This Row],[VECTOR MAGNITUDE]]-9.81)</f>
        <v>1.3184394838168885</v>
      </c>
      <c r="G67" t="str">
        <f t="shared" si="3"/>
        <v>NORMAL</v>
      </c>
      <c r="H67">
        <f>SQRT((mpu_data__2[[#This Row],[Accel_X (m/s-2)]])^2+(mpu_data__2[[#This Row],[Accel_Y (m/s-2)]])^2+(mpu_data__2[[#This Row],[Accel_Z (m/s-2)]])^2)</f>
        <v>8.491560516183112</v>
      </c>
      <c r="I67">
        <f t="shared" ref="I67:I115" si="4">ABS(H67-9.81)</f>
        <v>1.3184394838168885</v>
      </c>
    </row>
    <row r="68" spans="1:9">
      <c r="A68">
        <v>81</v>
      </c>
      <c r="B68">
        <v>-0.5</v>
      </c>
      <c r="C68">
        <v>-8.2200000000000006</v>
      </c>
      <c r="D68">
        <v>-4.38</v>
      </c>
      <c r="E68">
        <f>SQRT(mpu_data__2[[#This Row],[Accel_X (m/s-2)]]^2 + mpu_data__2[[#This Row],[Accel_Y (m/s-2)]]^2 + mpu_data__2[[#This Row],[Accel_Z (m/s-2)]]^2)</f>
        <v>9.3275291476360458</v>
      </c>
      <c r="F68">
        <f>ABS(mpu_data__2[[#This Row],[VECTOR MAGNITUDE]]-9.81)</f>
        <v>0.48247085236395471</v>
      </c>
      <c r="G68" t="str">
        <f t="shared" si="3"/>
        <v>NORMAL</v>
      </c>
      <c r="H68">
        <f>SQRT((mpu_data__2[[#This Row],[Accel_X (m/s-2)]])^2+(mpu_data__2[[#This Row],[Accel_Y (m/s-2)]])^2+(mpu_data__2[[#This Row],[Accel_Z (m/s-2)]])^2)</f>
        <v>9.3275291476360458</v>
      </c>
      <c r="I68">
        <f t="shared" si="4"/>
        <v>0.48247085236395471</v>
      </c>
    </row>
    <row r="69" spans="1:9">
      <c r="A69">
        <v>82</v>
      </c>
      <c r="B69">
        <v>-0.04</v>
      </c>
      <c r="C69">
        <v>-9.49</v>
      </c>
      <c r="D69">
        <v>-0.53</v>
      </c>
      <c r="E69">
        <f>SQRT(mpu_data__2[[#This Row],[Accel_X (m/s-2)]]^2 + mpu_data__2[[#This Row],[Accel_Y (m/s-2)]]^2 + mpu_data__2[[#This Row],[Accel_Z (m/s-2)]]^2)</f>
        <v>9.5048724347042128</v>
      </c>
      <c r="F69">
        <f>ABS(mpu_data__2[[#This Row],[VECTOR MAGNITUDE]]-9.81)</f>
        <v>0.30512756529578766</v>
      </c>
      <c r="G69" t="str">
        <f t="shared" si="3"/>
        <v>NORMAL</v>
      </c>
      <c r="H69">
        <f>SQRT((mpu_data__2[[#This Row],[Accel_X (m/s-2)]])^2+(mpu_data__2[[#This Row],[Accel_Y (m/s-2)]])^2+(mpu_data__2[[#This Row],[Accel_Z (m/s-2)]])^2)</f>
        <v>9.5048724347042128</v>
      </c>
      <c r="I69">
        <f t="shared" si="4"/>
        <v>0.30512756529578766</v>
      </c>
    </row>
    <row r="70" spans="1:9">
      <c r="A70">
        <v>83</v>
      </c>
      <c r="B70">
        <v>-0.59</v>
      </c>
      <c r="C70">
        <v>-9.4</v>
      </c>
      <c r="D70">
        <v>3.01</v>
      </c>
      <c r="E70">
        <f>SQRT(mpu_data__2[[#This Row],[Accel_X (m/s-2)]]^2 + mpu_data__2[[#This Row],[Accel_Y (m/s-2)]]^2 + mpu_data__2[[#This Row],[Accel_Z (m/s-2)]]^2)</f>
        <v>9.8877803373659141</v>
      </c>
      <c r="F70">
        <f>ABS(mpu_data__2[[#This Row],[VECTOR MAGNITUDE]]-9.81)</f>
        <v>7.778033736591361E-2</v>
      </c>
      <c r="G70" t="str">
        <f t="shared" si="3"/>
        <v>NORMAL</v>
      </c>
      <c r="H70">
        <f>SQRT((mpu_data__2[[#This Row],[Accel_X (m/s-2)]])^2+(mpu_data__2[[#This Row],[Accel_Y (m/s-2)]])^2+(mpu_data__2[[#This Row],[Accel_Z (m/s-2)]])^2)</f>
        <v>9.8877803373659141</v>
      </c>
      <c r="I70">
        <f t="shared" si="4"/>
        <v>7.778033736591361E-2</v>
      </c>
    </row>
    <row r="71" spans="1:9">
      <c r="A71">
        <v>84</v>
      </c>
      <c r="B71">
        <v>-0.63</v>
      </c>
      <c r="C71">
        <v>-8.77</v>
      </c>
      <c r="D71">
        <v>5.47</v>
      </c>
      <c r="E71">
        <f>SQRT(mpu_data__2[[#This Row],[Accel_X (m/s-2)]]^2 + mpu_data__2[[#This Row],[Accel_Y (m/s-2)]]^2 + mpu_data__2[[#This Row],[Accel_Z (m/s-2)]]^2)</f>
        <v>10.355225733898802</v>
      </c>
      <c r="F71">
        <f>ABS(mpu_data__2[[#This Row],[VECTOR MAGNITUDE]]-9.81)</f>
        <v>0.54522573389880158</v>
      </c>
      <c r="G71" t="str">
        <f t="shared" si="3"/>
        <v>NORMAL</v>
      </c>
      <c r="H71">
        <f>SQRT((mpu_data__2[[#This Row],[Accel_X (m/s-2)]])^2+(mpu_data__2[[#This Row],[Accel_Y (m/s-2)]])^2+(mpu_data__2[[#This Row],[Accel_Z (m/s-2)]])^2)</f>
        <v>10.355225733898802</v>
      </c>
      <c r="I71">
        <f t="shared" si="4"/>
        <v>0.54522573389880158</v>
      </c>
    </row>
    <row r="72" spans="1:9">
      <c r="A72">
        <v>85</v>
      </c>
      <c r="B72">
        <v>-1.52</v>
      </c>
      <c r="C72">
        <v>-6.87</v>
      </c>
      <c r="D72">
        <v>8.4700000000000006</v>
      </c>
      <c r="E72">
        <f>SQRT(mpu_data__2[[#This Row],[Accel_X (m/s-2)]]^2 + mpu_data__2[[#This Row],[Accel_Y (m/s-2)]]^2 + mpu_data__2[[#This Row],[Accel_Z (m/s-2)]]^2)</f>
        <v>11.011276038679624</v>
      </c>
      <c r="F72">
        <f>ABS(mpu_data__2[[#This Row],[VECTOR MAGNITUDE]]-9.81)</f>
        <v>1.2012760386796231</v>
      </c>
      <c r="G72" t="str">
        <f t="shared" si="3"/>
        <v>NORMAL</v>
      </c>
      <c r="H72">
        <f>SQRT((mpu_data__2[[#This Row],[Accel_X (m/s-2)]])^2+(mpu_data__2[[#This Row],[Accel_Y (m/s-2)]])^2+(mpu_data__2[[#This Row],[Accel_Z (m/s-2)]])^2)</f>
        <v>11.011276038679624</v>
      </c>
      <c r="I72">
        <f t="shared" si="4"/>
        <v>1.2012760386796231</v>
      </c>
    </row>
    <row r="73" spans="1:9">
      <c r="A73">
        <v>86</v>
      </c>
      <c r="B73">
        <v>-1.1599999999999999</v>
      </c>
      <c r="C73">
        <v>-5.43</v>
      </c>
      <c r="D73">
        <v>9.43</v>
      </c>
      <c r="E73">
        <f>SQRT(mpu_data__2[[#This Row],[Accel_X (m/s-2)]]^2 + mpu_data__2[[#This Row],[Accel_Y (m/s-2)]]^2 + mpu_data__2[[#This Row],[Accel_Z (m/s-2)]]^2)</f>
        <v>10.943281043635862</v>
      </c>
      <c r="F73">
        <f>ABS(mpu_data__2[[#This Row],[VECTOR MAGNITUDE]]-9.81)</f>
        <v>1.1332810436358614</v>
      </c>
      <c r="G73" t="str">
        <f t="shared" si="3"/>
        <v>NORMAL</v>
      </c>
      <c r="H73">
        <f>SQRT((mpu_data__2[[#This Row],[Accel_X (m/s-2)]])^2+(mpu_data__2[[#This Row],[Accel_Y (m/s-2)]])^2+(mpu_data__2[[#This Row],[Accel_Z (m/s-2)]])^2)</f>
        <v>10.943281043635862</v>
      </c>
      <c r="I73">
        <f t="shared" si="4"/>
        <v>1.1332810436358614</v>
      </c>
    </row>
    <row r="74" spans="1:9">
      <c r="A74">
        <v>87</v>
      </c>
      <c r="B74">
        <v>-1.28</v>
      </c>
      <c r="C74">
        <v>-2.64</v>
      </c>
      <c r="D74">
        <v>10.69</v>
      </c>
      <c r="E74">
        <f>SQRT(mpu_data__2[[#This Row],[Accel_X (m/s-2)]]^2 + mpu_data__2[[#This Row],[Accel_Y (m/s-2)]]^2 + mpu_data__2[[#This Row],[Accel_Z (m/s-2)]]^2)</f>
        <v>11.08531009940633</v>
      </c>
      <c r="F74">
        <f>ABS(mpu_data__2[[#This Row],[VECTOR MAGNITUDE]]-9.81)</f>
        <v>1.2753100994063296</v>
      </c>
      <c r="G74" t="str">
        <f t="shared" si="3"/>
        <v>NORMAL</v>
      </c>
      <c r="H74">
        <f>SQRT((mpu_data__2[[#This Row],[Accel_X (m/s-2)]])^2+(mpu_data__2[[#This Row],[Accel_Y (m/s-2)]])^2+(mpu_data__2[[#This Row],[Accel_Z (m/s-2)]])^2)</f>
        <v>11.08531009940633</v>
      </c>
      <c r="I74">
        <f t="shared" si="4"/>
        <v>1.2753100994063296</v>
      </c>
    </row>
    <row r="75" spans="1:9">
      <c r="A75">
        <v>88</v>
      </c>
      <c r="B75">
        <v>-0.94</v>
      </c>
      <c r="C75">
        <v>-0.02</v>
      </c>
      <c r="D75">
        <v>11.06</v>
      </c>
      <c r="E75">
        <f>SQRT(mpu_data__2[[#This Row],[Accel_X (m/s-2)]]^2 + mpu_data__2[[#This Row],[Accel_Y (m/s-2)]]^2 + mpu_data__2[[#This Row],[Accel_Z (m/s-2)]]^2)</f>
        <v>11.099891891365429</v>
      </c>
      <c r="F75">
        <f>ABS(mpu_data__2[[#This Row],[VECTOR MAGNITUDE]]-9.81)</f>
        <v>1.2898918913654285</v>
      </c>
      <c r="G75" t="str">
        <f t="shared" si="3"/>
        <v>NORMAL</v>
      </c>
      <c r="H75">
        <f>SQRT((mpu_data__2[[#This Row],[Accel_X (m/s-2)]])^2+(mpu_data__2[[#This Row],[Accel_Y (m/s-2)]])^2+(mpu_data__2[[#This Row],[Accel_Z (m/s-2)]])^2)</f>
        <v>11.099891891365429</v>
      </c>
      <c r="I75">
        <f t="shared" si="4"/>
        <v>1.2898918913654285</v>
      </c>
    </row>
    <row r="76" spans="1:9">
      <c r="A76">
        <v>89</v>
      </c>
      <c r="B76">
        <v>-1.3</v>
      </c>
      <c r="C76">
        <v>4.54</v>
      </c>
      <c r="D76">
        <v>11.09</v>
      </c>
      <c r="E76">
        <f>SQRT(mpu_data__2[[#This Row],[Accel_X (m/s-2)]]^2 + mpu_data__2[[#This Row],[Accel_Y (m/s-2)]]^2 + mpu_data__2[[#This Row],[Accel_Z (m/s-2)]]^2)</f>
        <v>12.053617714196847</v>
      </c>
      <c r="F76">
        <f>ABS(mpu_data__2[[#This Row],[VECTOR MAGNITUDE]]-9.81)</f>
        <v>2.2436177141968461</v>
      </c>
      <c r="G76" t="str">
        <f t="shared" si="3"/>
        <v>MODERATE</v>
      </c>
      <c r="H76">
        <f>SQRT((mpu_data__2[[#This Row],[Accel_X (m/s-2)]])^2+(mpu_data__2[[#This Row],[Accel_Y (m/s-2)]])^2+(mpu_data__2[[#This Row],[Accel_Z (m/s-2)]])^2)</f>
        <v>12.053617714196847</v>
      </c>
      <c r="I76">
        <f t="shared" si="4"/>
        <v>2.2436177141968461</v>
      </c>
    </row>
    <row r="77" spans="1:9">
      <c r="A77">
        <v>90</v>
      </c>
      <c r="B77">
        <v>-0.64</v>
      </c>
      <c r="C77">
        <v>7.83</v>
      </c>
      <c r="D77">
        <v>6.24</v>
      </c>
      <c r="E77">
        <f>SQRT(mpu_data__2[[#This Row],[Accel_X (m/s-2)]]^2 + mpu_data__2[[#This Row],[Accel_Y (m/s-2)]]^2 + mpu_data__2[[#This Row],[Accel_Z (m/s-2)]]^2)</f>
        <v>10.032751367396683</v>
      </c>
      <c r="F77">
        <f>ABS(mpu_data__2[[#This Row],[VECTOR MAGNITUDE]]-9.81)</f>
        <v>0.22275136739668255</v>
      </c>
      <c r="G77" t="str">
        <f t="shared" si="3"/>
        <v>NORMAL</v>
      </c>
      <c r="H77">
        <f>SQRT((mpu_data__2[[#This Row],[Accel_X (m/s-2)]])^2+(mpu_data__2[[#This Row],[Accel_Y (m/s-2)]])^2+(mpu_data__2[[#This Row],[Accel_Z (m/s-2)]])^2)</f>
        <v>10.032751367396683</v>
      </c>
      <c r="I77">
        <f t="shared" si="4"/>
        <v>0.22275136739668255</v>
      </c>
    </row>
    <row r="78" spans="1:9">
      <c r="A78">
        <v>91</v>
      </c>
      <c r="B78">
        <v>-1.19</v>
      </c>
      <c r="C78">
        <v>9.66</v>
      </c>
      <c r="D78">
        <v>0.46</v>
      </c>
      <c r="E78">
        <f>SQRT(mpu_data__2[[#This Row],[Accel_X (m/s-2)]]^2 + mpu_data__2[[#This Row],[Accel_Y (m/s-2)]]^2 + mpu_data__2[[#This Row],[Accel_Z (m/s-2)]]^2)</f>
        <v>9.743885262050247</v>
      </c>
      <c r="F78">
        <f>ABS(mpu_data__2[[#This Row],[VECTOR MAGNITUDE]]-9.81)</f>
        <v>6.6114737949753533E-2</v>
      </c>
      <c r="G78" t="str">
        <f t="shared" si="3"/>
        <v>NORMAL</v>
      </c>
      <c r="H78">
        <f>SQRT((mpu_data__2[[#This Row],[Accel_X (m/s-2)]])^2+(mpu_data__2[[#This Row],[Accel_Y (m/s-2)]])^2+(mpu_data__2[[#This Row],[Accel_Z (m/s-2)]])^2)</f>
        <v>9.743885262050247</v>
      </c>
      <c r="I78">
        <f t="shared" si="4"/>
        <v>6.6114737949753533E-2</v>
      </c>
    </row>
    <row r="79" spans="1:9">
      <c r="A79">
        <v>92</v>
      </c>
      <c r="B79">
        <v>-1.69</v>
      </c>
      <c r="C79">
        <v>8.4600000000000009</v>
      </c>
      <c r="D79">
        <v>-3.18</v>
      </c>
      <c r="E79">
        <f>SQRT(mpu_data__2[[#This Row],[Accel_X (m/s-2)]]^2 + mpu_data__2[[#This Row],[Accel_Y (m/s-2)]]^2 + mpu_data__2[[#This Row],[Accel_Z (m/s-2)]]^2)</f>
        <v>9.1945690491724523</v>
      </c>
      <c r="F79">
        <f>ABS(mpu_data__2[[#This Row],[VECTOR MAGNITUDE]]-9.81)</f>
        <v>0.61543095082754817</v>
      </c>
      <c r="G79" t="str">
        <f t="shared" si="3"/>
        <v>NORMAL</v>
      </c>
      <c r="H79">
        <f>SQRT((mpu_data__2[[#This Row],[Accel_X (m/s-2)]])^2+(mpu_data__2[[#This Row],[Accel_Y (m/s-2)]])^2+(mpu_data__2[[#This Row],[Accel_Z (m/s-2)]])^2)</f>
        <v>9.1945690491724523</v>
      </c>
      <c r="I79">
        <f t="shared" si="4"/>
        <v>0.61543095082754817</v>
      </c>
    </row>
    <row r="80" spans="1:9">
      <c r="A80">
        <v>93</v>
      </c>
      <c r="B80">
        <v>-2.5099999999999998</v>
      </c>
      <c r="C80">
        <v>4.59</v>
      </c>
      <c r="D80">
        <v>-7.18</v>
      </c>
      <c r="E80">
        <f>SQRT(mpu_data__2[[#This Row],[Accel_X (m/s-2)]]^2 + mpu_data__2[[#This Row],[Accel_Y (m/s-2)]]^2 + mpu_data__2[[#This Row],[Accel_Z (m/s-2)]]^2)</f>
        <v>8.8837266954809007</v>
      </c>
      <c r="F80">
        <f>ABS(mpu_data__2[[#This Row],[VECTOR MAGNITUDE]]-9.81)</f>
        <v>0.92627330451909984</v>
      </c>
      <c r="G80" t="str">
        <f t="shared" si="3"/>
        <v>NORMAL</v>
      </c>
      <c r="H80">
        <f>SQRT((mpu_data__2[[#This Row],[Accel_X (m/s-2)]])^2+(mpu_data__2[[#This Row],[Accel_Y (m/s-2)]])^2+(mpu_data__2[[#This Row],[Accel_Z (m/s-2)]])^2)</f>
        <v>8.8837266954809007</v>
      </c>
      <c r="I80">
        <f t="shared" si="4"/>
        <v>0.92627330451909984</v>
      </c>
    </row>
    <row r="81" spans="1:9">
      <c r="A81">
        <v>94</v>
      </c>
      <c r="B81">
        <v>-3.19</v>
      </c>
      <c r="C81">
        <v>1.08</v>
      </c>
      <c r="D81">
        <v>-8.16</v>
      </c>
      <c r="E81">
        <f>SQRT(mpu_data__2[[#This Row],[Accel_X (m/s-2)]]^2 + mpu_data__2[[#This Row],[Accel_Y (m/s-2)]]^2 + mpu_data__2[[#This Row],[Accel_Z (m/s-2)]]^2)</f>
        <v>8.8276893919077146</v>
      </c>
      <c r="F81">
        <f>ABS(mpu_data__2[[#This Row],[VECTOR MAGNITUDE]]-9.81)</f>
        <v>0.98231060809228588</v>
      </c>
      <c r="G81" t="str">
        <f t="shared" si="3"/>
        <v>NORMAL</v>
      </c>
      <c r="H81">
        <f>SQRT((mpu_data__2[[#This Row],[Accel_X (m/s-2)]])^2+(mpu_data__2[[#This Row],[Accel_Y (m/s-2)]])^2+(mpu_data__2[[#This Row],[Accel_Z (m/s-2)]])^2)</f>
        <v>8.8276893919077146</v>
      </c>
      <c r="I81">
        <f t="shared" si="4"/>
        <v>0.98231060809228588</v>
      </c>
    </row>
    <row r="82" spans="1:9">
      <c r="A82">
        <v>95</v>
      </c>
      <c r="B82">
        <v>-2</v>
      </c>
      <c r="C82">
        <v>-3.2</v>
      </c>
      <c r="D82">
        <v>-7.57</v>
      </c>
      <c r="E82">
        <f>SQRT(mpu_data__2[[#This Row],[Accel_X (m/s-2)]]^2 + mpu_data__2[[#This Row],[Accel_Y (m/s-2)]]^2 + mpu_data__2[[#This Row],[Accel_Z (m/s-2)]]^2)</f>
        <v>8.458421838617415</v>
      </c>
      <c r="F82">
        <f>ABS(mpu_data__2[[#This Row],[VECTOR MAGNITUDE]]-9.81)</f>
        <v>1.3515781613825855</v>
      </c>
      <c r="G82" t="str">
        <f t="shared" si="3"/>
        <v>NORMAL</v>
      </c>
      <c r="H82">
        <f>SQRT((mpu_data__2[[#This Row],[Accel_X (m/s-2)]])^2+(mpu_data__2[[#This Row],[Accel_Y (m/s-2)]])^2+(mpu_data__2[[#This Row],[Accel_Z (m/s-2)]])^2)</f>
        <v>8.458421838617415</v>
      </c>
      <c r="I82">
        <f t="shared" si="4"/>
        <v>1.3515781613825855</v>
      </c>
    </row>
    <row r="83" spans="1:9">
      <c r="A83">
        <v>96</v>
      </c>
      <c r="B83">
        <v>2.27</v>
      </c>
      <c r="C83">
        <v>-5.43</v>
      </c>
      <c r="D83">
        <v>-6.49</v>
      </c>
      <c r="E83">
        <f>SQRT(mpu_data__2[[#This Row],[Accel_X (m/s-2)]]^2 + mpu_data__2[[#This Row],[Accel_Y (m/s-2)]]^2 + mpu_data__2[[#This Row],[Accel_Z (m/s-2)]]^2)</f>
        <v>8.7611585991808187</v>
      </c>
      <c r="F83">
        <f>ABS(mpu_data__2[[#This Row],[VECTOR MAGNITUDE]]-9.81)</f>
        <v>1.0488414008191818</v>
      </c>
      <c r="G83" t="str">
        <f t="shared" si="3"/>
        <v>NORMAL</v>
      </c>
      <c r="H83">
        <f>SQRT((mpu_data__2[[#This Row],[Accel_X (m/s-2)]])^2+(mpu_data__2[[#This Row],[Accel_Y (m/s-2)]])^2+(mpu_data__2[[#This Row],[Accel_Z (m/s-2)]])^2)</f>
        <v>8.7611585991808187</v>
      </c>
      <c r="I83">
        <f t="shared" si="4"/>
        <v>1.0488414008191818</v>
      </c>
    </row>
    <row r="84" spans="1:9">
      <c r="A84">
        <v>97</v>
      </c>
      <c r="B84">
        <v>7.0000000000000007E-2</v>
      </c>
      <c r="C84">
        <v>-8.34</v>
      </c>
      <c r="D84">
        <v>-4.51</v>
      </c>
      <c r="E84">
        <f>SQRT(mpu_data__2[[#This Row],[Accel_X (m/s-2)]]^2 + mpu_data__2[[#This Row],[Accel_Y (m/s-2)]]^2 + mpu_data__2[[#This Row],[Accel_Z (m/s-2)]]^2)</f>
        <v>9.4815926932135195</v>
      </c>
      <c r="F84">
        <f>ABS(mpu_data__2[[#This Row],[VECTOR MAGNITUDE]]-9.81)</f>
        <v>0.328407306786481</v>
      </c>
      <c r="G84" t="str">
        <f t="shared" si="3"/>
        <v>NORMAL</v>
      </c>
      <c r="H84">
        <f>SQRT((mpu_data__2[[#This Row],[Accel_X (m/s-2)]])^2+(mpu_data__2[[#This Row],[Accel_Y (m/s-2)]])^2+(mpu_data__2[[#This Row],[Accel_Z (m/s-2)]])^2)</f>
        <v>9.4815926932135195</v>
      </c>
      <c r="I84">
        <f t="shared" si="4"/>
        <v>0.328407306786481</v>
      </c>
    </row>
    <row r="85" spans="1:9">
      <c r="A85">
        <v>98</v>
      </c>
      <c r="B85">
        <v>-0.79</v>
      </c>
      <c r="C85">
        <v>-9.2200000000000006</v>
      </c>
      <c r="D85">
        <v>2.19</v>
      </c>
      <c r="E85">
        <f>SQRT(mpu_data__2[[#This Row],[Accel_X (m/s-2)]]^2 + mpu_data__2[[#This Row],[Accel_Y (m/s-2)]]^2 + mpu_data__2[[#This Row],[Accel_Z (m/s-2)]]^2)</f>
        <v>9.509395354069575</v>
      </c>
      <c r="F85">
        <f>ABS(mpu_data__2[[#This Row],[VECTOR MAGNITUDE]]-9.81)</f>
        <v>0.30060464593042546</v>
      </c>
      <c r="G85" t="str">
        <f t="shared" si="3"/>
        <v>NORMAL</v>
      </c>
      <c r="H85">
        <f>SQRT((mpu_data__2[[#This Row],[Accel_X (m/s-2)]])^2+(mpu_data__2[[#This Row],[Accel_Y (m/s-2)]])^2+(mpu_data__2[[#This Row],[Accel_Z (m/s-2)]])^2)</f>
        <v>9.509395354069575</v>
      </c>
      <c r="I85">
        <f t="shared" si="4"/>
        <v>0.30060464593042546</v>
      </c>
    </row>
    <row r="86" spans="1:9">
      <c r="A86">
        <v>99</v>
      </c>
      <c r="B86">
        <v>-0.59</v>
      </c>
      <c r="C86">
        <v>0.85</v>
      </c>
      <c r="D86">
        <v>12.12</v>
      </c>
      <c r="E86">
        <f>SQRT(mpu_data__2[[#This Row],[Accel_X (m/s-2)]]^2 + mpu_data__2[[#This Row],[Accel_Y (m/s-2)]]^2 + mpu_data__2[[#This Row],[Accel_Z (m/s-2)]]^2)</f>
        <v>12.164086484401532</v>
      </c>
      <c r="F86">
        <f>ABS(mpu_data__2[[#This Row],[VECTOR MAGNITUDE]]-9.81)</f>
        <v>2.354086484401531</v>
      </c>
      <c r="G86" t="str">
        <f t="shared" si="3"/>
        <v>MODERATE</v>
      </c>
      <c r="H86">
        <f>SQRT((mpu_data__2[[#This Row],[Accel_X (m/s-2)]])^2+(mpu_data__2[[#This Row],[Accel_Y (m/s-2)]])^2+(mpu_data__2[[#This Row],[Accel_Z (m/s-2)]])^2)</f>
        <v>12.164086484401532</v>
      </c>
      <c r="I86">
        <f t="shared" si="4"/>
        <v>2.354086484401531</v>
      </c>
    </row>
    <row r="87" spans="1:9">
      <c r="A87">
        <v>100</v>
      </c>
      <c r="B87">
        <v>-3.1</v>
      </c>
      <c r="C87">
        <v>-6.52</v>
      </c>
      <c r="D87">
        <v>7.45</v>
      </c>
      <c r="E87">
        <f>SQRT(mpu_data__2[[#This Row],[Accel_X (m/s-2)]]^2 + mpu_data__2[[#This Row],[Accel_Y (m/s-2)]]^2 + mpu_data__2[[#This Row],[Accel_Z (m/s-2)]]^2)</f>
        <v>10.374145747964022</v>
      </c>
      <c r="F87">
        <f>ABS(mpu_data__2[[#This Row],[VECTOR MAGNITUDE]]-9.81)</f>
        <v>0.56414574796402128</v>
      </c>
      <c r="G87" t="str">
        <f t="shared" si="3"/>
        <v>NORMAL</v>
      </c>
      <c r="H87">
        <f>SQRT((mpu_data__2[[#This Row],[Accel_X (m/s-2)]])^2+(mpu_data__2[[#This Row],[Accel_Y (m/s-2)]])^2+(mpu_data__2[[#This Row],[Accel_Z (m/s-2)]])^2)</f>
        <v>10.374145747964022</v>
      </c>
      <c r="I87">
        <f t="shared" si="4"/>
        <v>0.56414574796402128</v>
      </c>
    </row>
    <row r="88" spans="1:9">
      <c r="A88">
        <v>101</v>
      </c>
      <c r="B88">
        <v>-4.51</v>
      </c>
      <c r="C88">
        <v>-5.32</v>
      </c>
      <c r="D88">
        <v>-4.97</v>
      </c>
      <c r="E88">
        <f>SQRT(mpu_data__2[[#This Row],[Accel_X (m/s-2)]]^2 + mpu_data__2[[#This Row],[Accel_Y (m/s-2)]]^2 + mpu_data__2[[#This Row],[Accel_Z (m/s-2)]]^2)</f>
        <v>8.5640761323098946</v>
      </c>
      <c r="F88">
        <f>ABS(mpu_data__2[[#This Row],[VECTOR MAGNITUDE]]-9.81)</f>
        <v>1.2459238676901059</v>
      </c>
      <c r="G88" t="str">
        <f t="shared" si="3"/>
        <v>NORMAL</v>
      </c>
      <c r="H88">
        <f>SQRT((mpu_data__2[[#This Row],[Accel_X (m/s-2)]])^2+(mpu_data__2[[#This Row],[Accel_Y (m/s-2)]])^2+(mpu_data__2[[#This Row],[Accel_Z (m/s-2)]])^2)</f>
        <v>8.5640761323098946</v>
      </c>
      <c r="I88">
        <f t="shared" si="4"/>
        <v>1.2459238676901059</v>
      </c>
    </row>
    <row r="89" spans="1:9">
      <c r="A89">
        <v>102</v>
      </c>
      <c r="B89">
        <v>-2.2400000000000002</v>
      </c>
      <c r="C89">
        <v>-1.07</v>
      </c>
      <c r="D89">
        <v>-6.25</v>
      </c>
      <c r="E89">
        <f>SQRT(mpu_data__2[[#This Row],[Accel_X (m/s-2)]]^2 + mpu_data__2[[#This Row],[Accel_Y (m/s-2)]]^2 + mpu_data__2[[#This Row],[Accel_Z (m/s-2)]]^2)</f>
        <v>6.7249535314379685</v>
      </c>
      <c r="F89">
        <f>ABS(mpu_data__2[[#This Row],[VECTOR MAGNITUDE]]-9.81)</f>
        <v>3.085046468562032</v>
      </c>
      <c r="G89" t="str">
        <f t="shared" si="3"/>
        <v>SEVERE</v>
      </c>
      <c r="H89">
        <f>SQRT((mpu_data__2[[#This Row],[Accel_X (m/s-2)]])^2+(mpu_data__2[[#This Row],[Accel_Y (m/s-2)]])^2+(mpu_data__2[[#This Row],[Accel_Z (m/s-2)]])^2)</f>
        <v>6.7249535314379685</v>
      </c>
      <c r="I89">
        <f t="shared" si="4"/>
        <v>3.085046468562032</v>
      </c>
    </row>
    <row r="90" spans="1:9">
      <c r="A90">
        <v>103</v>
      </c>
      <c r="B90">
        <v>1.35</v>
      </c>
      <c r="C90">
        <v>3.39</v>
      </c>
      <c r="D90">
        <v>-8.16</v>
      </c>
      <c r="E90">
        <f>SQRT(mpu_data__2[[#This Row],[Accel_X (m/s-2)]]^2 + mpu_data__2[[#This Row],[Accel_Y (m/s-2)]]^2 + mpu_data__2[[#This Row],[Accel_Z (m/s-2)]]^2)</f>
        <v>8.9386911793617756</v>
      </c>
      <c r="F90">
        <f>ABS(mpu_data__2[[#This Row],[VECTOR MAGNITUDE]]-9.81)</f>
        <v>0.8713088206382249</v>
      </c>
      <c r="G90" t="str">
        <f t="shared" si="3"/>
        <v>NORMAL</v>
      </c>
      <c r="H90">
        <f>SQRT((mpu_data__2[[#This Row],[Accel_X (m/s-2)]])^2+(mpu_data__2[[#This Row],[Accel_Y (m/s-2)]])^2+(mpu_data__2[[#This Row],[Accel_Z (m/s-2)]])^2)</f>
        <v>8.9386911793617756</v>
      </c>
      <c r="I90">
        <f t="shared" si="4"/>
        <v>0.8713088206382249</v>
      </c>
    </row>
    <row r="91" spans="1:9">
      <c r="A91">
        <v>104</v>
      </c>
      <c r="B91">
        <v>6.25</v>
      </c>
      <c r="C91">
        <v>7.67</v>
      </c>
      <c r="D91">
        <v>-2.19</v>
      </c>
      <c r="E91">
        <f>SQRT(mpu_data__2[[#This Row],[Accel_X (m/s-2)]]^2 + mpu_data__2[[#This Row],[Accel_Y (m/s-2)]]^2 + mpu_data__2[[#This Row],[Accel_Z (m/s-2)]]^2)</f>
        <v>10.133484099755622</v>
      </c>
      <c r="F91">
        <f>ABS(mpu_data__2[[#This Row],[VECTOR MAGNITUDE]]-9.81)</f>
        <v>0.3234840997556212</v>
      </c>
      <c r="G91" t="str">
        <f t="shared" si="3"/>
        <v>NORMAL</v>
      </c>
      <c r="H91">
        <f>SQRT((mpu_data__2[[#This Row],[Accel_X (m/s-2)]])^2+(mpu_data__2[[#This Row],[Accel_Y (m/s-2)]])^2+(mpu_data__2[[#This Row],[Accel_Z (m/s-2)]])^2)</f>
        <v>10.133484099755622</v>
      </c>
      <c r="I91">
        <f t="shared" si="4"/>
        <v>0.3234840997556212</v>
      </c>
    </row>
    <row r="92" spans="1:9">
      <c r="A92">
        <v>105</v>
      </c>
      <c r="B92">
        <v>5.12</v>
      </c>
      <c r="C92">
        <v>6.85</v>
      </c>
      <c r="D92">
        <v>5.42</v>
      </c>
      <c r="E92">
        <f>SQRT(mpu_data__2[[#This Row],[Accel_X (m/s-2)]]^2 + mpu_data__2[[#This Row],[Accel_Y (m/s-2)]]^2 + mpu_data__2[[#This Row],[Accel_Z (m/s-2)]]^2)</f>
        <v>10.124885184534193</v>
      </c>
      <c r="F92">
        <f>ABS(mpu_data__2[[#This Row],[VECTOR MAGNITUDE]]-9.81)</f>
        <v>0.31488518453419267</v>
      </c>
      <c r="G92" t="str">
        <f t="shared" si="3"/>
        <v>NORMAL</v>
      </c>
      <c r="H92">
        <f>SQRT((mpu_data__2[[#This Row],[Accel_X (m/s-2)]])^2+(mpu_data__2[[#This Row],[Accel_Y (m/s-2)]])^2+(mpu_data__2[[#This Row],[Accel_Z (m/s-2)]])^2)</f>
        <v>10.124885184534193</v>
      </c>
      <c r="I92">
        <f t="shared" si="4"/>
        <v>0.31488518453419267</v>
      </c>
    </row>
    <row r="93" spans="1:9">
      <c r="A93">
        <v>106</v>
      </c>
      <c r="B93">
        <v>1.69</v>
      </c>
      <c r="C93">
        <v>3.3</v>
      </c>
      <c r="D93">
        <v>9.99</v>
      </c>
      <c r="E93">
        <f>SQRT(mpu_data__2[[#This Row],[Accel_X (m/s-2)]]^2 + mpu_data__2[[#This Row],[Accel_Y (m/s-2)]]^2 + mpu_data__2[[#This Row],[Accel_Z (m/s-2)]]^2)</f>
        <v>10.655805929163687</v>
      </c>
      <c r="F93">
        <f>ABS(mpu_data__2[[#This Row],[VECTOR MAGNITUDE]]-9.81)</f>
        <v>0.8458059291636868</v>
      </c>
      <c r="G93" t="str">
        <f t="shared" si="3"/>
        <v>NORMAL</v>
      </c>
      <c r="H93">
        <f>SQRT((mpu_data__2[[#This Row],[Accel_X (m/s-2)]])^2+(mpu_data__2[[#This Row],[Accel_Y (m/s-2)]])^2+(mpu_data__2[[#This Row],[Accel_Z (m/s-2)]])^2)</f>
        <v>10.655805929163687</v>
      </c>
      <c r="I93">
        <f t="shared" si="4"/>
        <v>0.8458059291636868</v>
      </c>
    </row>
    <row r="94" spans="1:9">
      <c r="A94">
        <v>107</v>
      </c>
      <c r="B94">
        <v>-0.86</v>
      </c>
      <c r="C94">
        <v>-0.65</v>
      </c>
      <c r="D94">
        <v>11.03</v>
      </c>
      <c r="E94">
        <f>SQRT(mpu_data__2[[#This Row],[Accel_X (m/s-2)]]^2 + mpu_data__2[[#This Row],[Accel_Y (m/s-2)]]^2 + mpu_data__2[[#This Row],[Accel_Z (m/s-2)]]^2)</f>
        <v>11.082553857302024</v>
      </c>
      <c r="F94">
        <f>ABS(mpu_data__2[[#This Row],[VECTOR MAGNITUDE]]-9.81)</f>
        <v>1.2725538573020234</v>
      </c>
      <c r="G94" t="str">
        <f t="shared" si="3"/>
        <v>NORMAL</v>
      </c>
      <c r="H94">
        <f>SQRT((mpu_data__2[[#This Row],[Accel_X (m/s-2)]])^2+(mpu_data__2[[#This Row],[Accel_Y (m/s-2)]])^2+(mpu_data__2[[#This Row],[Accel_Z (m/s-2)]])^2)</f>
        <v>11.082553857302024</v>
      </c>
      <c r="I94">
        <f t="shared" si="4"/>
        <v>1.2725538573020234</v>
      </c>
    </row>
    <row r="95" spans="1:9">
      <c r="A95">
        <v>108</v>
      </c>
      <c r="B95">
        <v>-2.6</v>
      </c>
      <c r="C95">
        <v>-2.79</v>
      </c>
      <c r="D95">
        <v>10.68</v>
      </c>
      <c r="E95">
        <f>SQRT(mpu_data__2[[#This Row],[Accel_X (m/s-2)]]^2 + mpu_data__2[[#This Row],[Accel_Y (m/s-2)]]^2 + mpu_data__2[[#This Row],[Accel_Z (m/s-2)]]^2)</f>
        <v>11.340480589463569</v>
      </c>
      <c r="F95">
        <f>ABS(mpu_data__2[[#This Row],[VECTOR MAGNITUDE]]-9.81)</f>
        <v>1.5304805894635685</v>
      </c>
      <c r="G95" t="str">
        <f t="shared" si="3"/>
        <v>NORMAL</v>
      </c>
      <c r="H95">
        <f>SQRT((mpu_data__2[[#This Row],[Accel_X (m/s-2)]])^2+(mpu_data__2[[#This Row],[Accel_Y (m/s-2)]])^2+(mpu_data__2[[#This Row],[Accel_Z (m/s-2)]])^2)</f>
        <v>11.340480589463569</v>
      </c>
      <c r="I95">
        <f t="shared" si="4"/>
        <v>1.5304805894635685</v>
      </c>
    </row>
    <row r="96" spans="1:9">
      <c r="A96">
        <v>109</v>
      </c>
      <c r="B96">
        <v>-6.59</v>
      </c>
      <c r="C96">
        <v>-5.92</v>
      </c>
      <c r="D96">
        <v>4.87</v>
      </c>
      <c r="E96">
        <f>SQRT(mpu_data__2[[#This Row],[Accel_X (m/s-2)]]^2 + mpu_data__2[[#This Row],[Accel_Y (m/s-2)]]^2 + mpu_data__2[[#This Row],[Accel_Z (m/s-2)]]^2)</f>
        <v>10.108976209290436</v>
      </c>
      <c r="F96">
        <f>ABS(mpu_data__2[[#This Row],[VECTOR MAGNITUDE]]-9.81)</f>
        <v>0.29897620929043534</v>
      </c>
      <c r="G96" t="str">
        <f t="shared" si="3"/>
        <v>NORMAL</v>
      </c>
      <c r="H96">
        <f>SQRT((mpu_data__2[[#This Row],[Accel_X (m/s-2)]])^2+(mpu_data__2[[#This Row],[Accel_Y (m/s-2)]])^2+(mpu_data__2[[#This Row],[Accel_Z (m/s-2)]])^2)</f>
        <v>10.108976209290436</v>
      </c>
      <c r="I96">
        <f t="shared" si="4"/>
        <v>0.29897620929043534</v>
      </c>
    </row>
    <row r="97" spans="1:9">
      <c r="A97">
        <v>110</v>
      </c>
      <c r="B97">
        <v>-4.3899999999999997</v>
      </c>
      <c r="C97">
        <v>-7.45</v>
      </c>
      <c r="D97">
        <v>-1.21</v>
      </c>
      <c r="E97">
        <f>SQRT(mpu_data__2[[#This Row],[Accel_X (m/s-2)]]^2 + mpu_data__2[[#This Row],[Accel_Y (m/s-2)]]^2 + mpu_data__2[[#This Row],[Accel_Z (m/s-2)]]^2)</f>
        <v>8.7314775381947811</v>
      </c>
      <c r="F97">
        <f>ABS(mpu_data__2[[#This Row],[VECTOR MAGNITUDE]]-9.81)</f>
        <v>1.0785224618052194</v>
      </c>
      <c r="G97" t="str">
        <f t="shared" si="3"/>
        <v>NORMAL</v>
      </c>
      <c r="H97">
        <f>SQRT((mpu_data__2[[#This Row],[Accel_X (m/s-2)]])^2+(mpu_data__2[[#This Row],[Accel_Y (m/s-2)]])^2+(mpu_data__2[[#This Row],[Accel_Z (m/s-2)]])^2)</f>
        <v>8.7314775381947811</v>
      </c>
      <c r="I97">
        <f t="shared" si="4"/>
        <v>1.0785224618052194</v>
      </c>
    </row>
    <row r="98" spans="1:9">
      <c r="A98">
        <v>111</v>
      </c>
      <c r="B98">
        <v>-4.87</v>
      </c>
      <c r="C98">
        <v>-5.71</v>
      </c>
      <c r="D98">
        <v>-4.05</v>
      </c>
      <c r="E98">
        <f>SQRT(mpu_data__2[[#This Row],[Accel_X (m/s-2)]]^2 + mpu_data__2[[#This Row],[Accel_Y (m/s-2)]]^2 + mpu_data__2[[#This Row],[Accel_Z (m/s-2)]]^2)</f>
        <v>8.527807455612491</v>
      </c>
      <c r="F98">
        <f>ABS(mpu_data__2[[#This Row],[VECTOR MAGNITUDE]]-9.81)</f>
        <v>1.2821925443875095</v>
      </c>
      <c r="G98" t="str">
        <f t="shared" ref="G98:G115" si="5">IF(I98 &lt; $H$116 + 2 * $H$117, "NORMAL", IF(I98 &lt; $H$116 + 4 * $H$117, "MODERATE", "SEVERE"))</f>
        <v>NORMAL</v>
      </c>
      <c r="H98">
        <f>SQRT((mpu_data__2[[#This Row],[Accel_X (m/s-2)]])^2+(mpu_data__2[[#This Row],[Accel_Y (m/s-2)]])^2+(mpu_data__2[[#This Row],[Accel_Z (m/s-2)]])^2)</f>
        <v>8.527807455612491</v>
      </c>
      <c r="I98">
        <f t="shared" si="4"/>
        <v>1.2821925443875095</v>
      </c>
    </row>
    <row r="99" spans="1:9">
      <c r="A99">
        <v>112</v>
      </c>
      <c r="B99">
        <v>-3.79</v>
      </c>
      <c r="C99">
        <v>-3.34</v>
      </c>
      <c r="D99">
        <v>-7.12</v>
      </c>
      <c r="E99">
        <f>SQRT(mpu_data__2[[#This Row],[Accel_X (m/s-2)]]^2 + mpu_data__2[[#This Row],[Accel_Y (m/s-2)]]^2 + mpu_data__2[[#This Row],[Accel_Z (m/s-2)]]^2)</f>
        <v>8.7300687282517995</v>
      </c>
      <c r="F99">
        <f>ABS(mpu_data__2[[#This Row],[VECTOR MAGNITUDE]]-9.81)</f>
        <v>1.079931271748201</v>
      </c>
      <c r="G99" t="str">
        <f t="shared" si="5"/>
        <v>NORMAL</v>
      </c>
      <c r="H99">
        <f>SQRT((mpu_data__2[[#This Row],[Accel_X (m/s-2)]])^2+(mpu_data__2[[#This Row],[Accel_Y (m/s-2)]])^2+(mpu_data__2[[#This Row],[Accel_Z (m/s-2)]])^2)</f>
        <v>8.7300687282517995</v>
      </c>
      <c r="I99">
        <f t="shared" si="4"/>
        <v>1.079931271748201</v>
      </c>
    </row>
    <row r="100" spans="1:9">
      <c r="A100">
        <v>113</v>
      </c>
      <c r="B100">
        <v>-0.94</v>
      </c>
      <c r="C100">
        <v>1.24</v>
      </c>
      <c r="D100">
        <v>-8.4600000000000009</v>
      </c>
      <c r="E100">
        <f>SQRT(mpu_data__2[[#This Row],[Accel_X (m/s-2)]]^2 + mpu_data__2[[#This Row],[Accel_Y (m/s-2)]]^2 + mpu_data__2[[#This Row],[Accel_Z (m/s-2)]]^2)</f>
        <v>8.6019067653631325</v>
      </c>
      <c r="F100">
        <f>ABS(mpu_data__2[[#This Row],[VECTOR MAGNITUDE]]-9.81)</f>
        <v>1.208093234636868</v>
      </c>
      <c r="G100" t="str">
        <f t="shared" si="5"/>
        <v>NORMAL</v>
      </c>
      <c r="H100">
        <f>SQRT((mpu_data__2[[#This Row],[Accel_X (m/s-2)]])^2+(mpu_data__2[[#This Row],[Accel_Y (m/s-2)]])^2+(mpu_data__2[[#This Row],[Accel_Z (m/s-2)]])^2)</f>
        <v>8.6019067653631325</v>
      </c>
      <c r="I100">
        <f t="shared" si="4"/>
        <v>1.208093234636868</v>
      </c>
    </row>
    <row r="101" spans="1:9">
      <c r="A101">
        <v>114</v>
      </c>
      <c r="B101">
        <v>0.53</v>
      </c>
      <c r="C101">
        <v>3.96</v>
      </c>
      <c r="D101">
        <v>-7.71</v>
      </c>
      <c r="E101">
        <f>SQRT(mpu_data__2[[#This Row],[Accel_X (m/s-2)]]^2 + mpu_data__2[[#This Row],[Accel_Y (m/s-2)]]^2 + mpu_data__2[[#This Row],[Accel_Z (m/s-2)]]^2)</f>
        <v>8.6836973692085788</v>
      </c>
      <c r="F101">
        <f>ABS(mpu_data__2[[#This Row],[VECTOR MAGNITUDE]]-9.81)</f>
        <v>1.1263026307914217</v>
      </c>
      <c r="G101" t="str">
        <f t="shared" si="5"/>
        <v>NORMAL</v>
      </c>
      <c r="H101">
        <f>SQRT((mpu_data__2[[#This Row],[Accel_X (m/s-2)]])^2+(mpu_data__2[[#This Row],[Accel_Y (m/s-2)]])^2+(mpu_data__2[[#This Row],[Accel_Z (m/s-2)]])^2)</f>
        <v>8.6836973692085788</v>
      </c>
      <c r="I101">
        <f t="shared" si="4"/>
        <v>1.1263026307914217</v>
      </c>
    </row>
    <row r="102" spans="1:9">
      <c r="A102">
        <v>115</v>
      </c>
      <c r="B102">
        <v>2.33</v>
      </c>
      <c r="C102">
        <v>5.76</v>
      </c>
      <c r="D102">
        <v>-6.28</v>
      </c>
      <c r="E102">
        <f>SQRT(mpu_data__2[[#This Row],[Accel_X (m/s-2)]]^2 + mpu_data__2[[#This Row],[Accel_Y (m/s-2)]]^2 + mpu_data__2[[#This Row],[Accel_Z (m/s-2)]]^2)</f>
        <v>8.8343024625603572</v>
      </c>
      <c r="F102">
        <f>ABS(mpu_data__2[[#This Row],[VECTOR MAGNITUDE]]-9.81)</f>
        <v>0.97569753743964327</v>
      </c>
      <c r="G102" t="str">
        <f t="shared" si="5"/>
        <v>NORMAL</v>
      </c>
      <c r="H102">
        <f>SQRT((mpu_data__2[[#This Row],[Accel_X (m/s-2)]])^2+(mpu_data__2[[#This Row],[Accel_Y (m/s-2)]])^2+(mpu_data__2[[#This Row],[Accel_Z (m/s-2)]])^2)</f>
        <v>8.8343024625603572</v>
      </c>
      <c r="I102">
        <f t="shared" si="4"/>
        <v>0.97569753743964327</v>
      </c>
    </row>
    <row r="103" spans="1:9">
      <c r="A103">
        <v>116</v>
      </c>
      <c r="B103">
        <v>4.3099999999999996</v>
      </c>
      <c r="C103">
        <v>7.41</v>
      </c>
      <c r="D103">
        <v>-4.17</v>
      </c>
      <c r="E103">
        <f>SQRT(mpu_data__2[[#This Row],[Accel_X (m/s-2)]]^2 + mpu_data__2[[#This Row],[Accel_Y (m/s-2)]]^2 + mpu_data__2[[#This Row],[Accel_Z (m/s-2)]]^2)</f>
        <v>9.5327383264201693</v>
      </c>
      <c r="F103">
        <f>ABS(mpu_data__2[[#This Row],[VECTOR MAGNITUDE]]-9.81)</f>
        <v>0.27726167357983122</v>
      </c>
      <c r="G103" t="str">
        <f t="shared" si="5"/>
        <v>NORMAL</v>
      </c>
      <c r="H103">
        <f>SQRT((mpu_data__2[[#This Row],[Accel_X (m/s-2)]])^2+(mpu_data__2[[#This Row],[Accel_Y (m/s-2)]])^2+(mpu_data__2[[#This Row],[Accel_Z (m/s-2)]])^2)</f>
        <v>9.5327383264201693</v>
      </c>
      <c r="I103">
        <f t="shared" si="4"/>
        <v>0.27726167357983122</v>
      </c>
    </row>
    <row r="104" spans="1:9">
      <c r="A104">
        <v>117</v>
      </c>
      <c r="B104">
        <v>6.08</v>
      </c>
      <c r="C104">
        <v>7.36</v>
      </c>
      <c r="D104">
        <v>-0.02</v>
      </c>
      <c r="E104">
        <f>SQRT(mpu_data__2[[#This Row],[Accel_X (m/s-2)]]^2 + mpu_data__2[[#This Row],[Accel_Y (m/s-2)]]^2 + mpu_data__2[[#This Row],[Accel_Z (m/s-2)]]^2)</f>
        <v>9.5465386397374417</v>
      </c>
      <c r="F104">
        <f>ABS(mpu_data__2[[#This Row],[VECTOR MAGNITUDE]]-9.81)</f>
        <v>0.26346136026255884</v>
      </c>
      <c r="G104" t="str">
        <f t="shared" si="5"/>
        <v>NORMAL</v>
      </c>
      <c r="H104">
        <f>SQRT((mpu_data__2[[#This Row],[Accel_X (m/s-2)]])^2+(mpu_data__2[[#This Row],[Accel_Y (m/s-2)]])^2+(mpu_data__2[[#This Row],[Accel_Z (m/s-2)]])^2)</f>
        <v>9.5465386397374417</v>
      </c>
      <c r="I104">
        <f t="shared" si="4"/>
        <v>0.26346136026255884</v>
      </c>
    </row>
    <row r="105" spans="1:9">
      <c r="A105">
        <v>118</v>
      </c>
      <c r="B105">
        <v>6.41</v>
      </c>
      <c r="C105">
        <v>6.02</v>
      </c>
      <c r="D105">
        <v>6.22</v>
      </c>
      <c r="E105">
        <f>SQRT(mpu_data__2[[#This Row],[Accel_X (m/s-2)]]^2 + mpu_data__2[[#This Row],[Accel_Y (m/s-2)]]^2 + mpu_data__2[[#This Row],[Accel_Z (m/s-2)]]^2)</f>
        <v>10.771114148499215</v>
      </c>
      <c r="F105">
        <f>ABS(mpu_data__2[[#This Row],[VECTOR MAGNITUDE]]-9.81)</f>
        <v>0.96111414849921495</v>
      </c>
      <c r="G105" t="str">
        <f t="shared" si="5"/>
        <v>NORMAL</v>
      </c>
      <c r="H105">
        <f>SQRT((mpu_data__2[[#This Row],[Accel_X (m/s-2)]])^2+(mpu_data__2[[#This Row],[Accel_Y (m/s-2)]])^2+(mpu_data__2[[#This Row],[Accel_Z (m/s-2)]])^2)</f>
        <v>10.771114148499215</v>
      </c>
      <c r="I105">
        <f t="shared" si="4"/>
        <v>0.96111414849921495</v>
      </c>
    </row>
    <row r="106" spans="1:9">
      <c r="A106">
        <v>119</v>
      </c>
      <c r="B106">
        <v>5.49</v>
      </c>
      <c r="C106">
        <v>4.04</v>
      </c>
      <c r="D106">
        <v>8.7799999999999994</v>
      </c>
      <c r="E106">
        <f>SQRT(mpu_data__2[[#This Row],[Accel_X (m/s-2)]]^2 + mpu_data__2[[#This Row],[Accel_Y (m/s-2)]]^2 + mpu_data__2[[#This Row],[Accel_Z (m/s-2)]]^2)</f>
        <v>11.115309262454193</v>
      </c>
      <c r="F106">
        <f>ABS(mpu_data__2[[#This Row],[VECTOR MAGNITUDE]]-9.81)</f>
        <v>1.3053092624541929</v>
      </c>
      <c r="G106" t="str">
        <f t="shared" si="5"/>
        <v>NORMAL</v>
      </c>
      <c r="H106">
        <f>SQRT((mpu_data__2[[#This Row],[Accel_X (m/s-2)]])^2+(mpu_data__2[[#This Row],[Accel_Y (m/s-2)]])^2+(mpu_data__2[[#This Row],[Accel_Z (m/s-2)]])^2)</f>
        <v>11.115309262454193</v>
      </c>
      <c r="I106">
        <f t="shared" si="4"/>
        <v>1.3053092624541929</v>
      </c>
    </row>
    <row r="107" spans="1:9">
      <c r="A107">
        <v>120</v>
      </c>
      <c r="B107">
        <v>5.88</v>
      </c>
      <c r="C107">
        <v>4.8</v>
      </c>
      <c r="D107">
        <v>8.3000000000000007</v>
      </c>
      <c r="E107">
        <f>SQRT(mpu_data__2[[#This Row],[Accel_X (m/s-2)]]^2 + mpu_data__2[[#This Row],[Accel_Y (m/s-2)]]^2 + mpu_data__2[[#This Row],[Accel_Z (m/s-2)]]^2)</f>
        <v>11.247417481359888</v>
      </c>
      <c r="F107">
        <f>ABS(mpu_data__2[[#This Row],[VECTOR MAGNITUDE]]-9.81)</f>
        <v>1.437417481359887</v>
      </c>
      <c r="G107" t="str">
        <f t="shared" si="5"/>
        <v>NORMAL</v>
      </c>
      <c r="H107">
        <f>SQRT((mpu_data__2[[#This Row],[Accel_X (m/s-2)]])^2+(mpu_data__2[[#This Row],[Accel_Y (m/s-2)]])^2+(mpu_data__2[[#This Row],[Accel_Z (m/s-2)]])^2)</f>
        <v>11.247417481359888</v>
      </c>
      <c r="I107">
        <f t="shared" si="4"/>
        <v>1.437417481359887</v>
      </c>
    </row>
    <row r="108" spans="1:9">
      <c r="A108">
        <v>121</v>
      </c>
      <c r="B108">
        <v>6.5</v>
      </c>
      <c r="C108">
        <v>5.81</v>
      </c>
      <c r="D108">
        <v>6.28</v>
      </c>
      <c r="E108">
        <f>SQRT(mpu_data__2[[#This Row],[Accel_X (m/s-2)]]^2 + mpu_data__2[[#This Row],[Accel_Y (m/s-2)]]^2 + mpu_data__2[[#This Row],[Accel_Z (m/s-2)]]^2)</f>
        <v>10.744510226157356</v>
      </c>
      <c r="F108">
        <f>ABS(mpu_data__2[[#This Row],[VECTOR MAGNITUDE]]-9.81)</f>
        <v>0.93451022615735546</v>
      </c>
      <c r="G108" t="str">
        <f t="shared" si="5"/>
        <v>NORMAL</v>
      </c>
      <c r="H108">
        <f>SQRT((mpu_data__2[[#This Row],[Accel_X (m/s-2)]])^2+(mpu_data__2[[#This Row],[Accel_Y (m/s-2)]])^2+(mpu_data__2[[#This Row],[Accel_Z (m/s-2)]])^2)</f>
        <v>10.744510226157356</v>
      </c>
      <c r="I108">
        <f t="shared" si="4"/>
        <v>0.93451022615735546</v>
      </c>
    </row>
    <row r="109" spans="1:9">
      <c r="A109">
        <v>122</v>
      </c>
      <c r="B109">
        <v>7.18</v>
      </c>
      <c r="C109">
        <v>6.54</v>
      </c>
      <c r="D109">
        <v>4.6100000000000003</v>
      </c>
      <c r="E109">
        <f>SQRT(mpu_data__2[[#This Row],[Accel_X (m/s-2)]]^2 + mpu_data__2[[#This Row],[Accel_Y (m/s-2)]]^2 + mpu_data__2[[#This Row],[Accel_Z (m/s-2)]]^2)</f>
        <v>10.750632539529942</v>
      </c>
      <c r="F109">
        <f>ABS(mpu_data__2[[#This Row],[VECTOR MAGNITUDE]]-9.81)</f>
        <v>0.94063253952994152</v>
      </c>
      <c r="G109" t="str">
        <f t="shared" si="5"/>
        <v>NORMAL</v>
      </c>
      <c r="H109">
        <f>SQRT((mpu_data__2[[#This Row],[Accel_X (m/s-2)]])^2+(mpu_data__2[[#This Row],[Accel_Y (m/s-2)]])^2+(mpu_data__2[[#This Row],[Accel_Z (m/s-2)]])^2)</f>
        <v>10.750632539529942</v>
      </c>
      <c r="I109">
        <f t="shared" si="4"/>
        <v>0.94063253952994152</v>
      </c>
    </row>
    <row r="110" spans="1:9">
      <c r="A110">
        <v>123</v>
      </c>
      <c r="B110">
        <v>7.21</v>
      </c>
      <c r="C110">
        <v>6.99</v>
      </c>
      <c r="D110">
        <v>2.4500000000000002</v>
      </c>
      <c r="E110">
        <f>SQRT(mpu_data__2[[#This Row],[Accel_X (m/s-2)]]^2 + mpu_data__2[[#This Row],[Accel_Y (m/s-2)]]^2 + mpu_data__2[[#This Row],[Accel_Z (m/s-2)]]^2)</f>
        <v>10.336667741588679</v>
      </c>
      <c r="F110">
        <f>ABS(mpu_data__2[[#This Row],[VECTOR MAGNITUDE]]-9.81)</f>
        <v>0.52666774158867824</v>
      </c>
      <c r="G110" t="str">
        <f t="shared" si="5"/>
        <v>NORMAL</v>
      </c>
      <c r="H110">
        <f>SQRT((mpu_data__2[[#This Row],[Accel_X (m/s-2)]])^2+(mpu_data__2[[#This Row],[Accel_Y (m/s-2)]])^2+(mpu_data__2[[#This Row],[Accel_Z (m/s-2)]])^2)</f>
        <v>10.336667741588679</v>
      </c>
      <c r="I110">
        <f t="shared" si="4"/>
        <v>0.52666774158867824</v>
      </c>
    </row>
    <row r="111" spans="1:9">
      <c r="A111">
        <v>124</v>
      </c>
      <c r="B111">
        <v>7.02</v>
      </c>
      <c r="C111">
        <v>7.21</v>
      </c>
      <c r="D111">
        <v>-0.16</v>
      </c>
      <c r="E111">
        <f>SQRT(mpu_data__2[[#This Row],[Accel_X (m/s-2)]]^2 + mpu_data__2[[#This Row],[Accel_Y (m/s-2)]]^2 + mpu_data__2[[#This Row],[Accel_Z (m/s-2)]]^2)</f>
        <v>10.064298286517545</v>
      </c>
      <c r="F111">
        <f>ABS(mpu_data__2[[#This Row],[VECTOR MAGNITUDE]]-9.81)</f>
        <v>0.25429828651754427</v>
      </c>
      <c r="G111" t="str">
        <f t="shared" si="5"/>
        <v>NORMAL</v>
      </c>
      <c r="H111">
        <f>SQRT((mpu_data__2[[#This Row],[Accel_X (m/s-2)]])^2+(mpu_data__2[[#This Row],[Accel_Y (m/s-2)]])^2+(mpu_data__2[[#This Row],[Accel_Z (m/s-2)]])^2)</f>
        <v>10.064298286517545</v>
      </c>
      <c r="I111">
        <f t="shared" si="4"/>
        <v>0.25429828651754427</v>
      </c>
    </row>
    <row r="112" spans="1:9">
      <c r="A112">
        <v>125</v>
      </c>
      <c r="B112">
        <v>5.79</v>
      </c>
      <c r="C112">
        <v>6.58</v>
      </c>
      <c r="D112">
        <v>-3.81</v>
      </c>
      <c r="E112">
        <f>SQRT(mpu_data__2[[#This Row],[Accel_X (m/s-2)]]^2 + mpu_data__2[[#This Row],[Accel_Y (m/s-2)]]^2 + mpu_data__2[[#This Row],[Accel_Z (m/s-2)]]^2)</f>
        <v>9.5570183634855486</v>
      </c>
      <c r="F112">
        <f>ABS(mpu_data__2[[#This Row],[VECTOR MAGNITUDE]]-9.81)</f>
        <v>0.25298163651445194</v>
      </c>
      <c r="G112" t="str">
        <f t="shared" si="5"/>
        <v>NORMAL</v>
      </c>
      <c r="H112">
        <f>SQRT((mpu_data__2[[#This Row],[Accel_X (m/s-2)]])^2+(mpu_data__2[[#This Row],[Accel_Y (m/s-2)]])^2+(mpu_data__2[[#This Row],[Accel_Z (m/s-2)]])^2)</f>
        <v>9.5570183634855486</v>
      </c>
      <c r="I112">
        <f t="shared" si="4"/>
        <v>0.25298163651445194</v>
      </c>
    </row>
    <row r="113" spans="1:9">
      <c r="A113">
        <v>126</v>
      </c>
      <c r="B113">
        <v>7.28</v>
      </c>
      <c r="C113">
        <v>9.1199999999999992</v>
      </c>
      <c r="D113">
        <v>-1.94</v>
      </c>
      <c r="E113">
        <f>SQRT(mpu_data__2[[#This Row],[Accel_X (m/s-2)]]^2 + mpu_data__2[[#This Row],[Accel_Y (m/s-2)]]^2 + mpu_data__2[[#This Row],[Accel_Z (m/s-2)]]^2)</f>
        <v>11.829471670366347</v>
      </c>
      <c r="F113">
        <f>ABS(mpu_data__2[[#This Row],[VECTOR MAGNITUDE]]-9.81)</f>
        <v>2.0194716703663467</v>
      </c>
      <c r="G113" t="str">
        <f t="shared" si="5"/>
        <v>MODERATE</v>
      </c>
      <c r="H113">
        <f>SQRT((mpu_data__2[[#This Row],[Accel_X (m/s-2)]])^2+(mpu_data__2[[#This Row],[Accel_Y (m/s-2)]])^2+(mpu_data__2[[#This Row],[Accel_Z (m/s-2)]])^2)</f>
        <v>11.829471670366347</v>
      </c>
      <c r="I113">
        <f t="shared" si="4"/>
        <v>2.0194716703663467</v>
      </c>
    </row>
    <row r="114" spans="1:9">
      <c r="A114">
        <v>127</v>
      </c>
      <c r="B114">
        <v>-3.42</v>
      </c>
      <c r="C114">
        <v>-9.19</v>
      </c>
      <c r="D114">
        <v>4.5599999999999996</v>
      </c>
      <c r="E114">
        <f>SQRT(mpu_data__2[[#This Row],[Accel_X (m/s-2)]]^2 + mpu_data__2[[#This Row],[Accel_Y (m/s-2)]]^2 + mpu_data__2[[#This Row],[Accel_Z (m/s-2)]]^2)</f>
        <v>10.814162010992806</v>
      </c>
      <c r="F114">
        <f>ABS(mpu_data__2[[#This Row],[VECTOR MAGNITUDE]]-9.81)</f>
        <v>1.0041620109928058</v>
      </c>
      <c r="G114" t="str">
        <f t="shared" si="5"/>
        <v>NORMAL</v>
      </c>
      <c r="H114">
        <f>SQRT((mpu_data__2[[#This Row],[Accel_X (m/s-2)]])^2+(mpu_data__2[[#This Row],[Accel_Y (m/s-2)]])^2+(mpu_data__2[[#This Row],[Accel_Z (m/s-2)]])^2)</f>
        <v>10.814162010992806</v>
      </c>
      <c r="I114">
        <f t="shared" si="4"/>
        <v>1.0041620109928058</v>
      </c>
    </row>
    <row r="115" spans="1:9" ht="16" thickBot="1">
      <c r="A115">
        <v>128</v>
      </c>
      <c r="B115">
        <v>-0.28000000000000003</v>
      </c>
      <c r="C115">
        <v>-2.56</v>
      </c>
      <c r="D115">
        <v>10.46</v>
      </c>
      <c r="E115">
        <f>SQRT(mpu_data__2[[#This Row],[Accel_X (m/s-2)]]^2 + mpu_data__2[[#This Row],[Accel_Y (m/s-2)]]^2 + mpu_data__2[[#This Row],[Accel_Z (m/s-2)]]^2)</f>
        <v>10.772353503297227</v>
      </c>
      <c r="F115">
        <f>ABS(mpu_data__2[[#This Row],[VECTOR MAGNITUDE]]-9.81)</f>
        <v>0.96235350329722635</v>
      </c>
      <c r="G115" t="str">
        <f t="shared" si="5"/>
        <v>NORMAL</v>
      </c>
      <c r="H115">
        <f>SQRT((mpu_data__2[[#This Row],[Accel_X (m/s-2)]])^2+(mpu_data__2[[#This Row],[Accel_Y (m/s-2)]])^2+(mpu_data__2[[#This Row],[Accel_Z (m/s-2)]])^2)</f>
        <v>10.772353503297227</v>
      </c>
      <c r="I115">
        <f t="shared" si="4"/>
        <v>0.96235350329722635</v>
      </c>
    </row>
    <row r="116" spans="1:9" ht="16" thickTop="1">
      <c r="A116" t="s">
        <v>38</v>
      </c>
      <c r="B116">
        <f>MAX(mpu_data__2[Accel_X (m/s-2)])</f>
        <v>10.26</v>
      </c>
      <c r="C116">
        <f>MAX(mpu_data__2[Accel_Y (m/s-2)])</f>
        <v>9.66</v>
      </c>
      <c r="D116">
        <f>MAX(mpu_data__2[Accel_Z (m/s-2)])</f>
        <v>12.12</v>
      </c>
      <c r="E116" t="s">
        <v>317</v>
      </c>
      <c r="F116">
        <f>AVERAGE(mpu_data__2[NET DYNAMIC ACCELERATION])</f>
        <v>0.92945792597556409</v>
      </c>
      <c r="H116" s="25">
        <f>AVERAGE(mpu_data__2[NET DYNAMIC ACCELERATION])</f>
        <v>0.92945792597556409</v>
      </c>
    </row>
    <row r="117" spans="1:9">
      <c r="A117" t="s">
        <v>39</v>
      </c>
      <c r="B117">
        <f>MIN(mpu_data__2[Accel_X (m/s-2)])</f>
        <v>-9.31</v>
      </c>
      <c r="C117">
        <f>MIN(mpu_data__2[Accel_Y (m/s-2)])</f>
        <v>-9.49</v>
      </c>
      <c r="D117">
        <f>MIN(mpu_data__2[Accel_Z (m/s-2)])</f>
        <v>-9.7799999999999994</v>
      </c>
      <c r="E117" t="s">
        <v>319</v>
      </c>
      <c r="F117">
        <f>_xlfn.STDEV.P(mpu_data__2[NET DYNAMIC ACCELERATION])</f>
        <v>0.53506862789748</v>
      </c>
      <c r="H117">
        <f>_xlfn.STDEV.P(mpu_data__2[NET DYNAMIC ACCELERATION])</f>
        <v>0.53506862789748</v>
      </c>
    </row>
    <row r="118" spans="1:9">
      <c r="A118" t="s">
        <v>40</v>
      </c>
      <c r="B118">
        <f>ABS(mpu_data__2[[#Totals],[Accel_X (m/s-2)]]-B117)</f>
        <v>19.57</v>
      </c>
      <c r="C118">
        <f>ABS(mpu_data__2[[#Totals],[Accel_Y (m/s-2)]]-C117)</f>
        <v>19.149999999999999</v>
      </c>
      <c r="D118">
        <f>ABS(mpu_data__2[[#Totals],[Accel_Z (m/s-2)]]-D117)</f>
        <v>21.9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075A2-CC5E-45BB-BC00-9CE4B82E40FF}">
  <dimension ref="A1:K139"/>
  <sheetViews>
    <sheetView zoomScale="90" zoomScaleNormal="90" workbookViewId="0">
      <selection sqref="A1:D1"/>
    </sheetView>
  </sheetViews>
  <sheetFormatPr baseColWidth="10" defaultColWidth="8.83203125" defaultRowHeight="15"/>
  <cols>
    <col min="1" max="1" width="5.1640625" bestFit="1" customWidth="1"/>
    <col min="2" max="2" width="15.33203125" customWidth="1"/>
    <col min="3" max="3" width="9.83203125" bestFit="1" customWidth="1"/>
    <col min="4" max="4" width="11.83203125" bestFit="1" customWidth="1"/>
    <col min="5" max="5" width="8.5" bestFit="1" customWidth="1"/>
    <col min="6" max="6" width="17.6640625" customWidth="1"/>
    <col min="7" max="8" width="17.5" bestFit="1" customWidth="1"/>
    <col min="9" max="9" width="21.6640625" bestFit="1" customWidth="1"/>
    <col min="10" max="10" width="29.1640625" bestFit="1" customWidth="1"/>
    <col min="11" max="11" width="16.6640625" bestFit="1" customWidth="1"/>
  </cols>
  <sheetData>
    <row r="1" spans="1:11" ht="17">
      <c r="A1" t="s">
        <v>0</v>
      </c>
      <c r="B1" t="s">
        <v>1</v>
      </c>
      <c r="C1" t="s">
        <v>2</v>
      </c>
      <c r="D1" t="s">
        <v>3</v>
      </c>
      <c r="E1" t="s">
        <v>311</v>
      </c>
      <c r="F1" t="s">
        <v>312</v>
      </c>
      <c r="G1" t="s">
        <v>313</v>
      </c>
      <c r="H1" t="s">
        <v>314</v>
      </c>
      <c r="I1" t="s">
        <v>315</v>
      </c>
      <c r="J1" t="s">
        <v>316</v>
      </c>
      <c r="K1" t="s">
        <v>318</v>
      </c>
    </row>
    <row r="2" spans="1:11">
      <c r="A2" t="s">
        <v>41</v>
      </c>
      <c r="B2" t="s">
        <v>42</v>
      </c>
      <c r="C2">
        <v>2.25</v>
      </c>
      <c r="D2">
        <v>11.16</v>
      </c>
      <c r="E2">
        <f>VALUE(mpu_data__3[[#This Row],[Time (s)]])</f>
        <v>9</v>
      </c>
      <c r="F2" t="e">
        <f>VALUE(mpu_data__3[[#This Row],[Accel_X (m/s-2)]])</f>
        <v>#VALUE!</v>
      </c>
      <c r="G2">
        <f>VALUE(mpu_data__3[[#This Row],[Accel_Y (m/s-2)]])</f>
        <v>2.25</v>
      </c>
      <c r="H2">
        <f>VALUE(mpu_data__3[[#This Row],[Accel_Z (m/s-2)]])</f>
        <v>11.16</v>
      </c>
      <c r="I2" t="e">
        <f>SQRT(mpu_data__3[[#This Row],[Accel_X (m/s-2)3]]^2 + mpu_data__3[[#This Row],[Accel_Y (m/s-2)4]]^2 +mpu_data__3[[#This Row],[Accel_Z (m/s-2)5]]^2)</f>
        <v>#VALUE!</v>
      </c>
      <c r="J2" t="e">
        <f>ABS(mpu_data__3[[#This Row],[VECTOR MAGNITUDE]]-9.81)</f>
        <v>#VALUE!</v>
      </c>
      <c r="K2" t="e">
        <f>IF(mpu_data__3[[#This Row],[NET DYNAMIC ACCELERATION]] &lt; $J$138 + 2 *#REF!, "NORMAL", IF(mpu_data__3[[#This Row],[NET DYNAMIC ACCELERATION]] &lt; $J$138 + 4 *#REF!, "MODERATE", "SEVERE"))</f>
        <v>#VALUE!</v>
      </c>
    </row>
    <row r="3" spans="1:11">
      <c r="A3" t="s">
        <v>43</v>
      </c>
      <c r="B3" t="s">
        <v>44</v>
      </c>
      <c r="C3">
        <v>-0.44</v>
      </c>
      <c r="D3">
        <v>12.41</v>
      </c>
      <c r="E3">
        <f>VALUE(mpu_data__3[[#This Row],[Time (s)]])</f>
        <v>10</v>
      </c>
      <c r="F3" t="e">
        <f>VALUE(mpu_data__3[[#This Row],[Accel_X (m/s-2)]])</f>
        <v>#VALUE!</v>
      </c>
      <c r="G3">
        <f>VALUE(mpu_data__3[[#This Row],[Accel_Y (m/s-2)]])</f>
        <v>-0.44</v>
      </c>
      <c r="H3">
        <f>VALUE(mpu_data__3[[#This Row],[Accel_Z (m/s-2)]])</f>
        <v>12.41</v>
      </c>
      <c r="I3" t="e">
        <f>SQRT(mpu_data__3[[#This Row],[Accel_X (m/s-2)3]]^2 + mpu_data__3[[#This Row],[Accel_Y (m/s-2)4]]^2 +mpu_data__3[[#This Row],[Accel_Z (m/s-2)5]]^2)</f>
        <v>#VALUE!</v>
      </c>
      <c r="J3" t="e">
        <f>ABS(mpu_data__3[[#This Row],[VECTOR MAGNITUDE]]-9.81)</f>
        <v>#VALUE!</v>
      </c>
      <c r="K3" t="e">
        <f>IF(mpu_data__3[[#This Row],[NET DYNAMIC ACCELERATION]] &lt; $J$138 + 2 *#REF!, "NORMAL", IF(mpu_data__3[[#This Row],[NET DYNAMIC ACCELERATION]] &lt; $J$138 + 4 *#REF!, "MODERATE", "SEVERE"))</f>
        <v>#VALUE!</v>
      </c>
    </row>
    <row r="4" spans="1:11">
      <c r="A4" t="s">
        <v>45</v>
      </c>
      <c r="B4" t="s">
        <v>46</v>
      </c>
      <c r="C4">
        <v>0.33</v>
      </c>
      <c r="D4">
        <v>10.68</v>
      </c>
      <c r="E4">
        <f>VALUE(mpu_data__3[[#This Row],[Time (s)]])</f>
        <v>11</v>
      </c>
      <c r="F4">
        <f>VALUE(mpu_data__3[[#This Row],[Accel_X (m/s-2)]])</f>
        <v>2.7777777777777779E-3</v>
      </c>
      <c r="G4">
        <f>VALUE(mpu_data__3[[#This Row],[Accel_Y (m/s-2)]])</f>
        <v>0.33</v>
      </c>
      <c r="H4">
        <f>VALUE(mpu_data__3[[#This Row],[Accel_Z (m/s-2)]])</f>
        <v>10.68</v>
      </c>
      <c r="I4">
        <f>SQRT(mpu_data__3[[#This Row],[Accel_X (m/s-2)3]]^2 + mpu_data__3[[#This Row],[Accel_Y (m/s-2)4]]^2 +mpu_data__3[[#This Row],[Accel_Z (m/s-2)5]]^2)</f>
        <v>10.685097459361304</v>
      </c>
      <c r="J4">
        <f>ABS(mpu_data__3[[#This Row],[VECTOR MAGNITUDE]]-9.81)</f>
        <v>0.87509745936130301</v>
      </c>
      <c r="K4" t="e">
        <f>IF(mpu_data__3[[#This Row],[NET DYNAMIC ACCELERATION]] &lt; $J$138 + 2 *#REF!, "NORMAL", IF(mpu_data__3[[#This Row],[NET DYNAMIC ACCELERATION]] &lt; $J$138 + 4 *#REF!, "MODERATE", "SEVERE"))</f>
        <v>#VALUE!</v>
      </c>
    </row>
    <row r="5" spans="1:11">
      <c r="A5" t="s">
        <v>47</v>
      </c>
      <c r="B5" t="s">
        <v>48</v>
      </c>
      <c r="C5">
        <v>0.54</v>
      </c>
      <c r="D5">
        <v>11.06</v>
      </c>
      <c r="E5">
        <f>VALUE(mpu_data__3[[#This Row],[Time (s)]])</f>
        <v>12</v>
      </c>
      <c r="F5" t="e">
        <f>VALUE(mpu_data__3[[#This Row],[Accel_X (m/s-2)]])</f>
        <v>#VALUE!</v>
      </c>
      <c r="G5">
        <f>VALUE(mpu_data__3[[#This Row],[Accel_Y (m/s-2)]])</f>
        <v>0.54</v>
      </c>
      <c r="H5">
        <f>VALUE(mpu_data__3[[#This Row],[Accel_Z (m/s-2)]])</f>
        <v>11.06</v>
      </c>
      <c r="I5" t="e">
        <f>SQRT(mpu_data__3[[#This Row],[Accel_X (m/s-2)3]]^2 + mpu_data__3[[#This Row],[Accel_Y (m/s-2)4]]^2 +mpu_data__3[[#This Row],[Accel_Z (m/s-2)5]]^2)</f>
        <v>#VALUE!</v>
      </c>
      <c r="J5" t="e">
        <f>ABS(mpu_data__3[[#This Row],[VECTOR MAGNITUDE]]-9.81)</f>
        <v>#VALUE!</v>
      </c>
      <c r="K5" t="e">
        <f>IF(mpu_data__3[[#This Row],[NET DYNAMIC ACCELERATION]] &lt; $J$138 + 2 *#REF!, "NORMAL", IF(mpu_data__3[[#This Row],[NET DYNAMIC ACCELERATION]] &lt; $J$138 + 4 *#REF!, "MODERATE", "SEVERE"))</f>
        <v>#VALUE!</v>
      </c>
    </row>
    <row r="6" spans="1:11">
      <c r="A6" t="s">
        <v>49</v>
      </c>
      <c r="B6" t="s">
        <v>50</v>
      </c>
      <c r="C6">
        <v>0.61</v>
      </c>
      <c r="D6">
        <v>11.6</v>
      </c>
      <c r="E6">
        <f>VALUE(mpu_data__3[[#This Row],[Time (s)]])</f>
        <v>13</v>
      </c>
      <c r="F6" t="e">
        <f>VALUE(mpu_data__3[[#This Row],[Accel_X (m/s-2)]])</f>
        <v>#VALUE!</v>
      </c>
      <c r="G6">
        <f>VALUE(mpu_data__3[[#This Row],[Accel_Y (m/s-2)]])</f>
        <v>0.61</v>
      </c>
      <c r="H6">
        <f>VALUE(mpu_data__3[[#This Row],[Accel_Z (m/s-2)]])</f>
        <v>11.6</v>
      </c>
      <c r="I6" t="e">
        <f>SQRT(mpu_data__3[[#This Row],[Accel_X (m/s-2)3]]^2 + mpu_data__3[[#This Row],[Accel_Y (m/s-2)4]]^2 +mpu_data__3[[#This Row],[Accel_Z (m/s-2)5]]^2)</f>
        <v>#VALUE!</v>
      </c>
      <c r="J6" t="e">
        <f>ABS(mpu_data__3[[#This Row],[VECTOR MAGNITUDE]]-9.81)</f>
        <v>#VALUE!</v>
      </c>
      <c r="K6" t="e">
        <f>IF(mpu_data__3[[#This Row],[NET DYNAMIC ACCELERATION]] &lt; $J$138 + 2 *#REF!, "NORMAL", IF(mpu_data__3[[#This Row],[NET DYNAMIC ACCELERATION]] &lt; $J$138 + 4 *#REF!, "MODERATE", "SEVERE"))</f>
        <v>#VALUE!</v>
      </c>
    </row>
    <row r="7" spans="1:11">
      <c r="A7" t="s">
        <v>51</v>
      </c>
      <c r="B7" t="s">
        <v>52</v>
      </c>
      <c r="C7">
        <v>0.48</v>
      </c>
      <c r="D7">
        <v>10.039999999999999</v>
      </c>
      <c r="E7">
        <f>VALUE(mpu_data__3[[#This Row],[Time (s)]])</f>
        <v>14</v>
      </c>
      <c r="F7" t="e">
        <f>VALUE(mpu_data__3[[#This Row],[Accel_X (m/s-2)]])</f>
        <v>#VALUE!</v>
      </c>
      <c r="G7">
        <f>VALUE(mpu_data__3[[#This Row],[Accel_Y (m/s-2)]])</f>
        <v>0.48</v>
      </c>
      <c r="H7">
        <f>VALUE(mpu_data__3[[#This Row],[Accel_Z (m/s-2)]])</f>
        <v>10.039999999999999</v>
      </c>
      <c r="I7" t="e">
        <f>SQRT(mpu_data__3[[#This Row],[Accel_X (m/s-2)3]]^2 + mpu_data__3[[#This Row],[Accel_Y (m/s-2)4]]^2 +mpu_data__3[[#This Row],[Accel_Z (m/s-2)5]]^2)</f>
        <v>#VALUE!</v>
      </c>
      <c r="J7" t="e">
        <f>ABS(mpu_data__3[[#This Row],[VECTOR MAGNITUDE]]-9.81)</f>
        <v>#VALUE!</v>
      </c>
      <c r="K7" t="e">
        <f>IF(mpu_data__3[[#This Row],[NET DYNAMIC ACCELERATION]] &lt; $J$138 + 2 *#REF!, "NORMAL", IF(mpu_data__3[[#This Row],[NET DYNAMIC ACCELERATION]] &lt; $J$138 + 4 *#REF!, "MODERATE", "SEVERE"))</f>
        <v>#VALUE!</v>
      </c>
    </row>
    <row r="8" spans="1:11">
      <c r="A8" t="s">
        <v>53</v>
      </c>
      <c r="B8" t="s">
        <v>54</v>
      </c>
      <c r="C8">
        <v>0.24</v>
      </c>
      <c r="D8">
        <v>-1.71</v>
      </c>
      <c r="E8">
        <f>VALUE(mpu_data__3[[#This Row],[Time (s)]])</f>
        <v>15</v>
      </c>
      <c r="F8" t="e">
        <f>VALUE(mpu_data__3[[#This Row],[Accel_X (m/s-2)]])</f>
        <v>#VALUE!</v>
      </c>
      <c r="G8">
        <f>VALUE(mpu_data__3[[#This Row],[Accel_Y (m/s-2)]])</f>
        <v>0.24</v>
      </c>
      <c r="H8">
        <f>VALUE(mpu_data__3[[#This Row],[Accel_Z (m/s-2)]])</f>
        <v>-1.71</v>
      </c>
      <c r="I8" t="e">
        <f>SQRT(mpu_data__3[[#This Row],[Accel_X (m/s-2)3]]^2 + mpu_data__3[[#This Row],[Accel_Y (m/s-2)4]]^2 +mpu_data__3[[#This Row],[Accel_Z (m/s-2)5]]^2)</f>
        <v>#VALUE!</v>
      </c>
      <c r="J8" t="e">
        <f>ABS(mpu_data__3[[#This Row],[VECTOR MAGNITUDE]]-9.81)</f>
        <v>#VALUE!</v>
      </c>
      <c r="K8" t="e">
        <f>IF(mpu_data__3[[#This Row],[NET DYNAMIC ACCELERATION]] &lt; $J$138 + 2 *#REF!, "NORMAL", IF(mpu_data__3[[#This Row],[NET DYNAMIC ACCELERATION]] &lt; $J$138 + 4 *#REF!, "MODERATE", "SEVERE"))</f>
        <v>#VALUE!</v>
      </c>
    </row>
    <row r="9" spans="1:11">
      <c r="A9" t="s">
        <v>55</v>
      </c>
      <c r="B9" t="s">
        <v>56</v>
      </c>
      <c r="C9">
        <v>0.36</v>
      </c>
      <c r="D9">
        <v>10.83</v>
      </c>
      <c r="E9">
        <f>VALUE(mpu_data__3[[#This Row],[Time (s)]])</f>
        <v>16</v>
      </c>
      <c r="F9" t="e">
        <f>VALUE(mpu_data__3[[#This Row],[Accel_X (m/s-2)]])</f>
        <v>#VALUE!</v>
      </c>
      <c r="G9">
        <f>VALUE(mpu_data__3[[#This Row],[Accel_Y (m/s-2)]])</f>
        <v>0.36</v>
      </c>
      <c r="H9">
        <f>VALUE(mpu_data__3[[#This Row],[Accel_Z (m/s-2)]])</f>
        <v>10.83</v>
      </c>
      <c r="I9" t="e">
        <f>SQRT(mpu_data__3[[#This Row],[Accel_X (m/s-2)3]]^2 + mpu_data__3[[#This Row],[Accel_Y (m/s-2)4]]^2 +mpu_data__3[[#This Row],[Accel_Z (m/s-2)5]]^2)</f>
        <v>#VALUE!</v>
      </c>
      <c r="J9" t="e">
        <f>ABS(mpu_data__3[[#This Row],[VECTOR MAGNITUDE]]-9.81)</f>
        <v>#VALUE!</v>
      </c>
      <c r="K9" t="e">
        <f>IF(mpu_data__3[[#This Row],[NET DYNAMIC ACCELERATION]] &lt; $J$138 + 2 *#REF!, "NORMAL", IF(mpu_data__3[[#This Row],[NET DYNAMIC ACCELERATION]] &lt; $J$138 + 4 *#REF!, "MODERATE", "SEVERE"))</f>
        <v>#VALUE!</v>
      </c>
    </row>
    <row r="10" spans="1:11">
      <c r="A10" t="s">
        <v>57</v>
      </c>
      <c r="B10" t="s">
        <v>58</v>
      </c>
      <c r="C10">
        <v>0.54</v>
      </c>
      <c r="D10">
        <v>10.26</v>
      </c>
      <c r="E10">
        <f>VALUE(mpu_data__3[[#This Row],[Time (s)]])</f>
        <v>17</v>
      </c>
      <c r="F10">
        <f>VALUE(mpu_data__3[[#This Row],[Accel_X (m/s-2)]])</f>
        <v>4.8611111111111112E-2</v>
      </c>
      <c r="G10">
        <f>VALUE(mpu_data__3[[#This Row],[Accel_Y (m/s-2)]])</f>
        <v>0.54</v>
      </c>
      <c r="H10">
        <f>VALUE(mpu_data__3[[#This Row],[Accel_Z (m/s-2)]])</f>
        <v>10.26</v>
      </c>
      <c r="I10">
        <f>SQRT(mpu_data__3[[#This Row],[Accel_X (m/s-2)3]]^2 + mpu_data__3[[#This Row],[Accel_Y (m/s-2)4]]^2 +mpu_data__3[[#This Row],[Accel_Z (m/s-2)5]]^2)</f>
        <v>10.274315696927141</v>
      </c>
      <c r="J10">
        <f>ABS(mpu_data__3[[#This Row],[VECTOR MAGNITUDE]]-9.81)</f>
        <v>0.46431569692714092</v>
      </c>
      <c r="K10" t="e">
        <f>IF(mpu_data__3[[#This Row],[NET DYNAMIC ACCELERATION]] &lt; $J$138 + 2 *#REF!, "NORMAL", IF(mpu_data__3[[#This Row],[NET DYNAMIC ACCELERATION]] &lt; $J$138 + 4 *#REF!, "MODERATE", "SEVERE"))</f>
        <v>#VALUE!</v>
      </c>
    </row>
    <row r="11" spans="1:11">
      <c r="A11" t="s">
        <v>59</v>
      </c>
      <c r="B11" t="s">
        <v>60</v>
      </c>
      <c r="C11">
        <v>0.37</v>
      </c>
      <c r="D11">
        <v>11.19</v>
      </c>
      <c r="E11">
        <f>VALUE(mpu_data__3[[#This Row],[Time (s)]])</f>
        <v>18</v>
      </c>
      <c r="F11" t="e">
        <f>VALUE(mpu_data__3[[#This Row],[Accel_X (m/s-2)]])</f>
        <v>#VALUE!</v>
      </c>
      <c r="G11">
        <f>VALUE(mpu_data__3[[#This Row],[Accel_Y (m/s-2)]])</f>
        <v>0.37</v>
      </c>
      <c r="H11">
        <f>VALUE(mpu_data__3[[#This Row],[Accel_Z (m/s-2)]])</f>
        <v>11.19</v>
      </c>
      <c r="I11" t="e">
        <f>SQRT(mpu_data__3[[#This Row],[Accel_X (m/s-2)3]]^2 + mpu_data__3[[#This Row],[Accel_Y (m/s-2)4]]^2 +mpu_data__3[[#This Row],[Accel_Z (m/s-2)5]]^2)</f>
        <v>#VALUE!</v>
      </c>
      <c r="J11" t="e">
        <f>ABS(mpu_data__3[[#This Row],[VECTOR MAGNITUDE]]-9.81)</f>
        <v>#VALUE!</v>
      </c>
      <c r="K11" t="e">
        <f>IF(mpu_data__3[[#This Row],[NET DYNAMIC ACCELERATION]] &lt; $J$138 + 2 *#REF!, "NORMAL", IF(mpu_data__3[[#This Row],[NET DYNAMIC ACCELERATION]] &lt; $J$138 + 4 *#REF!, "MODERATE", "SEVERE"))</f>
        <v>#VALUE!</v>
      </c>
    </row>
    <row r="12" spans="1:11">
      <c r="A12" t="s">
        <v>61</v>
      </c>
      <c r="B12" t="s">
        <v>62</v>
      </c>
      <c r="C12">
        <v>0.09</v>
      </c>
      <c r="D12">
        <v>10.63</v>
      </c>
      <c r="E12">
        <f>VALUE(mpu_data__3[[#This Row],[Time (s)]])</f>
        <v>19</v>
      </c>
      <c r="F12" t="e">
        <f>VALUE(mpu_data__3[[#This Row],[Accel_X (m/s-2)]])</f>
        <v>#VALUE!</v>
      </c>
      <c r="G12">
        <f>VALUE(mpu_data__3[[#This Row],[Accel_Y (m/s-2)]])</f>
        <v>0.09</v>
      </c>
      <c r="H12">
        <f>VALUE(mpu_data__3[[#This Row],[Accel_Z (m/s-2)]])</f>
        <v>10.63</v>
      </c>
      <c r="I12" t="e">
        <f>SQRT(mpu_data__3[[#This Row],[Accel_X (m/s-2)3]]^2 + mpu_data__3[[#This Row],[Accel_Y (m/s-2)4]]^2 +mpu_data__3[[#This Row],[Accel_Z (m/s-2)5]]^2)</f>
        <v>#VALUE!</v>
      </c>
      <c r="J12" t="e">
        <f>ABS(mpu_data__3[[#This Row],[VECTOR MAGNITUDE]]-9.81)</f>
        <v>#VALUE!</v>
      </c>
      <c r="K12" t="e">
        <f>IF(mpu_data__3[[#This Row],[NET DYNAMIC ACCELERATION]] &lt; $J$138 + 2 *#REF!, "NORMAL", IF(mpu_data__3[[#This Row],[NET DYNAMIC ACCELERATION]] &lt; $J$138 + 4 *#REF!, "MODERATE", "SEVERE"))</f>
        <v>#VALUE!</v>
      </c>
    </row>
    <row r="13" spans="1:11">
      <c r="A13" t="s">
        <v>63</v>
      </c>
      <c r="B13" t="s">
        <v>64</v>
      </c>
      <c r="C13">
        <v>-0.28000000000000003</v>
      </c>
      <c r="D13">
        <v>8.5399999999999991</v>
      </c>
      <c r="E13">
        <f>VALUE(mpu_data__3[[#This Row],[Time (s)]])</f>
        <v>20</v>
      </c>
      <c r="F13" t="e">
        <f>VALUE(mpu_data__3[[#This Row],[Accel_X (m/s-2)]])</f>
        <v>#VALUE!</v>
      </c>
      <c r="G13">
        <f>VALUE(mpu_data__3[[#This Row],[Accel_Y (m/s-2)]])</f>
        <v>-0.28000000000000003</v>
      </c>
      <c r="H13">
        <f>VALUE(mpu_data__3[[#This Row],[Accel_Z (m/s-2)]])</f>
        <v>8.5399999999999991</v>
      </c>
      <c r="I13" t="e">
        <f>SQRT(mpu_data__3[[#This Row],[Accel_X (m/s-2)3]]^2 + mpu_data__3[[#This Row],[Accel_Y (m/s-2)4]]^2 +mpu_data__3[[#This Row],[Accel_Z (m/s-2)5]]^2)</f>
        <v>#VALUE!</v>
      </c>
      <c r="J13" t="e">
        <f>ABS(mpu_data__3[[#This Row],[VECTOR MAGNITUDE]]-9.81)</f>
        <v>#VALUE!</v>
      </c>
      <c r="K13" t="e">
        <f>IF(mpu_data__3[[#This Row],[NET DYNAMIC ACCELERATION]] &lt; $J$138 + 2 *#REF!, "NORMAL", IF(mpu_data__3[[#This Row],[NET DYNAMIC ACCELERATION]] &lt; $J$138 + 4 *#REF!, "MODERATE", "SEVERE"))</f>
        <v>#VALUE!</v>
      </c>
    </row>
    <row r="14" spans="1:11">
      <c r="A14" t="s">
        <v>65</v>
      </c>
      <c r="B14" t="s">
        <v>66</v>
      </c>
      <c r="C14">
        <v>0.68</v>
      </c>
      <c r="D14">
        <v>13.54</v>
      </c>
      <c r="E14">
        <f>VALUE(mpu_data__3[[#This Row],[Time (s)]])</f>
        <v>21</v>
      </c>
      <c r="F14" t="e">
        <f>VALUE(mpu_data__3[[#This Row],[Accel_X (m/s-2)]])</f>
        <v>#VALUE!</v>
      </c>
      <c r="G14">
        <f>VALUE(mpu_data__3[[#This Row],[Accel_Y (m/s-2)]])</f>
        <v>0.68</v>
      </c>
      <c r="H14">
        <f>VALUE(mpu_data__3[[#This Row],[Accel_Z (m/s-2)]])</f>
        <v>13.54</v>
      </c>
      <c r="I14" t="e">
        <f>SQRT(mpu_data__3[[#This Row],[Accel_X (m/s-2)3]]^2 + mpu_data__3[[#This Row],[Accel_Y (m/s-2)4]]^2 +mpu_data__3[[#This Row],[Accel_Z (m/s-2)5]]^2)</f>
        <v>#VALUE!</v>
      </c>
      <c r="J14" t="e">
        <f>ABS(mpu_data__3[[#This Row],[VECTOR MAGNITUDE]]-9.81)</f>
        <v>#VALUE!</v>
      </c>
      <c r="K14" t="e">
        <f>IF(mpu_data__3[[#This Row],[NET DYNAMIC ACCELERATION]] &lt; $J$138 + 2 *#REF!, "NORMAL", IF(mpu_data__3[[#This Row],[NET DYNAMIC ACCELERATION]] &lt; $J$138 + 4 *#REF!, "MODERATE", "SEVERE"))</f>
        <v>#VALUE!</v>
      </c>
    </row>
    <row r="15" spans="1:11">
      <c r="A15" t="s">
        <v>67</v>
      </c>
      <c r="B15" t="s">
        <v>68</v>
      </c>
      <c r="C15">
        <v>-1.06</v>
      </c>
      <c r="D15">
        <v>6.22</v>
      </c>
      <c r="E15">
        <f>VALUE(mpu_data__3[[#This Row],[Time (s)]])</f>
        <v>22</v>
      </c>
      <c r="F15" t="e">
        <f>VALUE(mpu_data__3[[#This Row],[Accel_X (m/s-2)]])</f>
        <v>#VALUE!</v>
      </c>
      <c r="G15">
        <f>VALUE(mpu_data__3[[#This Row],[Accel_Y (m/s-2)]])</f>
        <v>-1.06</v>
      </c>
      <c r="H15">
        <f>VALUE(mpu_data__3[[#This Row],[Accel_Z (m/s-2)]])</f>
        <v>6.22</v>
      </c>
      <c r="I15" t="e">
        <f>SQRT(mpu_data__3[[#This Row],[Accel_X (m/s-2)3]]^2 + mpu_data__3[[#This Row],[Accel_Y (m/s-2)4]]^2 +mpu_data__3[[#This Row],[Accel_Z (m/s-2)5]]^2)</f>
        <v>#VALUE!</v>
      </c>
      <c r="J15" t="e">
        <f>ABS(mpu_data__3[[#This Row],[VECTOR MAGNITUDE]]-9.81)</f>
        <v>#VALUE!</v>
      </c>
      <c r="K15" t="e">
        <f>IF(mpu_data__3[[#This Row],[NET DYNAMIC ACCELERATION]] &lt; $J$138 + 2 *#REF!, "NORMAL", IF(mpu_data__3[[#This Row],[NET DYNAMIC ACCELERATION]] &lt; $J$138 + 4 *#REF!, "MODERATE", "SEVERE"))</f>
        <v>#VALUE!</v>
      </c>
    </row>
    <row r="16" spans="1:11">
      <c r="A16" t="s">
        <v>69</v>
      </c>
      <c r="B16" t="s">
        <v>70</v>
      </c>
      <c r="C16">
        <v>0.42</v>
      </c>
      <c r="D16">
        <v>11.63</v>
      </c>
      <c r="E16">
        <f>VALUE(mpu_data__3[[#This Row],[Time (s)]])</f>
        <v>23</v>
      </c>
      <c r="F16" t="e">
        <f>VALUE(mpu_data__3[[#This Row],[Accel_X (m/s-2)]])</f>
        <v>#VALUE!</v>
      </c>
      <c r="G16">
        <f>VALUE(mpu_data__3[[#This Row],[Accel_Y (m/s-2)]])</f>
        <v>0.42</v>
      </c>
      <c r="H16">
        <f>VALUE(mpu_data__3[[#This Row],[Accel_Z (m/s-2)]])</f>
        <v>11.63</v>
      </c>
      <c r="I16" t="e">
        <f>SQRT(mpu_data__3[[#This Row],[Accel_X (m/s-2)3]]^2 + mpu_data__3[[#This Row],[Accel_Y (m/s-2)4]]^2 +mpu_data__3[[#This Row],[Accel_Z (m/s-2)5]]^2)</f>
        <v>#VALUE!</v>
      </c>
      <c r="J16" t="e">
        <f>ABS(mpu_data__3[[#This Row],[VECTOR MAGNITUDE]]-9.81)</f>
        <v>#VALUE!</v>
      </c>
      <c r="K16" t="e">
        <f>IF(mpu_data__3[[#This Row],[NET DYNAMIC ACCELERATION]] &lt; $J$138 + 2 *#REF!, "NORMAL", IF(mpu_data__3[[#This Row],[NET DYNAMIC ACCELERATION]] &lt; $J$138 + 4 *#REF!, "MODERATE", "SEVERE"))</f>
        <v>#VALUE!</v>
      </c>
    </row>
    <row r="17" spans="1:11">
      <c r="A17" t="s">
        <v>71</v>
      </c>
      <c r="B17" t="s">
        <v>72</v>
      </c>
      <c r="C17">
        <v>-0.87</v>
      </c>
      <c r="D17">
        <v>4.47</v>
      </c>
      <c r="E17">
        <f>VALUE(mpu_data__3[[#This Row],[Time (s)]])</f>
        <v>24</v>
      </c>
      <c r="F17" t="e">
        <f>VALUE(mpu_data__3[[#This Row],[Accel_X (m/s-2)]])</f>
        <v>#VALUE!</v>
      </c>
      <c r="G17">
        <f>VALUE(mpu_data__3[[#This Row],[Accel_Y (m/s-2)]])</f>
        <v>-0.87</v>
      </c>
      <c r="H17">
        <f>VALUE(mpu_data__3[[#This Row],[Accel_Z (m/s-2)]])</f>
        <v>4.47</v>
      </c>
      <c r="I17" t="e">
        <f>SQRT(mpu_data__3[[#This Row],[Accel_X (m/s-2)3]]^2 + mpu_data__3[[#This Row],[Accel_Y (m/s-2)4]]^2 +mpu_data__3[[#This Row],[Accel_Z (m/s-2)5]]^2)</f>
        <v>#VALUE!</v>
      </c>
      <c r="J17" t="e">
        <f>ABS(mpu_data__3[[#This Row],[VECTOR MAGNITUDE]]-9.81)</f>
        <v>#VALUE!</v>
      </c>
      <c r="K17" t="e">
        <f>IF(mpu_data__3[[#This Row],[NET DYNAMIC ACCELERATION]] &lt; $J$138 + 2 *#REF!, "NORMAL", IF(mpu_data__3[[#This Row],[NET DYNAMIC ACCELERATION]] &lt; $J$138 + 4 *#REF!, "MODERATE", "SEVERE"))</f>
        <v>#VALUE!</v>
      </c>
    </row>
    <row r="18" spans="1:11">
      <c r="A18" t="s">
        <v>73</v>
      </c>
      <c r="B18" t="s">
        <v>74</v>
      </c>
      <c r="C18">
        <v>-0.79</v>
      </c>
      <c r="D18">
        <v>10.51</v>
      </c>
      <c r="E18">
        <f>VALUE(mpu_data__3[[#This Row],[Time (s)]])</f>
        <v>25</v>
      </c>
      <c r="F18" t="e">
        <f>VALUE(mpu_data__3[[#This Row],[Accel_X (m/s-2)]])</f>
        <v>#VALUE!</v>
      </c>
      <c r="G18">
        <f>VALUE(mpu_data__3[[#This Row],[Accel_Y (m/s-2)]])</f>
        <v>-0.79</v>
      </c>
      <c r="H18">
        <f>VALUE(mpu_data__3[[#This Row],[Accel_Z (m/s-2)]])</f>
        <v>10.51</v>
      </c>
      <c r="I18" t="e">
        <f>SQRT(mpu_data__3[[#This Row],[Accel_X (m/s-2)3]]^2 + mpu_data__3[[#This Row],[Accel_Y (m/s-2)4]]^2 +mpu_data__3[[#This Row],[Accel_Z (m/s-2)5]]^2)</f>
        <v>#VALUE!</v>
      </c>
      <c r="J18" t="e">
        <f>ABS(mpu_data__3[[#This Row],[VECTOR MAGNITUDE]]-9.81)</f>
        <v>#VALUE!</v>
      </c>
      <c r="K18" t="e">
        <f>IF(mpu_data__3[[#This Row],[NET DYNAMIC ACCELERATION]] &lt; $J$138 + 2 *#REF!, "NORMAL", IF(mpu_data__3[[#This Row],[NET DYNAMIC ACCELERATION]] &lt; $J$138 + 4 *#REF!, "MODERATE", "SEVERE"))</f>
        <v>#VALUE!</v>
      </c>
    </row>
    <row r="19" spans="1:11">
      <c r="A19" t="s">
        <v>75</v>
      </c>
      <c r="B19" t="s">
        <v>76</v>
      </c>
      <c r="C19">
        <v>-0.65</v>
      </c>
      <c r="D19">
        <v>3.44</v>
      </c>
      <c r="E19">
        <f>VALUE(mpu_data__3[[#This Row],[Time (s)]])</f>
        <v>26</v>
      </c>
      <c r="F19" t="e">
        <f>VALUE(mpu_data__3[[#This Row],[Accel_X (m/s-2)]])</f>
        <v>#VALUE!</v>
      </c>
      <c r="G19">
        <f>VALUE(mpu_data__3[[#This Row],[Accel_Y (m/s-2)]])</f>
        <v>-0.65</v>
      </c>
      <c r="H19">
        <f>VALUE(mpu_data__3[[#This Row],[Accel_Z (m/s-2)]])</f>
        <v>3.44</v>
      </c>
      <c r="I19" t="e">
        <f>SQRT(mpu_data__3[[#This Row],[Accel_X (m/s-2)3]]^2 + mpu_data__3[[#This Row],[Accel_Y (m/s-2)4]]^2 +mpu_data__3[[#This Row],[Accel_Z (m/s-2)5]]^2)</f>
        <v>#VALUE!</v>
      </c>
      <c r="J19" t="e">
        <f>ABS(mpu_data__3[[#This Row],[VECTOR MAGNITUDE]]-9.81)</f>
        <v>#VALUE!</v>
      </c>
      <c r="K19" t="e">
        <f>IF(mpu_data__3[[#This Row],[NET DYNAMIC ACCELERATION]] &lt; $J$138 + 2 *#REF!, "NORMAL", IF(mpu_data__3[[#This Row],[NET DYNAMIC ACCELERATION]] &lt; $J$138 + 4 *#REF!, "MODERATE", "SEVERE"))</f>
        <v>#VALUE!</v>
      </c>
    </row>
    <row r="20" spans="1:11">
      <c r="A20" t="s">
        <v>77</v>
      </c>
      <c r="B20" t="s">
        <v>78</v>
      </c>
      <c r="C20">
        <v>0.36</v>
      </c>
      <c r="D20">
        <v>14.34</v>
      </c>
      <c r="E20">
        <f>VALUE(mpu_data__3[[#This Row],[Time (s)]])</f>
        <v>27</v>
      </c>
      <c r="F20" t="e">
        <f>VALUE(mpu_data__3[[#This Row],[Accel_X (m/s-2)]])</f>
        <v>#VALUE!</v>
      </c>
      <c r="G20">
        <f>VALUE(mpu_data__3[[#This Row],[Accel_Y (m/s-2)]])</f>
        <v>0.36</v>
      </c>
      <c r="H20">
        <f>VALUE(mpu_data__3[[#This Row],[Accel_Z (m/s-2)]])</f>
        <v>14.34</v>
      </c>
      <c r="I20" t="e">
        <f>SQRT(mpu_data__3[[#This Row],[Accel_X (m/s-2)3]]^2 + mpu_data__3[[#This Row],[Accel_Y (m/s-2)4]]^2 +mpu_data__3[[#This Row],[Accel_Z (m/s-2)5]]^2)</f>
        <v>#VALUE!</v>
      </c>
      <c r="J20" t="e">
        <f>ABS(mpu_data__3[[#This Row],[VECTOR MAGNITUDE]]-9.81)</f>
        <v>#VALUE!</v>
      </c>
      <c r="K20" t="e">
        <f>IF(mpu_data__3[[#This Row],[NET DYNAMIC ACCELERATION]] &lt; $J$138 + 2 *#REF!, "NORMAL", IF(mpu_data__3[[#This Row],[NET DYNAMIC ACCELERATION]] &lt; $J$138 + 4 *#REF!, "MODERATE", "SEVERE"))</f>
        <v>#VALUE!</v>
      </c>
    </row>
    <row r="21" spans="1:11">
      <c r="A21" t="s">
        <v>79</v>
      </c>
      <c r="B21" t="s">
        <v>80</v>
      </c>
      <c r="C21">
        <v>-0.67</v>
      </c>
      <c r="D21">
        <v>4.8899999999999997</v>
      </c>
      <c r="E21">
        <f>VALUE(mpu_data__3[[#This Row],[Time (s)]])</f>
        <v>28</v>
      </c>
      <c r="F21" t="e">
        <f>VALUE(mpu_data__3[[#This Row],[Accel_X (m/s-2)]])</f>
        <v>#VALUE!</v>
      </c>
      <c r="G21">
        <f>VALUE(mpu_data__3[[#This Row],[Accel_Y (m/s-2)]])</f>
        <v>-0.67</v>
      </c>
      <c r="H21">
        <f>VALUE(mpu_data__3[[#This Row],[Accel_Z (m/s-2)]])</f>
        <v>4.8899999999999997</v>
      </c>
      <c r="I21" t="e">
        <f>SQRT(mpu_data__3[[#This Row],[Accel_X (m/s-2)3]]^2 + mpu_data__3[[#This Row],[Accel_Y (m/s-2)4]]^2 +mpu_data__3[[#This Row],[Accel_Z (m/s-2)5]]^2)</f>
        <v>#VALUE!</v>
      </c>
      <c r="J21" t="e">
        <f>ABS(mpu_data__3[[#This Row],[VECTOR MAGNITUDE]]-9.81)</f>
        <v>#VALUE!</v>
      </c>
      <c r="K21" t="e">
        <f>IF(mpu_data__3[[#This Row],[NET DYNAMIC ACCELERATION]] &lt; $J$138 + 2 *#REF!, "NORMAL", IF(mpu_data__3[[#This Row],[NET DYNAMIC ACCELERATION]] &lt; $J$138 + 4 *#REF!, "MODERATE", "SEVERE"))</f>
        <v>#VALUE!</v>
      </c>
    </row>
    <row r="22" spans="1:11">
      <c r="A22" t="s">
        <v>81</v>
      </c>
      <c r="B22" t="s">
        <v>82</v>
      </c>
      <c r="C22">
        <v>0.09</v>
      </c>
      <c r="D22">
        <v>7.85</v>
      </c>
      <c r="E22">
        <f>VALUE(mpu_data__3[[#This Row],[Time (s)]])</f>
        <v>29</v>
      </c>
      <c r="F22">
        <f>VALUE(mpu_data__3[[#This Row],[Accel_X (m/s-2)]])</f>
        <v>0.1423611111111111</v>
      </c>
      <c r="G22">
        <f>VALUE(mpu_data__3[[#This Row],[Accel_Y (m/s-2)]])</f>
        <v>0.09</v>
      </c>
      <c r="H22">
        <f>VALUE(mpu_data__3[[#This Row],[Accel_Z (m/s-2)]])</f>
        <v>7.85</v>
      </c>
      <c r="I22">
        <f>SQRT(mpu_data__3[[#This Row],[Accel_X (m/s-2)3]]^2 + mpu_data__3[[#This Row],[Accel_Y (m/s-2)4]]^2 +mpu_data__3[[#This Row],[Accel_Z (m/s-2)5]]^2)</f>
        <v>7.8518065874011942</v>
      </c>
      <c r="J22">
        <f>ABS(mpu_data__3[[#This Row],[VECTOR MAGNITUDE]]-9.81)</f>
        <v>1.9581934125988063</v>
      </c>
      <c r="K22" t="e">
        <f>IF(mpu_data__3[[#This Row],[NET DYNAMIC ACCELERATION]] &lt; $J$138 + 2 *#REF!, "NORMAL", IF(mpu_data__3[[#This Row],[NET DYNAMIC ACCELERATION]] &lt; $J$138 + 4 *#REF!, "MODERATE", "SEVERE"))</f>
        <v>#VALUE!</v>
      </c>
    </row>
    <row r="23" spans="1:11">
      <c r="A23" t="s">
        <v>83</v>
      </c>
      <c r="B23" t="s">
        <v>84</v>
      </c>
      <c r="C23">
        <v>-1.1599999999999999</v>
      </c>
      <c r="D23">
        <v>4.3</v>
      </c>
      <c r="E23">
        <f>VALUE(mpu_data__3[[#This Row],[Time (s)]])</f>
        <v>30</v>
      </c>
      <c r="F23" t="e">
        <f>VALUE(mpu_data__3[[#This Row],[Accel_X (m/s-2)]])</f>
        <v>#VALUE!</v>
      </c>
      <c r="G23">
        <f>VALUE(mpu_data__3[[#This Row],[Accel_Y (m/s-2)]])</f>
        <v>-1.1599999999999999</v>
      </c>
      <c r="H23">
        <f>VALUE(mpu_data__3[[#This Row],[Accel_Z (m/s-2)]])</f>
        <v>4.3</v>
      </c>
      <c r="I23" t="e">
        <f>SQRT(mpu_data__3[[#This Row],[Accel_X (m/s-2)3]]^2 + mpu_data__3[[#This Row],[Accel_Y (m/s-2)4]]^2 +mpu_data__3[[#This Row],[Accel_Z (m/s-2)5]]^2)</f>
        <v>#VALUE!</v>
      </c>
      <c r="J23" t="e">
        <f>ABS(mpu_data__3[[#This Row],[VECTOR MAGNITUDE]]-9.81)</f>
        <v>#VALUE!</v>
      </c>
      <c r="K23" t="e">
        <f>IF(mpu_data__3[[#This Row],[NET DYNAMIC ACCELERATION]] &lt; $J$138 + 2 *#REF!, "NORMAL", IF(mpu_data__3[[#This Row],[NET DYNAMIC ACCELERATION]] &lt; $J$138 + 4 *#REF!, "MODERATE", "SEVERE"))</f>
        <v>#VALUE!</v>
      </c>
    </row>
    <row r="24" spans="1:11">
      <c r="A24" t="s">
        <v>85</v>
      </c>
      <c r="B24" t="s">
        <v>86</v>
      </c>
      <c r="C24">
        <v>0.56000000000000005</v>
      </c>
      <c r="D24">
        <v>10.31</v>
      </c>
      <c r="E24">
        <f>VALUE(mpu_data__3[[#This Row],[Time (s)]])</f>
        <v>31</v>
      </c>
      <c r="F24">
        <f>VALUE(mpu_data__3[[#This Row],[Accel_X (m/s-2)]])</f>
        <v>4.4444444444444446E-2</v>
      </c>
      <c r="G24">
        <f>VALUE(mpu_data__3[[#This Row],[Accel_Y (m/s-2)]])</f>
        <v>0.56000000000000005</v>
      </c>
      <c r="H24">
        <f>VALUE(mpu_data__3[[#This Row],[Accel_Z (m/s-2)]])</f>
        <v>10.31</v>
      </c>
      <c r="I24">
        <f>SQRT(mpu_data__3[[#This Row],[Accel_X (m/s-2)3]]^2 + mpu_data__3[[#This Row],[Accel_Y (m/s-2)4]]^2 +mpu_data__3[[#This Row],[Accel_Z (m/s-2)5]]^2)</f>
        <v>10.325292988997552</v>
      </c>
      <c r="J24">
        <f>ABS(mpu_data__3[[#This Row],[VECTOR MAGNITUDE]]-9.81)</f>
        <v>0.51529298899755105</v>
      </c>
      <c r="K24" t="e">
        <f>IF(mpu_data__3[[#This Row],[NET DYNAMIC ACCELERATION]] &lt; $J$138 + 2 *#REF!, "NORMAL", IF(mpu_data__3[[#This Row],[NET DYNAMIC ACCELERATION]] &lt; $J$138 + 4 *#REF!, "MODERATE", "SEVERE"))</f>
        <v>#VALUE!</v>
      </c>
    </row>
    <row r="25" spans="1:11">
      <c r="A25" t="s">
        <v>87</v>
      </c>
      <c r="B25" t="s">
        <v>88</v>
      </c>
      <c r="C25">
        <v>-0.1</v>
      </c>
      <c r="D25">
        <v>8.15</v>
      </c>
      <c r="E25">
        <f>VALUE(mpu_data__3[[#This Row],[Time (s)]])</f>
        <v>32</v>
      </c>
      <c r="F25">
        <f>VALUE(mpu_data__3[[#This Row],[Accel_X (m/s-2)]])</f>
        <v>0.13750000000000001</v>
      </c>
      <c r="G25">
        <f>VALUE(mpu_data__3[[#This Row],[Accel_Y (m/s-2)]])</f>
        <v>-0.1</v>
      </c>
      <c r="H25">
        <f>VALUE(mpu_data__3[[#This Row],[Accel_Z (m/s-2)]])</f>
        <v>8.15</v>
      </c>
      <c r="I25">
        <f>SQRT(mpu_data__3[[#This Row],[Accel_X (m/s-2)3]]^2 + mpu_data__3[[#This Row],[Accel_Y (m/s-2)4]]^2 +mpu_data__3[[#This Row],[Accel_Z (m/s-2)5]]^2)</f>
        <v>8.1517731966732239</v>
      </c>
      <c r="J25">
        <f>ABS(mpu_data__3[[#This Row],[VECTOR MAGNITUDE]]-9.81)</f>
        <v>1.6582268033267766</v>
      </c>
      <c r="K25" t="e">
        <f>IF(mpu_data__3[[#This Row],[NET DYNAMIC ACCELERATION]] &lt; $J$138 + 2 *#REF!, "NORMAL", IF(mpu_data__3[[#This Row],[NET DYNAMIC ACCELERATION]] &lt; $J$138 + 4 *#REF!, "MODERATE", "SEVERE"))</f>
        <v>#VALUE!</v>
      </c>
    </row>
    <row r="26" spans="1:11">
      <c r="A26" t="s">
        <v>89</v>
      </c>
      <c r="B26" t="s">
        <v>90</v>
      </c>
      <c r="C26">
        <v>0.32</v>
      </c>
      <c r="D26">
        <v>13.02</v>
      </c>
      <c r="E26">
        <f>VALUE(mpu_data__3[[#This Row],[Time (s)]])</f>
        <v>33</v>
      </c>
      <c r="F26" t="e">
        <f>VALUE(mpu_data__3[[#This Row],[Accel_X (m/s-2)]])</f>
        <v>#VALUE!</v>
      </c>
      <c r="G26">
        <f>VALUE(mpu_data__3[[#This Row],[Accel_Y (m/s-2)]])</f>
        <v>0.32</v>
      </c>
      <c r="H26">
        <f>VALUE(mpu_data__3[[#This Row],[Accel_Z (m/s-2)]])</f>
        <v>13.02</v>
      </c>
      <c r="I26" t="e">
        <f>SQRT(mpu_data__3[[#This Row],[Accel_X (m/s-2)3]]^2 + mpu_data__3[[#This Row],[Accel_Y (m/s-2)4]]^2 +mpu_data__3[[#This Row],[Accel_Z (m/s-2)5]]^2)</f>
        <v>#VALUE!</v>
      </c>
      <c r="J26" t="e">
        <f>ABS(mpu_data__3[[#This Row],[VECTOR MAGNITUDE]]-9.81)</f>
        <v>#VALUE!</v>
      </c>
      <c r="K26" t="e">
        <f>IF(mpu_data__3[[#This Row],[NET DYNAMIC ACCELERATION]] &lt; $J$138 + 2 *#REF!, "NORMAL", IF(mpu_data__3[[#This Row],[NET DYNAMIC ACCELERATION]] &lt; $J$138 + 4 *#REF!, "MODERATE", "SEVERE"))</f>
        <v>#VALUE!</v>
      </c>
    </row>
    <row r="27" spans="1:11">
      <c r="A27" t="s">
        <v>91</v>
      </c>
      <c r="B27" t="s">
        <v>92</v>
      </c>
      <c r="C27">
        <v>2.9</v>
      </c>
      <c r="D27">
        <v>19.61</v>
      </c>
      <c r="E27">
        <f>VALUE(mpu_data__3[[#This Row],[Time (s)]])</f>
        <v>34</v>
      </c>
      <c r="F27">
        <f>VALUE(mpu_data__3[[#This Row],[Accel_X (m/s-2)]])</f>
        <v>0.14305555555555555</v>
      </c>
      <c r="G27">
        <f>VALUE(mpu_data__3[[#This Row],[Accel_Y (m/s-2)]])</f>
        <v>2.9</v>
      </c>
      <c r="H27">
        <f>VALUE(mpu_data__3[[#This Row],[Accel_Z (m/s-2)]])</f>
        <v>19.61</v>
      </c>
      <c r="I27">
        <f>SQRT(mpu_data__3[[#This Row],[Accel_X (m/s-2)3]]^2 + mpu_data__3[[#This Row],[Accel_Y (m/s-2)4]]^2 +mpu_data__3[[#This Row],[Accel_Z (m/s-2)5]]^2)</f>
        <v>19.823787854292007</v>
      </c>
      <c r="J27">
        <f>ABS(mpu_data__3[[#This Row],[VECTOR MAGNITUDE]]-9.81)</f>
        <v>10.013787854292007</v>
      </c>
      <c r="K27" t="e">
        <f>IF(mpu_data__3[[#This Row],[NET DYNAMIC ACCELERATION]] &lt; $J$138 + 2 *#REF!, "NORMAL", IF(mpu_data__3[[#This Row],[NET DYNAMIC ACCELERATION]] &lt; $J$138 + 4 *#REF!, "MODERATE", "SEVERE"))</f>
        <v>#VALUE!</v>
      </c>
    </row>
    <row r="28" spans="1:11">
      <c r="A28" t="s">
        <v>93</v>
      </c>
      <c r="B28" t="s">
        <v>94</v>
      </c>
      <c r="C28">
        <v>-0.4</v>
      </c>
      <c r="D28">
        <v>7.35</v>
      </c>
      <c r="E28">
        <f>VALUE(mpu_data__3[[#This Row],[Time (s)]])</f>
        <v>35</v>
      </c>
      <c r="F28" t="e">
        <f>VALUE(mpu_data__3[[#This Row],[Accel_X (m/s-2)]])</f>
        <v>#VALUE!</v>
      </c>
      <c r="G28">
        <f>VALUE(mpu_data__3[[#This Row],[Accel_Y (m/s-2)]])</f>
        <v>-0.4</v>
      </c>
      <c r="H28">
        <f>VALUE(mpu_data__3[[#This Row],[Accel_Z (m/s-2)]])</f>
        <v>7.35</v>
      </c>
      <c r="I28" t="e">
        <f>SQRT(mpu_data__3[[#This Row],[Accel_X (m/s-2)3]]^2 + mpu_data__3[[#This Row],[Accel_Y (m/s-2)4]]^2 +mpu_data__3[[#This Row],[Accel_Z (m/s-2)5]]^2)</f>
        <v>#VALUE!</v>
      </c>
      <c r="J28" t="e">
        <f>ABS(mpu_data__3[[#This Row],[VECTOR MAGNITUDE]]-9.81)</f>
        <v>#VALUE!</v>
      </c>
      <c r="K28" t="e">
        <f>IF(mpu_data__3[[#This Row],[NET DYNAMIC ACCELERATION]] &lt; $J$138 + 2 *#REF!, "NORMAL", IF(mpu_data__3[[#This Row],[NET DYNAMIC ACCELERATION]] &lt; $J$138 + 4 *#REF!, "MODERATE", "SEVERE"))</f>
        <v>#VALUE!</v>
      </c>
    </row>
    <row r="29" spans="1:11">
      <c r="A29" t="s">
        <v>95</v>
      </c>
      <c r="B29" t="s">
        <v>96</v>
      </c>
      <c r="C29">
        <v>-0.03</v>
      </c>
      <c r="D29">
        <v>9.43</v>
      </c>
      <c r="E29">
        <f>VALUE(mpu_data__3[[#This Row],[Time (s)]])</f>
        <v>36</v>
      </c>
      <c r="F29" t="e">
        <f>VALUE(mpu_data__3[[#This Row],[Accel_X (m/s-2)]])</f>
        <v>#VALUE!</v>
      </c>
      <c r="G29">
        <f>VALUE(mpu_data__3[[#This Row],[Accel_Y (m/s-2)]])</f>
        <v>-0.03</v>
      </c>
      <c r="H29">
        <f>VALUE(mpu_data__3[[#This Row],[Accel_Z (m/s-2)]])</f>
        <v>9.43</v>
      </c>
      <c r="I29" t="e">
        <f>SQRT(mpu_data__3[[#This Row],[Accel_X (m/s-2)3]]^2 + mpu_data__3[[#This Row],[Accel_Y (m/s-2)4]]^2 +mpu_data__3[[#This Row],[Accel_Z (m/s-2)5]]^2)</f>
        <v>#VALUE!</v>
      </c>
      <c r="J29" t="e">
        <f>ABS(mpu_data__3[[#This Row],[VECTOR MAGNITUDE]]-9.81)</f>
        <v>#VALUE!</v>
      </c>
      <c r="K29" t="e">
        <f>IF(mpu_data__3[[#This Row],[NET DYNAMIC ACCELERATION]] &lt; $J$138 + 2 *#REF!, "NORMAL", IF(mpu_data__3[[#This Row],[NET DYNAMIC ACCELERATION]] &lt; $J$138 + 4 *#REF!, "MODERATE", "SEVERE"))</f>
        <v>#VALUE!</v>
      </c>
    </row>
    <row r="30" spans="1:11">
      <c r="A30" t="s">
        <v>97</v>
      </c>
      <c r="B30" t="s">
        <v>98</v>
      </c>
      <c r="C30">
        <v>0.55000000000000004</v>
      </c>
      <c r="D30">
        <v>11.89</v>
      </c>
      <c r="E30">
        <f>VALUE(mpu_data__3[[#This Row],[Time (s)]])</f>
        <v>37</v>
      </c>
      <c r="F30" t="e">
        <f>VALUE(mpu_data__3[[#This Row],[Accel_X (m/s-2)]])</f>
        <v>#VALUE!</v>
      </c>
      <c r="G30">
        <f>VALUE(mpu_data__3[[#This Row],[Accel_Y (m/s-2)]])</f>
        <v>0.55000000000000004</v>
      </c>
      <c r="H30">
        <f>VALUE(mpu_data__3[[#This Row],[Accel_Z (m/s-2)]])</f>
        <v>11.89</v>
      </c>
      <c r="I30" t="e">
        <f>SQRT(mpu_data__3[[#This Row],[Accel_X (m/s-2)3]]^2 + mpu_data__3[[#This Row],[Accel_Y (m/s-2)4]]^2 +mpu_data__3[[#This Row],[Accel_Z (m/s-2)5]]^2)</f>
        <v>#VALUE!</v>
      </c>
      <c r="J30" t="e">
        <f>ABS(mpu_data__3[[#This Row],[VECTOR MAGNITUDE]]-9.81)</f>
        <v>#VALUE!</v>
      </c>
      <c r="K30" t="e">
        <f>IF(mpu_data__3[[#This Row],[NET DYNAMIC ACCELERATION]] &lt; $J$138 + 2 *#REF!, "NORMAL", IF(mpu_data__3[[#This Row],[NET DYNAMIC ACCELERATION]] &lt; $J$138 + 4 *#REF!, "MODERATE", "SEVERE"))</f>
        <v>#VALUE!</v>
      </c>
    </row>
    <row r="31" spans="1:11">
      <c r="A31" t="s">
        <v>99</v>
      </c>
      <c r="B31" t="s">
        <v>100</v>
      </c>
      <c r="C31">
        <v>0.45</v>
      </c>
      <c r="D31">
        <v>9.9</v>
      </c>
      <c r="E31">
        <f>VALUE(mpu_data__3[[#This Row],[Time (s)]])</f>
        <v>38</v>
      </c>
      <c r="F31" t="e">
        <f>VALUE(mpu_data__3[[#This Row],[Accel_X (m/s-2)]])</f>
        <v>#VALUE!</v>
      </c>
      <c r="G31">
        <f>VALUE(mpu_data__3[[#This Row],[Accel_Y (m/s-2)]])</f>
        <v>0.45</v>
      </c>
      <c r="H31">
        <f>VALUE(mpu_data__3[[#This Row],[Accel_Z (m/s-2)]])</f>
        <v>9.9</v>
      </c>
      <c r="I31" t="e">
        <f>SQRT(mpu_data__3[[#This Row],[Accel_X (m/s-2)3]]^2 + mpu_data__3[[#This Row],[Accel_Y (m/s-2)4]]^2 +mpu_data__3[[#This Row],[Accel_Z (m/s-2)5]]^2)</f>
        <v>#VALUE!</v>
      </c>
      <c r="J31" t="e">
        <f>ABS(mpu_data__3[[#This Row],[VECTOR MAGNITUDE]]-9.81)</f>
        <v>#VALUE!</v>
      </c>
      <c r="K31" t="e">
        <f>IF(mpu_data__3[[#This Row],[NET DYNAMIC ACCELERATION]] &lt; $J$138 + 2 *#REF!, "NORMAL", IF(mpu_data__3[[#This Row],[NET DYNAMIC ACCELERATION]] &lt; $J$138 + 4 *#REF!, "MODERATE", "SEVERE"))</f>
        <v>#VALUE!</v>
      </c>
    </row>
    <row r="32" spans="1:11">
      <c r="A32" t="s">
        <v>101</v>
      </c>
      <c r="B32" t="s">
        <v>102</v>
      </c>
      <c r="C32">
        <v>-0.06</v>
      </c>
      <c r="D32">
        <v>12.23</v>
      </c>
      <c r="E32">
        <f>VALUE(mpu_data__3[[#This Row],[Time (s)]])</f>
        <v>39</v>
      </c>
      <c r="F32">
        <f>VALUE(mpu_data__3[[#This Row],[Accel_X (m/s-2)]])</f>
        <v>1.7361111111111112E-2</v>
      </c>
      <c r="G32">
        <f>VALUE(mpu_data__3[[#This Row],[Accel_Y (m/s-2)]])</f>
        <v>-0.06</v>
      </c>
      <c r="H32">
        <f>VALUE(mpu_data__3[[#This Row],[Accel_Z (m/s-2)]])</f>
        <v>12.23</v>
      </c>
      <c r="I32">
        <f>SQRT(mpu_data__3[[#This Row],[Accel_X (m/s-2)3]]^2 + mpu_data__3[[#This Row],[Accel_Y (m/s-2)4]]^2 +mpu_data__3[[#This Row],[Accel_Z (m/s-2)5]]^2)</f>
        <v>12.230159500520793</v>
      </c>
      <c r="J32">
        <f>ABS(mpu_data__3[[#This Row],[VECTOR MAGNITUDE]]-9.81)</f>
        <v>2.4201595005207928</v>
      </c>
      <c r="K32" t="e">
        <f>IF(mpu_data__3[[#This Row],[NET DYNAMIC ACCELERATION]] &lt; $J$138 + 2 *#REF!, "NORMAL", IF(mpu_data__3[[#This Row],[NET DYNAMIC ACCELERATION]] &lt; $J$138 + 4 *#REF!, "MODERATE", "SEVERE"))</f>
        <v>#VALUE!</v>
      </c>
    </row>
    <row r="33" spans="1:11">
      <c r="A33" t="s">
        <v>103</v>
      </c>
      <c r="B33" t="s">
        <v>104</v>
      </c>
      <c r="C33">
        <v>1.77</v>
      </c>
      <c r="D33">
        <v>-4.83</v>
      </c>
      <c r="E33">
        <f>VALUE(mpu_data__3[[#This Row],[Time (s)]])</f>
        <v>40</v>
      </c>
      <c r="F33" t="e">
        <f>VALUE(mpu_data__3[[#This Row],[Accel_X (m/s-2)]])</f>
        <v>#VALUE!</v>
      </c>
      <c r="G33">
        <f>VALUE(mpu_data__3[[#This Row],[Accel_Y (m/s-2)]])</f>
        <v>1.77</v>
      </c>
      <c r="H33">
        <f>VALUE(mpu_data__3[[#This Row],[Accel_Z (m/s-2)]])</f>
        <v>-4.83</v>
      </c>
      <c r="I33" t="e">
        <f>SQRT(mpu_data__3[[#This Row],[Accel_X (m/s-2)3]]^2 + mpu_data__3[[#This Row],[Accel_Y (m/s-2)4]]^2 +mpu_data__3[[#This Row],[Accel_Z (m/s-2)5]]^2)</f>
        <v>#VALUE!</v>
      </c>
      <c r="J33" t="e">
        <f>ABS(mpu_data__3[[#This Row],[VECTOR MAGNITUDE]]-9.81)</f>
        <v>#VALUE!</v>
      </c>
      <c r="K33" t="e">
        <f>IF(mpu_data__3[[#This Row],[NET DYNAMIC ACCELERATION]] &lt; $J$138 + 2 *#REF!, "NORMAL", IF(mpu_data__3[[#This Row],[NET DYNAMIC ACCELERATION]] &lt; $J$138 + 4 *#REF!, "MODERATE", "SEVERE"))</f>
        <v>#VALUE!</v>
      </c>
    </row>
    <row r="34" spans="1:11">
      <c r="A34" t="s">
        <v>105</v>
      </c>
      <c r="B34" t="s">
        <v>106</v>
      </c>
      <c r="C34">
        <v>-0.11</v>
      </c>
      <c r="D34">
        <v>4</v>
      </c>
      <c r="E34">
        <f>VALUE(mpu_data__3[[#This Row],[Time (s)]])</f>
        <v>41</v>
      </c>
      <c r="F34" t="e">
        <f>VALUE(mpu_data__3[[#This Row],[Accel_X (m/s-2)]])</f>
        <v>#VALUE!</v>
      </c>
      <c r="G34">
        <f>VALUE(mpu_data__3[[#This Row],[Accel_Y (m/s-2)]])</f>
        <v>-0.11</v>
      </c>
      <c r="H34">
        <f>VALUE(mpu_data__3[[#This Row],[Accel_Z (m/s-2)]])</f>
        <v>4</v>
      </c>
      <c r="I34" t="e">
        <f>SQRT(mpu_data__3[[#This Row],[Accel_X (m/s-2)3]]^2 + mpu_data__3[[#This Row],[Accel_Y (m/s-2)4]]^2 +mpu_data__3[[#This Row],[Accel_Z (m/s-2)5]]^2)</f>
        <v>#VALUE!</v>
      </c>
      <c r="J34" t="e">
        <f>ABS(mpu_data__3[[#This Row],[VECTOR MAGNITUDE]]-9.81)</f>
        <v>#VALUE!</v>
      </c>
      <c r="K34" t="e">
        <f>IF(mpu_data__3[[#This Row],[NET DYNAMIC ACCELERATION]] &lt; $J$138 + 2 *#REF!, "NORMAL", IF(mpu_data__3[[#This Row],[NET DYNAMIC ACCELERATION]] &lt; $J$138 + 4 *#REF!, "MODERATE", "SEVERE"))</f>
        <v>#VALUE!</v>
      </c>
    </row>
    <row r="35" spans="1:11">
      <c r="A35" t="s">
        <v>107</v>
      </c>
      <c r="B35" t="s">
        <v>108</v>
      </c>
      <c r="C35">
        <v>0.97</v>
      </c>
      <c r="D35">
        <v>-5.1100000000000003</v>
      </c>
      <c r="E35">
        <f>VALUE(mpu_data__3[[#This Row],[Time (s)]])</f>
        <v>42</v>
      </c>
      <c r="F35" t="e">
        <f>VALUE(mpu_data__3[[#This Row],[Accel_X (m/s-2)]])</f>
        <v>#VALUE!</v>
      </c>
      <c r="G35">
        <f>VALUE(mpu_data__3[[#This Row],[Accel_Y (m/s-2)]])</f>
        <v>0.97</v>
      </c>
      <c r="H35">
        <f>VALUE(mpu_data__3[[#This Row],[Accel_Z (m/s-2)]])</f>
        <v>-5.1100000000000003</v>
      </c>
      <c r="I35" t="e">
        <f>SQRT(mpu_data__3[[#This Row],[Accel_X (m/s-2)3]]^2 + mpu_data__3[[#This Row],[Accel_Y (m/s-2)4]]^2 +mpu_data__3[[#This Row],[Accel_Z (m/s-2)5]]^2)</f>
        <v>#VALUE!</v>
      </c>
      <c r="J35" t="e">
        <f>ABS(mpu_data__3[[#This Row],[VECTOR MAGNITUDE]]-9.81)</f>
        <v>#VALUE!</v>
      </c>
      <c r="K35" t="e">
        <f>IF(mpu_data__3[[#This Row],[NET DYNAMIC ACCELERATION]] &lt; $J$138 + 2 *#REF!, "NORMAL", IF(mpu_data__3[[#This Row],[NET DYNAMIC ACCELERATION]] &lt; $J$138 + 4 *#REF!, "MODERATE", "SEVERE"))</f>
        <v>#VALUE!</v>
      </c>
    </row>
    <row r="36" spans="1:11">
      <c r="A36" t="s">
        <v>109</v>
      </c>
      <c r="B36" t="s">
        <v>110</v>
      </c>
      <c r="C36">
        <v>-0.56999999999999995</v>
      </c>
      <c r="D36">
        <v>2.46</v>
      </c>
      <c r="E36">
        <f>VALUE(mpu_data__3[[#This Row],[Time (s)]])</f>
        <v>43</v>
      </c>
      <c r="F36" t="e">
        <f>VALUE(mpu_data__3[[#This Row],[Accel_X (m/s-2)]])</f>
        <v>#VALUE!</v>
      </c>
      <c r="G36">
        <f>VALUE(mpu_data__3[[#This Row],[Accel_Y (m/s-2)]])</f>
        <v>-0.56999999999999995</v>
      </c>
      <c r="H36">
        <f>VALUE(mpu_data__3[[#This Row],[Accel_Z (m/s-2)]])</f>
        <v>2.46</v>
      </c>
      <c r="I36" t="e">
        <f>SQRT(mpu_data__3[[#This Row],[Accel_X (m/s-2)3]]^2 + mpu_data__3[[#This Row],[Accel_Y (m/s-2)4]]^2 +mpu_data__3[[#This Row],[Accel_Z (m/s-2)5]]^2)</f>
        <v>#VALUE!</v>
      </c>
      <c r="J36" t="e">
        <f>ABS(mpu_data__3[[#This Row],[VECTOR MAGNITUDE]]-9.81)</f>
        <v>#VALUE!</v>
      </c>
      <c r="K36" t="e">
        <f>IF(mpu_data__3[[#This Row],[NET DYNAMIC ACCELERATION]] &lt; $J$138 + 2 *#REF!, "NORMAL", IF(mpu_data__3[[#This Row],[NET DYNAMIC ACCELERATION]] &lt; $J$138 + 4 *#REF!, "MODERATE", "SEVERE"))</f>
        <v>#VALUE!</v>
      </c>
    </row>
    <row r="37" spans="1:11">
      <c r="A37" t="s">
        <v>111</v>
      </c>
      <c r="B37" t="s">
        <v>112</v>
      </c>
      <c r="C37">
        <v>-2.31</v>
      </c>
      <c r="D37">
        <v>-1.33</v>
      </c>
      <c r="E37">
        <f>VALUE(mpu_data__3[[#This Row],[Time (s)]])</f>
        <v>44</v>
      </c>
      <c r="F37" t="e">
        <f>VALUE(mpu_data__3[[#This Row],[Accel_X (m/s-2)]])</f>
        <v>#VALUE!</v>
      </c>
      <c r="G37">
        <f>VALUE(mpu_data__3[[#This Row],[Accel_Y (m/s-2)]])</f>
        <v>-2.31</v>
      </c>
      <c r="H37">
        <f>VALUE(mpu_data__3[[#This Row],[Accel_Z (m/s-2)]])</f>
        <v>-1.33</v>
      </c>
      <c r="I37" t="e">
        <f>SQRT(mpu_data__3[[#This Row],[Accel_X (m/s-2)3]]^2 + mpu_data__3[[#This Row],[Accel_Y (m/s-2)4]]^2 +mpu_data__3[[#This Row],[Accel_Z (m/s-2)5]]^2)</f>
        <v>#VALUE!</v>
      </c>
      <c r="J37" t="e">
        <f>ABS(mpu_data__3[[#This Row],[VECTOR MAGNITUDE]]-9.81)</f>
        <v>#VALUE!</v>
      </c>
      <c r="K37" t="e">
        <f>IF(mpu_data__3[[#This Row],[NET DYNAMIC ACCELERATION]] &lt; $J$138 + 2 *#REF!, "NORMAL", IF(mpu_data__3[[#This Row],[NET DYNAMIC ACCELERATION]] &lt; $J$138 + 4 *#REF!, "MODERATE", "SEVERE"))</f>
        <v>#VALUE!</v>
      </c>
    </row>
    <row r="38" spans="1:11">
      <c r="A38" t="s">
        <v>113</v>
      </c>
      <c r="B38" t="s">
        <v>114</v>
      </c>
      <c r="C38">
        <v>0.85</v>
      </c>
      <c r="D38">
        <v>6.89</v>
      </c>
      <c r="E38">
        <f>VALUE(mpu_data__3[[#This Row],[Time (s)]])</f>
        <v>45</v>
      </c>
      <c r="F38" t="e">
        <f>VALUE(mpu_data__3[[#This Row],[Accel_X (m/s-2)]])</f>
        <v>#VALUE!</v>
      </c>
      <c r="G38">
        <f>VALUE(mpu_data__3[[#This Row],[Accel_Y (m/s-2)]])</f>
        <v>0.85</v>
      </c>
      <c r="H38">
        <f>VALUE(mpu_data__3[[#This Row],[Accel_Z (m/s-2)]])</f>
        <v>6.89</v>
      </c>
      <c r="I38" t="e">
        <f>SQRT(mpu_data__3[[#This Row],[Accel_X (m/s-2)3]]^2 + mpu_data__3[[#This Row],[Accel_Y (m/s-2)4]]^2 +mpu_data__3[[#This Row],[Accel_Z (m/s-2)5]]^2)</f>
        <v>#VALUE!</v>
      </c>
      <c r="J38" t="e">
        <f>ABS(mpu_data__3[[#This Row],[VECTOR MAGNITUDE]]-9.81)</f>
        <v>#VALUE!</v>
      </c>
      <c r="K38" t="e">
        <f>IF(mpu_data__3[[#This Row],[NET DYNAMIC ACCELERATION]] &lt; $J$138 + 2 *#REF!, "NORMAL", IF(mpu_data__3[[#This Row],[NET DYNAMIC ACCELERATION]] &lt; $J$138 + 4 *#REF!, "MODERATE", "SEVERE"))</f>
        <v>#VALUE!</v>
      </c>
    </row>
    <row r="39" spans="1:11">
      <c r="A39" t="s">
        <v>115</v>
      </c>
      <c r="B39" t="s">
        <v>116</v>
      </c>
      <c r="C39">
        <v>-1.1200000000000001</v>
      </c>
      <c r="D39">
        <v>-0.93</v>
      </c>
      <c r="E39">
        <f>VALUE(mpu_data__3[[#This Row],[Time (s)]])</f>
        <v>46</v>
      </c>
      <c r="F39">
        <f>VALUE(mpu_data__3[[#This Row],[Accel_X (m/s-2)]])</f>
        <v>8.3333333333333332E-3</v>
      </c>
      <c r="G39">
        <f>VALUE(mpu_data__3[[#This Row],[Accel_Y (m/s-2)]])</f>
        <v>-1.1200000000000001</v>
      </c>
      <c r="H39">
        <f>VALUE(mpu_data__3[[#This Row],[Accel_Z (m/s-2)]])</f>
        <v>-0.93</v>
      </c>
      <c r="I39">
        <f>SQRT(mpu_data__3[[#This Row],[Accel_X (m/s-2)3]]^2 + mpu_data__3[[#This Row],[Accel_Y (m/s-2)4]]^2 +mpu_data__3[[#This Row],[Accel_Z (m/s-2)5]]^2)</f>
        <v>1.4558054280859254</v>
      </c>
      <c r="J39">
        <f>ABS(mpu_data__3[[#This Row],[VECTOR MAGNITUDE]]-9.81)</f>
        <v>8.3541945719140749</v>
      </c>
      <c r="K39" t="e">
        <f>IF(mpu_data__3[[#This Row],[NET DYNAMIC ACCELERATION]] &lt; $J$138 + 2 *#REF!, "NORMAL", IF(mpu_data__3[[#This Row],[NET DYNAMIC ACCELERATION]] &lt; $J$138 + 4 *#REF!, "MODERATE", "SEVERE"))</f>
        <v>#VALUE!</v>
      </c>
    </row>
    <row r="40" spans="1:11">
      <c r="A40" t="s">
        <v>117</v>
      </c>
      <c r="B40" t="s">
        <v>118</v>
      </c>
      <c r="C40">
        <v>2.04</v>
      </c>
      <c r="D40">
        <v>13.92</v>
      </c>
      <c r="E40">
        <f>VALUE(mpu_data__3[[#This Row],[Time (s)]])</f>
        <v>47</v>
      </c>
      <c r="F40" t="e">
        <f>VALUE(mpu_data__3[[#This Row],[Accel_X (m/s-2)]])</f>
        <v>#VALUE!</v>
      </c>
      <c r="G40">
        <f>VALUE(mpu_data__3[[#This Row],[Accel_Y (m/s-2)]])</f>
        <v>2.04</v>
      </c>
      <c r="H40">
        <f>VALUE(mpu_data__3[[#This Row],[Accel_Z (m/s-2)]])</f>
        <v>13.92</v>
      </c>
      <c r="I40" t="e">
        <f>SQRT(mpu_data__3[[#This Row],[Accel_X (m/s-2)3]]^2 + mpu_data__3[[#This Row],[Accel_Y (m/s-2)4]]^2 +mpu_data__3[[#This Row],[Accel_Z (m/s-2)5]]^2)</f>
        <v>#VALUE!</v>
      </c>
      <c r="J40" t="e">
        <f>ABS(mpu_data__3[[#This Row],[VECTOR MAGNITUDE]]-9.81)</f>
        <v>#VALUE!</v>
      </c>
      <c r="K40" t="e">
        <f>IF(mpu_data__3[[#This Row],[NET DYNAMIC ACCELERATION]] &lt; $J$138 + 2 *#REF!, "NORMAL", IF(mpu_data__3[[#This Row],[NET DYNAMIC ACCELERATION]] &lt; $J$138 + 4 *#REF!, "MODERATE", "SEVERE"))</f>
        <v>#VALUE!</v>
      </c>
    </row>
    <row r="41" spans="1:11">
      <c r="A41" t="s">
        <v>119</v>
      </c>
      <c r="B41" t="s">
        <v>120</v>
      </c>
      <c r="C41">
        <v>-1.69</v>
      </c>
      <c r="D41">
        <v>3.37</v>
      </c>
      <c r="E41">
        <f>VALUE(mpu_data__3[[#This Row],[Time (s)]])</f>
        <v>48</v>
      </c>
      <c r="F41" t="e">
        <f>VALUE(mpu_data__3[[#This Row],[Accel_X (m/s-2)]])</f>
        <v>#VALUE!</v>
      </c>
      <c r="G41">
        <f>VALUE(mpu_data__3[[#This Row],[Accel_Y (m/s-2)]])</f>
        <v>-1.69</v>
      </c>
      <c r="H41">
        <f>VALUE(mpu_data__3[[#This Row],[Accel_Z (m/s-2)]])</f>
        <v>3.37</v>
      </c>
      <c r="I41" t="e">
        <f>SQRT(mpu_data__3[[#This Row],[Accel_X (m/s-2)3]]^2 + mpu_data__3[[#This Row],[Accel_Y (m/s-2)4]]^2 +mpu_data__3[[#This Row],[Accel_Z (m/s-2)5]]^2)</f>
        <v>#VALUE!</v>
      </c>
      <c r="J41" t="e">
        <f>ABS(mpu_data__3[[#This Row],[VECTOR MAGNITUDE]]-9.81)</f>
        <v>#VALUE!</v>
      </c>
      <c r="K41" t="e">
        <f>IF(mpu_data__3[[#This Row],[NET DYNAMIC ACCELERATION]] &lt; $J$138 + 2 *#REF!, "NORMAL", IF(mpu_data__3[[#This Row],[NET DYNAMIC ACCELERATION]] &lt; $J$138 + 4 *#REF!, "MODERATE", "SEVERE"))</f>
        <v>#VALUE!</v>
      </c>
    </row>
    <row r="42" spans="1:11">
      <c r="A42" t="s">
        <v>121</v>
      </c>
      <c r="B42" t="s">
        <v>122</v>
      </c>
      <c r="C42">
        <v>1.42</v>
      </c>
      <c r="D42">
        <v>-7.87</v>
      </c>
      <c r="E42">
        <f>VALUE(mpu_data__3[[#This Row],[Time (s)]])</f>
        <v>49</v>
      </c>
      <c r="F42" t="e">
        <f>VALUE(mpu_data__3[[#This Row],[Accel_X (m/s-2)]])</f>
        <v>#VALUE!</v>
      </c>
      <c r="G42">
        <f>VALUE(mpu_data__3[[#This Row],[Accel_Y (m/s-2)]])</f>
        <v>1.42</v>
      </c>
      <c r="H42">
        <f>VALUE(mpu_data__3[[#This Row],[Accel_Z (m/s-2)]])</f>
        <v>-7.87</v>
      </c>
      <c r="I42" t="e">
        <f>SQRT(mpu_data__3[[#This Row],[Accel_X (m/s-2)3]]^2 + mpu_data__3[[#This Row],[Accel_Y (m/s-2)4]]^2 +mpu_data__3[[#This Row],[Accel_Z (m/s-2)5]]^2)</f>
        <v>#VALUE!</v>
      </c>
      <c r="J42" t="e">
        <f>ABS(mpu_data__3[[#This Row],[VECTOR MAGNITUDE]]-9.81)</f>
        <v>#VALUE!</v>
      </c>
      <c r="K42" t="e">
        <f>IF(mpu_data__3[[#This Row],[NET DYNAMIC ACCELERATION]] &lt; $J$138 + 2 *#REF!, "NORMAL", IF(mpu_data__3[[#This Row],[NET DYNAMIC ACCELERATION]] &lt; $J$138 + 4 *#REF!, "MODERATE", "SEVERE"))</f>
        <v>#VALUE!</v>
      </c>
    </row>
    <row r="43" spans="1:11">
      <c r="A43" t="s">
        <v>123</v>
      </c>
      <c r="B43" t="s">
        <v>124</v>
      </c>
      <c r="C43">
        <v>-0.62</v>
      </c>
      <c r="D43">
        <v>7.49</v>
      </c>
      <c r="E43">
        <f>VALUE(mpu_data__3[[#This Row],[Time (s)]])</f>
        <v>50</v>
      </c>
      <c r="F43">
        <f>VALUE(mpu_data__3[[#This Row],[Accel_X (m/s-2)]])</f>
        <v>0.22361111111111112</v>
      </c>
      <c r="G43">
        <f>VALUE(mpu_data__3[[#This Row],[Accel_Y (m/s-2)]])</f>
        <v>-0.62</v>
      </c>
      <c r="H43">
        <f>VALUE(mpu_data__3[[#This Row],[Accel_Z (m/s-2)]])</f>
        <v>7.49</v>
      </c>
      <c r="I43">
        <f>SQRT(mpu_data__3[[#This Row],[Accel_X (m/s-2)3]]^2 + mpu_data__3[[#This Row],[Accel_Y (m/s-2)4]]^2 +mpu_data__3[[#This Row],[Accel_Z (m/s-2)5]]^2)</f>
        <v>7.5189428731047263</v>
      </c>
      <c r="J43">
        <f>ABS(mpu_data__3[[#This Row],[VECTOR MAGNITUDE]]-9.81)</f>
        <v>2.2910571268952742</v>
      </c>
      <c r="K43" t="e">
        <f>IF(mpu_data__3[[#This Row],[NET DYNAMIC ACCELERATION]] &lt; $J$138 + 2 *#REF!, "NORMAL", IF(mpu_data__3[[#This Row],[NET DYNAMIC ACCELERATION]] &lt; $J$138 + 4 *#REF!, "MODERATE", "SEVERE"))</f>
        <v>#VALUE!</v>
      </c>
    </row>
    <row r="44" spans="1:11">
      <c r="A44" t="s">
        <v>125</v>
      </c>
      <c r="B44" t="s">
        <v>126</v>
      </c>
      <c r="C44">
        <v>-0.02</v>
      </c>
      <c r="D44">
        <v>1.33</v>
      </c>
      <c r="E44">
        <f>VALUE(mpu_data__3[[#This Row],[Time (s)]])</f>
        <v>51</v>
      </c>
      <c r="F44" t="e">
        <f>VALUE(mpu_data__3[[#This Row],[Accel_X (m/s-2)]])</f>
        <v>#VALUE!</v>
      </c>
      <c r="G44">
        <f>VALUE(mpu_data__3[[#This Row],[Accel_Y (m/s-2)]])</f>
        <v>-0.02</v>
      </c>
      <c r="H44">
        <f>VALUE(mpu_data__3[[#This Row],[Accel_Z (m/s-2)]])</f>
        <v>1.33</v>
      </c>
      <c r="I44" t="e">
        <f>SQRT(mpu_data__3[[#This Row],[Accel_X (m/s-2)3]]^2 + mpu_data__3[[#This Row],[Accel_Y (m/s-2)4]]^2 +mpu_data__3[[#This Row],[Accel_Z (m/s-2)5]]^2)</f>
        <v>#VALUE!</v>
      </c>
      <c r="J44" t="e">
        <f>ABS(mpu_data__3[[#This Row],[VECTOR MAGNITUDE]]-9.81)</f>
        <v>#VALUE!</v>
      </c>
      <c r="K44" t="e">
        <f>IF(mpu_data__3[[#This Row],[NET DYNAMIC ACCELERATION]] &lt; $J$138 + 2 *#REF!, "NORMAL", IF(mpu_data__3[[#This Row],[NET DYNAMIC ACCELERATION]] &lt; $J$138 + 4 *#REF!, "MODERATE", "SEVERE"))</f>
        <v>#VALUE!</v>
      </c>
    </row>
    <row r="45" spans="1:11">
      <c r="A45" t="s">
        <v>127</v>
      </c>
      <c r="B45" t="s">
        <v>128</v>
      </c>
      <c r="C45">
        <v>0.74</v>
      </c>
      <c r="D45">
        <v>13.35</v>
      </c>
      <c r="E45">
        <f>VALUE(mpu_data__3[[#This Row],[Time (s)]])</f>
        <v>52</v>
      </c>
      <c r="F45">
        <f>VALUE(mpu_data__3[[#This Row],[Accel_X (m/s-2)]])</f>
        <v>9.2361111111111116E-2</v>
      </c>
      <c r="G45">
        <f>VALUE(mpu_data__3[[#This Row],[Accel_Y (m/s-2)]])</f>
        <v>0.74</v>
      </c>
      <c r="H45">
        <f>VALUE(mpu_data__3[[#This Row],[Accel_Z (m/s-2)]])</f>
        <v>13.35</v>
      </c>
      <c r="I45">
        <f>SQRT(mpu_data__3[[#This Row],[Accel_X (m/s-2)3]]^2 + mpu_data__3[[#This Row],[Accel_Y (m/s-2)4]]^2 +mpu_data__3[[#This Row],[Accel_Z (m/s-2)5]]^2)</f>
        <v>13.37081263704064</v>
      </c>
      <c r="J45">
        <f>ABS(mpu_data__3[[#This Row],[VECTOR MAGNITUDE]]-9.81)</f>
        <v>3.5608126370406392</v>
      </c>
      <c r="K45" t="e">
        <f>IF(mpu_data__3[[#This Row],[NET DYNAMIC ACCELERATION]] &lt; $J$138 + 2 *#REF!, "NORMAL", IF(mpu_data__3[[#This Row],[NET DYNAMIC ACCELERATION]] &lt; $J$138 + 4 *#REF!, "MODERATE", "SEVERE"))</f>
        <v>#VALUE!</v>
      </c>
    </row>
    <row r="46" spans="1:11">
      <c r="A46" t="s">
        <v>129</v>
      </c>
      <c r="B46" t="s">
        <v>130</v>
      </c>
      <c r="C46">
        <v>-0.85</v>
      </c>
      <c r="D46">
        <v>-0.99</v>
      </c>
      <c r="E46">
        <f>VALUE(mpu_data__3[[#This Row],[Time (s)]])</f>
        <v>53</v>
      </c>
      <c r="F46" t="e">
        <f>VALUE(mpu_data__3[[#This Row],[Accel_X (m/s-2)]])</f>
        <v>#VALUE!</v>
      </c>
      <c r="G46">
        <f>VALUE(mpu_data__3[[#This Row],[Accel_Y (m/s-2)]])</f>
        <v>-0.85</v>
      </c>
      <c r="H46">
        <f>VALUE(mpu_data__3[[#This Row],[Accel_Z (m/s-2)]])</f>
        <v>-0.99</v>
      </c>
      <c r="I46" t="e">
        <f>SQRT(mpu_data__3[[#This Row],[Accel_X (m/s-2)3]]^2 + mpu_data__3[[#This Row],[Accel_Y (m/s-2)4]]^2 +mpu_data__3[[#This Row],[Accel_Z (m/s-2)5]]^2)</f>
        <v>#VALUE!</v>
      </c>
      <c r="J46" t="e">
        <f>ABS(mpu_data__3[[#This Row],[VECTOR MAGNITUDE]]-9.81)</f>
        <v>#VALUE!</v>
      </c>
      <c r="K46" t="e">
        <f>IF(mpu_data__3[[#This Row],[NET DYNAMIC ACCELERATION]] &lt; $J$138 + 2 *#REF!, "NORMAL", IF(mpu_data__3[[#This Row],[NET DYNAMIC ACCELERATION]] &lt; $J$138 + 4 *#REF!, "MODERATE", "SEVERE"))</f>
        <v>#VALUE!</v>
      </c>
    </row>
    <row r="47" spans="1:11">
      <c r="A47" t="s">
        <v>131</v>
      </c>
      <c r="B47" t="s">
        <v>132</v>
      </c>
      <c r="C47">
        <v>-0.21</v>
      </c>
      <c r="D47">
        <v>8.4499999999999993</v>
      </c>
      <c r="E47">
        <f>VALUE(mpu_data__3[[#This Row],[Time (s)]])</f>
        <v>54</v>
      </c>
      <c r="F47" t="e">
        <f>VALUE(mpu_data__3[[#This Row],[Accel_X (m/s-2)]])</f>
        <v>#VALUE!</v>
      </c>
      <c r="G47">
        <f>VALUE(mpu_data__3[[#This Row],[Accel_Y (m/s-2)]])</f>
        <v>-0.21</v>
      </c>
      <c r="H47">
        <f>VALUE(mpu_data__3[[#This Row],[Accel_Z (m/s-2)]])</f>
        <v>8.4499999999999993</v>
      </c>
      <c r="I47" t="e">
        <f>SQRT(mpu_data__3[[#This Row],[Accel_X (m/s-2)3]]^2 + mpu_data__3[[#This Row],[Accel_Y (m/s-2)4]]^2 +mpu_data__3[[#This Row],[Accel_Z (m/s-2)5]]^2)</f>
        <v>#VALUE!</v>
      </c>
      <c r="J47" t="e">
        <f>ABS(mpu_data__3[[#This Row],[VECTOR MAGNITUDE]]-9.81)</f>
        <v>#VALUE!</v>
      </c>
      <c r="K47" t="e">
        <f>IF(mpu_data__3[[#This Row],[NET DYNAMIC ACCELERATION]] &lt; $J$138 + 2 *#REF!, "NORMAL", IF(mpu_data__3[[#This Row],[NET DYNAMIC ACCELERATION]] &lt; $J$138 + 4 *#REF!, "MODERATE", "SEVERE"))</f>
        <v>#VALUE!</v>
      </c>
    </row>
    <row r="48" spans="1:11">
      <c r="A48" t="s">
        <v>133</v>
      </c>
      <c r="B48" t="s">
        <v>134</v>
      </c>
      <c r="C48">
        <v>0.12</v>
      </c>
      <c r="D48">
        <v>3.95</v>
      </c>
      <c r="E48">
        <f>VALUE(mpu_data__3[[#This Row],[Time (s)]])</f>
        <v>55</v>
      </c>
      <c r="F48" t="e">
        <f>VALUE(mpu_data__3[[#This Row],[Accel_X (m/s-2)]])</f>
        <v>#VALUE!</v>
      </c>
      <c r="G48">
        <f>VALUE(mpu_data__3[[#This Row],[Accel_Y (m/s-2)]])</f>
        <v>0.12</v>
      </c>
      <c r="H48">
        <f>VALUE(mpu_data__3[[#This Row],[Accel_Z (m/s-2)]])</f>
        <v>3.95</v>
      </c>
      <c r="I48" t="e">
        <f>SQRT(mpu_data__3[[#This Row],[Accel_X (m/s-2)3]]^2 + mpu_data__3[[#This Row],[Accel_Y (m/s-2)4]]^2 +mpu_data__3[[#This Row],[Accel_Z (m/s-2)5]]^2)</f>
        <v>#VALUE!</v>
      </c>
      <c r="J48" t="e">
        <f>ABS(mpu_data__3[[#This Row],[VECTOR MAGNITUDE]]-9.81)</f>
        <v>#VALUE!</v>
      </c>
      <c r="K48" t="e">
        <f>IF(mpu_data__3[[#This Row],[NET DYNAMIC ACCELERATION]] &lt; $J$138 + 2 *#REF!, "NORMAL", IF(mpu_data__3[[#This Row],[NET DYNAMIC ACCELERATION]] &lt; $J$138 + 4 *#REF!, "MODERATE", "SEVERE"))</f>
        <v>#VALUE!</v>
      </c>
    </row>
    <row r="49" spans="1:11">
      <c r="A49" t="s">
        <v>135</v>
      </c>
      <c r="B49" t="s">
        <v>136</v>
      </c>
      <c r="C49">
        <v>0.06</v>
      </c>
      <c r="D49">
        <v>-5.93</v>
      </c>
      <c r="E49">
        <f>VALUE(mpu_data__3[[#This Row],[Time (s)]])</f>
        <v>56</v>
      </c>
      <c r="F49" t="e">
        <f>VALUE(mpu_data__3[[#This Row],[Accel_X (m/s-2)]])</f>
        <v>#VALUE!</v>
      </c>
      <c r="G49">
        <f>VALUE(mpu_data__3[[#This Row],[Accel_Y (m/s-2)]])</f>
        <v>0.06</v>
      </c>
      <c r="H49">
        <f>VALUE(mpu_data__3[[#This Row],[Accel_Z (m/s-2)]])</f>
        <v>-5.93</v>
      </c>
      <c r="I49" t="e">
        <f>SQRT(mpu_data__3[[#This Row],[Accel_X (m/s-2)3]]^2 + mpu_data__3[[#This Row],[Accel_Y (m/s-2)4]]^2 +mpu_data__3[[#This Row],[Accel_Z (m/s-2)5]]^2)</f>
        <v>#VALUE!</v>
      </c>
      <c r="J49" t="e">
        <f>ABS(mpu_data__3[[#This Row],[VECTOR MAGNITUDE]]-9.81)</f>
        <v>#VALUE!</v>
      </c>
      <c r="K49" t="e">
        <f>IF(mpu_data__3[[#This Row],[NET DYNAMIC ACCELERATION]] &lt; $J$138 + 2 *#REF!, "NORMAL", IF(mpu_data__3[[#This Row],[NET DYNAMIC ACCELERATION]] &lt; $J$138 + 4 *#REF!, "MODERATE", "SEVERE"))</f>
        <v>#VALUE!</v>
      </c>
    </row>
    <row r="50" spans="1:11">
      <c r="A50" t="s">
        <v>137</v>
      </c>
      <c r="B50" t="s">
        <v>138</v>
      </c>
      <c r="C50">
        <v>-1.95</v>
      </c>
      <c r="D50">
        <v>13.57</v>
      </c>
      <c r="E50">
        <f>VALUE(mpu_data__3[[#This Row],[Time (s)]])</f>
        <v>57</v>
      </c>
      <c r="F50" t="e">
        <f>VALUE(mpu_data__3[[#This Row],[Accel_X (m/s-2)]])</f>
        <v>#VALUE!</v>
      </c>
      <c r="G50">
        <f>VALUE(mpu_data__3[[#This Row],[Accel_Y (m/s-2)]])</f>
        <v>-1.95</v>
      </c>
      <c r="H50">
        <f>VALUE(mpu_data__3[[#This Row],[Accel_Z (m/s-2)]])</f>
        <v>13.57</v>
      </c>
      <c r="I50" t="e">
        <f>SQRT(mpu_data__3[[#This Row],[Accel_X (m/s-2)3]]^2 + mpu_data__3[[#This Row],[Accel_Y (m/s-2)4]]^2 +mpu_data__3[[#This Row],[Accel_Z (m/s-2)5]]^2)</f>
        <v>#VALUE!</v>
      </c>
      <c r="J50" t="e">
        <f>ABS(mpu_data__3[[#This Row],[VECTOR MAGNITUDE]]-9.81)</f>
        <v>#VALUE!</v>
      </c>
      <c r="K50" t="e">
        <f>IF(mpu_data__3[[#This Row],[NET DYNAMIC ACCELERATION]] &lt; $J$138 + 2 *#REF!, "NORMAL", IF(mpu_data__3[[#This Row],[NET DYNAMIC ACCELERATION]] &lt; $J$138 + 4 *#REF!, "MODERATE", "SEVERE"))</f>
        <v>#VALUE!</v>
      </c>
    </row>
    <row r="51" spans="1:11">
      <c r="A51" t="s">
        <v>139</v>
      </c>
      <c r="B51" t="s">
        <v>140</v>
      </c>
      <c r="C51">
        <v>-0.4</v>
      </c>
      <c r="D51">
        <v>6.96</v>
      </c>
      <c r="E51">
        <f>VALUE(mpu_data__3[[#This Row],[Time (s)]])</f>
        <v>58</v>
      </c>
      <c r="F51" t="e">
        <f>VALUE(mpu_data__3[[#This Row],[Accel_X (m/s-2)]])</f>
        <v>#VALUE!</v>
      </c>
      <c r="G51">
        <f>VALUE(mpu_data__3[[#This Row],[Accel_Y (m/s-2)]])</f>
        <v>-0.4</v>
      </c>
      <c r="H51">
        <f>VALUE(mpu_data__3[[#This Row],[Accel_Z (m/s-2)]])</f>
        <v>6.96</v>
      </c>
      <c r="I51" t="e">
        <f>SQRT(mpu_data__3[[#This Row],[Accel_X (m/s-2)3]]^2 + mpu_data__3[[#This Row],[Accel_Y (m/s-2)4]]^2 +mpu_data__3[[#This Row],[Accel_Z (m/s-2)5]]^2)</f>
        <v>#VALUE!</v>
      </c>
      <c r="J51" t="e">
        <f>ABS(mpu_data__3[[#This Row],[VECTOR MAGNITUDE]]-9.81)</f>
        <v>#VALUE!</v>
      </c>
      <c r="K51" t="e">
        <f>IF(mpu_data__3[[#This Row],[NET DYNAMIC ACCELERATION]] &lt; $J$138 + 2 *#REF!, "NORMAL", IF(mpu_data__3[[#This Row],[NET DYNAMIC ACCELERATION]] &lt; $J$138 + 4 *#REF!, "MODERATE", "SEVERE"))</f>
        <v>#VALUE!</v>
      </c>
    </row>
    <row r="52" spans="1:11">
      <c r="A52" t="s">
        <v>141</v>
      </c>
      <c r="B52" t="s">
        <v>142</v>
      </c>
      <c r="C52">
        <v>1.03</v>
      </c>
      <c r="D52">
        <v>-7.24</v>
      </c>
      <c r="E52">
        <f>VALUE(mpu_data__3[[#This Row],[Time (s)]])</f>
        <v>59</v>
      </c>
      <c r="F52">
        <f>VALUE(mpu_data__3[[#This Row],[Accel_X (m/s-2)]])</f>
        <v>0.05</v>
      </c>
      <c r="G52">
        <f>VALUE(mpu_data__3[[#This Row],[Accel_Y (m/s-2)]])</f>
        <v>1.03</v>
      </c>
      <c r="H52">
        <f>VALUE(mpu_data__3[[#This Row],[Accel_Z (m/s-2)]])</f>
        <v>-7.24</v>
      </c>
      <c r="I52">
        <f>SQRT(mpu_data__3[[#This Row],[Accel_X (m/s-2)3]]^2 + mpu_data__3[[#This Row],[Accel_Y (m/s-2)4]]^2 +mpu_data__3[[#This Row],[Accel_Z (m/s-2)5]]^2)</f>
        <v>7.3130704905668731</v>
      </c>
      <c r="J52">
        <f>ABS(mpu_data__3[[#This Row],[VECTOR MAGNITUDE]]-9.81)</f>
        <v>2.4969295094331274</v>
      </c>
      <c r="K52" t="e">
        <f>IF(mpu_data__3[[#This Row],[NET DYNAMIC ACCELERATION]] &lt; $J$138 + 2 *#REF!, "NORMAL", IF(mpu_data__3[[#This Row],[NET DYNAMIC ACCELERATION]] &lt; $J$138 + 4 *#REF!, "MODERATE", "SEVERE"))</f>
        <v>#VALUE!</v>
      </c>
    </row>
    <row r="53" spans="1:11">
      <c r="A53" t="s">
        <v>143</v>
      </c>
      <c r="B53" t="s">
        <v>144</v>
      </c>
      <c r="C53">
        <v>-1.26</v>
      </c>
      <c r="D53">
        <v>11.12</v>
      </c>
      <c r="E53">
        <f>VALUE(mpu_data__3[[#This Row],[Time (s)]])</f>
        <v>60</v>
      </c>
      <c r="F53" t="e">
        <f>VALUE(mpu_data__3[[#This Row],[Accel_X (m/s-2)]])</f>
        <v>#VALUE!</v>
      </c>
      <c r="G53">
        <f>VALUE(mpu_data__3[[#This Row],[Accel_Y (m/s-2)]])</f>
        <v>-1.26</v>
      </c>
      <c r="H53">
        <f>VALUE(mpu_data__3[[#This Row],[Accel_Z (m/s-2)]])</f>
        <v>11.12</v>
      </c>
      <c r="I53" t="e">
        <f>SQRT(mpu_data__3[[#This Row],[Accel_X (m/s-2)3]]^2 + mpu_data__3[[#This Row],[Accel_Y (m/s-2)4]]^2 +mpu_data__3[[#This Row],[Accel_Z (m/s-2)5]]^2)</f>
        <v>#VALUE!</v>
      </c>
      <c r="J53" t="e">
        <f>ABS(mpu_data__3[[#This Row],[VECTOR MAGNITUDE]]-9.81)</f>
        <v>#VALUE!</v>
      </c>
      <c r="K53" t="e">
        <f>IF(mpu_data__3[[#This Row],[NET DYNAMIC ACCELERATION]] &lt; $J$138 + 2 *#REF!, "NORMAL", IF(mpu_data__3[[#This Row],[NET DYNAMIC ACCELERATION]] &lt; $J$138 + 4 *#REF!, "MODERATE", "SEVERE"))</f>
        <v>#VALUE!</v>
      </c>
    </row>
    <row r="54" spans="1:11">
      <c r="A54" t="s">
        <v>145</v>
      </c>
      <c r="B54" t="s">
        <v>146</v>
      </c>
      <c r="C54">
        <v>-0.49</v>
      </c>
      <c r="D54">
        <v>11.24</v>
      </c>
      <c r="E54">
        <f>VALUE(mpu_data__3[[#This Row],[Time (s)]])</f>
        <v>61</v>
      </c>
      <c r="F54">
        <f>VALUE(mpu_data__3[[#This Row],[Accel_X (m/s-2)]])</f>
        <v>4.7222222222222221E-2</v>
      </c>
      <c r="G54">
        <f>VALUE(mpu_data__3[[#This Row],[Accel_Y (m/s-2)]])</f>
        <v>-0.49</v>
      </c>
      <c r="H54">
        <f>VALUE(mpu_data__3[[#This Row],[Accel_Z (m/s-2)]])</f>
        <v>11.24</v>
      </c>
      <c r="I54">
        <f>SQRT(mpu_data__3[[#This Row],[Accel_X (m/s-2)3]]^2 + mpu_data__3[[#This Row],[Accel_Y (m/s-2)4]]^2 +mpu_data__3[[#This Row],[Accel_Z (m/s-2)5]]^2)</f>
        <v>11.250774637253722</v>
      </c>
      <c r="J54">
        <f>ABS(mpu_data__3[[#This Row],[VECTOR MAGNITUDE]]-9.81)</f>
        <v>1.4407746372537211</v>
      </c>
      <c r="K54" t="e">
        <f>IF(mpu_data__3[[#This Row],[NET DYNAMIC ACCELERATION]] &lt; $J$138 + 2 *#REF!, "NORMAL", IF(mpu_data__3[[#This Row],[NET DYNAMIC ACCELERATION]] &lt; $J$138 + 4 *#REF!, "MODERATE", "SEVERE"))</f>
        <v>#VALUE!</v>
      </c>
    </row>
    <row r="55" spans="1:11">
      <c r="A55" t="s">
        <v>147</v>
      </c>
      <c r="B55" t="s">
        <v>148</v>
      </c>
      <c r="C55">
        <v>7.73</v>
      </c>
      <c r="D55">
        <v>16.3</v>
      </c>
      <c r="E55">
        <f>VALUE(mpu_data__3[[#This Row],[Time (s)]])</f>
        <v>62</v>
      </c>
      <c r="F55">
        <f>VALUE(mpu_data__3[[#This Row],[Accel_X (m/s-2)]])</f>
        <v>0.31597222222222221</v>
      </c>
      <c r="G55">
        <f>VALUE(mpu_data__3[[#This Row],[Accel_Y (m/s-2)]])</f>
        <v>7.73</v>
      </c>
      <c r="H55">
        <f>VALUE(mpu_data__3[[#This Row],[Accel_Z (m/s-2)]])</f>
        <v>16.3</v>
      </c>
      <c r="I55">
        <f>SQRT(mpu_data__3[[#This Row],[Accel_X (m/s-2)3]]^2 + mpu_data__3[[#This Row],[Accel_Y (m/s-2)4]]^2 +mpu_data__3[[#This Row],[Accel_Z (m/s-2)5]]^2)</f>
        <v>18.042802954231252</v>
      </c>
      <c r="J55">
        <f>ABS(mpu_data__3[[#This Row],[VECTOR MAGNITUDE]]-9.81)</f>
        <v>8.2328029542312517</v>
      </c>
      <c r="K55" t="e">
        <f>IF(mpu_data__3[[#This Row],[NET DYNAMIC ACCELERATION]] &lt; $J$138 + 2 *#REF!, "NORMAL", IF(mpu_data__3[[#This Row],[NET DYNAMIC ACCELERATION]] &lt; $J$138 + 4 *#REF!, "MODERATE", "SEVERE"))</f>
        <v>#VALUE!</v>
      </c>
    </row>
    <row r="56" spans="1:11">
      <c r="A56" t="s">
        <v>149</v>
      </c>
      <c r="B56" t="s">
        <v>150</v>
      </c>
      <c r="C56">
        <v>-0.87</v>
      </c>
      <c r="D56">
        <v>9.89</v>
      </c>
      <c r="E56">
        <f>VALUE(mpu_data__3[[#This Row],[Time (s)]])</f>
        <v>63</v>
      </c>
      <c r="F56">
        <f>VALUE(mpu_data__3[[#This Row],[Accel_X (m/s-2)]])</f>
        <v>1.1111111111111112E-2</v>
      </c>
      <c r="G56">
        <f>VALUE(mpu_data__3[[#This Row],[Accel_Y (m/s-2)]])</f>
        <v>-0.87</v>
      </c>
      <c r="H56">
        <f>VALUE(mpu_data__3[[#This Row],[Accel_Z (m/s-2)]])</f>
        <v>9.89</v>
      </c>
      <c r="I56">
        <f>SQRT(mpu_data__3[[#This Row],[Accel_X (m/s-2)3]]^2 + mpu_data__3[[#This Row],[Accel_Y (m/s-2)4]]^2 +mpu_data__3[[#This Row],[Accel_Z (m/s-2)5]]^2)</f>
        <v>9.9281983993466874</v>
      </c>
      <c r="J56">
        <f>ABS(mpu_data__3[[#This Row],[VECTOR MAGNITUDE]]-9.81)</f>
        <v>0.11819839934668686</v>
      </c>
      <c r="K56" t="e">
        <f>IF(mpu_data__3[[#This Row],[NET DYNAMIC ACCELERATION]] &lt; $J$138 + 2 *#REF!, "NORMAL", IF(mpu_data__3[[#This Row],[NET DYNAMIC ACCELERATION]] &lt; $J$138 + 4 *#REF!, "MODERATE", "SEVERE"))</f>
        <v>#VALUE!</v>
      </c>
    </row>
    <row r="57" spans="1:11">
      <c r="A57" t="s">
        <v>151</v>
      </c>
      <c r="B57" t="s">
        <v>152</v>
      </c>
      <c r="C57">
        <v>-1.66</v>
      </c>
      <c r="D57">
        <v>11.43</v>
      </c>
      <c r="E57">
        <f>VALUE(mpu_data__3[[#This Row],[Time (s)]])</f>
        <v>64</v>
      </c>
      <c r="F57" t="e">
        <f>VALUE(mpu_data__3[[#This Row],[Accel_X (m/s-2)]])</f>
        <v>#VALUE!</v>
      </c>
      <c r="G57">
        <f>VALUE(mpu_data__3[[#This Row],[Accel_Y (m/s-2)]])</f>
        <v>-1.66</v>
      </c>
      <c r="H57">
        <f>VALUE(mpu_data__3[[#This Row],[Accel_Z (m/s-2)]])</f>
        <v>11.43</v>
      </c>
      <c r="I57" t="e">
        <f>SQRT(mpu_data__3[[#This Row],[Accel_X (m/s-2)3]]^2 + mpu_data__3[[#This Row],[Accel_Y (m/s-2)4]]^2 +mpu_data__3[[#This Row],[Accel_Z (m/s-2)5]]^2)</f>
        <v>#VALUE!</v>
      </c>
      <c r="J57" t="e">
        <f>ABS(mpu_data__3[[#This Row],[VECTOR MAGNITUDE]]-9.81)</f>
        <v>#VALUE!</v>
      </c>
      <c r="K57" t="e">
        <f>IF(mpu_data__3[[#This Row],[NET DYNAMIC ACCELERATION]] &lt; $J$138 + 2 *#REF!, "NORMAL", IF(mpu_data__3[[#This Row],[NET DYNAMIC ACCELERATION]] &lt; $J$138 + 4 *#REF!, "MODERATE", "SEVERE"))</f>
        <v>#VALUE!</v>
      </c>
    </row>
    <row r="58" spans="1:11">
      <c r="A58" t="s">
        <v>153</v>
      </c>
      <c r="B58" t="s">
        <v>154</v>
      </c>
      <c r="C58">
        <v>4.42</v>
      </c>
      <c r="D58">
        <v>10.66</v>
      </c>
      <c r="E58">
        <f>VALUE(mpu_data__3[[#This Row],[Time (s)]])</f>
        <v>65</v>
      </c>
      <c r="F58">
        <f>VALUE(mpu_data__3[[#This Row],[Accel_X (m/s-2)]])</f>
        <v>1.3888888888888888E-2</v>
      </c>
      <c r="G58">
        <f>VALUE(mpu_data__3[[#This Row],[Accel_Y (m/s-2)]])</f>
        <v>4.42</v>
      </c>
      <c r="H58">
        <f>VALUE(mpu_data__3[[#This Row],[Accel_Z (m/s-2)]])</f>
        <v>10.66</v>
      </c>
      <c r="I58">
        <f>SQRT(mpu_data__3[[#This Row],[Accel_X (m/s-2)3]]^2 + mpu_data__3[[#This Row],[Accel_Y (m/s-2)4]]^2 +mpu_data__3[[#This Row],[Accel_Z (m/s-2)5]]^2)</f>
        <v>11.540025688933042</v>
      </c>
      <c r="J58">
        <f>ABS(mpu_data__3[[#This Row],[VECTOR MAGNITUDE]]-9.81)</f>
        <v>1.7300256889330416</v>
      </c>
      <c r="K58" t="e">
        <f>IF(mpu_data__3[[#This Row],[NET DYNAMIC ACCELERATION]] &lt; $J$138 + 2 *#REF!, "NORMAL", IF(mpu_data__3[[#This Row],[NET DYNAMIC ACCELERATION]] &lt; $J$138 + 4 *#REF!, "MODERATE", "SEVERE"))</f>
        <v>#VALUE!</v>
      </c>
    </row>
    <row r="59" spans="1:11">
      <c r="A59" t="s">
        <v>155</v>
      </c>
      <c r="B59" t="s">
        <v>156</v>
      </c>
      <c r="C59">
        <v>3.59</v>
      </c>
      <c r="D59">
        <v>11.94</v>
      </c>
      <c r="E59">
        <f>VALUE(mpu_data__3[[#This Row],[Time (s)]])</f>
        <v>66</v>
      </c>
      <c r="F59" t="e">
        <f>VALUE(mpu_data__3[[#This Row],[Accel_X (m/s-2)]])</f>
        <v>#VALUE!</v>
      </c>
      <c r="G59">
        <f>VALUE(mpu_data__3[[#This Row],[Accel_Y (m/s-2)]])</f>
        <v>3.59</v>
      </c>
      <c r="H59">
        <f>VALUE(mpu_data__3[[#This Row],[Accel_Z (m/s-2)]])</f>
        <v>11.94</v>
      </c>
      <c r="I59" t="e">
        <f>SQRT(mpu_data__3[[#This Row],[Accel_X (m/s-2)3]]^2 + mpu_data__3[[#This Row],[Accel_Y (m/s-2)4]]^2 +mpu_data__3[[#This Row],[Accel_Z (m/s-2)5]]^2)</f>
        <v>#VALUE!</v>
      </c>
      <c r="J59" t="e">
        <f>ABS(mpu_data__3[[#This Row],[VECTOR MAGNITUDE]]-9.81)</f>
        <v>#VALUE!</v>
      </c>
      <c r="K59" t="e">
        <f>IF(mpu_data__3[[#This Row],[NET DYNAMIC ACCELERATION]] &lt; $J$138 + 2 *#REF!, "NORMAL", IF(mpu_data__3[[#This Row],[NET DYNAMIC ACCELERATION]] &lt; $J$138 + 4 *#REF!, "MODERATE", "SEVERE"))</f>
        <v>#VALUE!</v>
      </c>
    </row>
    <row r="60" spans="1:11">
      <c r="A60" t="s">
        <v>157</v>
      </c>
      <c r="B60" t="s">
        <v>158</v>
      </c>
      <c r="C60">
        <v>-0.41</v>
      </c>
      <c r="D60">
        <v>11.57</v>
      </c>
      <c r="E60">
        <f>VALUE(mpu_data__3[[#This Row],[Time (s)]])</f>
        <v>67</v>
      </c>
      <c r="F60">
        <f>VALUE(mpu_data__3[[#This Row],[Accel_X (m/s-2)]])</f>
        <v>3.5416666666666666E-2</v>
      </c>
      <c r="G60">
        <f>VALUE(mpu_data__3[[#This Row],[Accel_Y (m/s-2)]])</f>
        <v>-0.41</v>
      </c>
      <c r="H60">
        <f>VALUE(mpu_data__3[[#This Row],[Accel_Z (m/s-2)]])</f>
        <v>11.57</v>
      </c>
      <c r="I60">
        <f>SQRT(mpu_data__3[[#This Row],[Accel_X (m/s-2)3]]^2 + mpu_data__3[[#This Row],[Accel_Y (m/s-2)4]]^2 +mpu_data__3[[#This Row],[Accel_Z (m/s-2)5]]^2)</f>
        <v>11.577316370397666</v>
      </c>
      <c r="J60">
        <f>ABS(mpu_data__3[[#This Row],[VECTOR MAGNITUDE]]-9.81)</f>
        <v>1.7673163703976655</v>
      </c>
      <c r="K60" t="e">
        <f>IF(mpu_data__3[[#This Row],[NET DYNAMIC ACCELERATION]] &lt; $J$138 + 2 *#REF!, "NORMAL", IF(mpu_data__3[[#This Row],[NET DYNAMIC ACCELERATION]] &lt; $J$138 + 4 *#REF!, "MODERATE", "SEVERE"))</f>
        <v>#VALUE!</v>
      </c>
    </row>
    <row r="61" spans="1:11">
      <c r="A61" t="s">
        <v>159</v>
      </c>
      <c r="B61" t="s">
        <v>160</v>
      </c>
      <c r="C61">
        <v>0.9</v>
      </c>
      <c r="D61">
        <v>10.95</v>
      </c>
      <c r="E61">
        <f>VALUE(mpu_data__3[[#This Row],[Time (s)]])</f>
        <v>68</v>
      </c>
      <c r="F61">
        <f>VALUE(mpu_data__3[[#This Row],[Accel_X (m/s-2)]])</f>
        <v>1.3888888888888889E-3</v>
      </c>
      <c r="G61">
        <f>VALUE(mpu_data__3[[#This Row],[Accel_Y (m/s-2)]])</f>
        <v>0.9</v>
      </c>
      <c r="H61">
        <f>VALUE(mpu_data__3[[#This Row],[Accel_Z (m/s-2)]])</f>
        <v>10.95</v>
      </c>
      <c r="I61">
        <f>SQRT(mpu_data__3[[#This Row],[Accel_X (m/s-2)3]]^2 + mpu_data__3[[#This Row],[Accel_Y (m/s-2)4]]^2 +mpu_data__3[[#This Row],[Accel_Z (m/s-2)5]]^2)</f>
        <v>10.986924134124724</v>
      </c>
      <c r="J61">
        <f>ABS(mpu_data__3[[#This Row],[VECTOR MAGNITUDE]]-9.81)</f>
        <v>1.1769241341247234</v>
      </c>
      <c r="K61" t="e">
        <f>IF(mpu_data__3[[#This Row],[NET DYNAMIC ACCELERATION]] &lt; $J$138 + 2 *#REF!, "NORMAL", IF(mpu_data__3[[#This Row],[NET DYNAMIC ACCELERATION]] &lt; $J$138 + 4 *#REF!, "MODERATE", "SEVERE"))</f>
        <v>#VALUE!</v>
      </c>
    </row>
    <row r="62" spans="1:11">
      <c r="A62" t="s">
        <v>161</v>
      </c>
      <c r="B62" t="s">
        <v>162</v>
      </c>
      <c r="C62">
        <v>1.72</v>
      </c>
      <c r="D62">
        <v>13.06</v>
      </c>
      <c r="E62">
        <f>VALUE(mpu_data__3[[#This Row],[Time (s)]])</f>
        <v>69</v>
      </c>
      <c r="F62">
        <f>VALUE(mpu_data__3[[#This Row],[Accel_X (m/s-2)]])</f>
        <v>4.8611111111111112E-3</v>
      </c>
      <c r="G62">
        <f>VALUE(mpu_data__3[[#This Row],[Accel_Y (m/s-2)]])</f>
        <v>1.72</v>
      </c>
      <c r="H62">
        <f>VALUE(mpu_data__3[[#This Row],[Accel_Z (m/s-2)]])</f>
        <v>13.06</v>
      </c>
      <c r="I62">
        <f>SQRT(mpu_data__3[[#This Row],[Accel_X (m/s-2)3]]^2 + mpu_data__3[[#This Row],[Accel_Y (m/s-2)4]]^2 +mpu_data__3[[#This Row],[Accel_Z (m/s-2)5]]^2)</f>
        <v>13.172775851368657</v>
      </c>
      <c r="J62">
        <f>ABS(mpu_data__3[[#This Row],[VECTOR MAGNITUDE]]-9.81)</f>
        <v>3.3627758513686565</v>
      </c>
      <c r="K62" t="e">
        <f>IF(mpu_data__3[[#This Row],[NET DYNAMIC ACCELERATION]] &lt; $J$138 + 2 *#REF!, "NORMAL", IF(mpu_data__3[[#This Row],[NET DYNAMIC ACCELERATION]] &lt; $J$138 + 4 *#REF!, "MODERATE", "SEVERE"))</f>
        <v>#VALUE!</v>
      </c>
    </row>
    <row r="63" spans="1:11">
      <c r="A63" t="s">
        <v>163</v>
      </c>
      <c r="B63" t="s">
        <v>164</v>
      </c>
      <c r="C63">
        <v>2.59</v>
      </c>
      <c r="D63">
        <v>14.37</v>
      </c>
      <c r="E63">
        <f>VALUE(mpu_data__3[[#This Row],[Time (s)]])</f>
        <v>70</v>
      </c>
      <c r="F63">
        <f>VALUE(mpu_data__3[[#This Row],[Accel_X (m/s-2)]])</f>
        <v>4.3749999999999997E-2</v>
      </c>
      <c r="G63">
        <f>VALUE(mpu_data__3[[#This Row],[Accel_Y (m/s-2)]])</f>
        <v>2.59</v>
      </c>
      <c r="H63">
        <f>VALUE(mpu_data__3[[#This Row],[Accel_Z (m/s-2)]])</f>
        <v>14.37</v>
      </c>
      <c r="I63">
        <f>SQRT(mpu_data__3[[#This Row],[Accel_X (m/s-2)3]]^2 + mpu_data__3[[#This Row],[Accel_Y (m/s-2)4]]^2 +mpu_data__3[[#This Row],[Accel_Z (m/s-2)5]]^2)</f>
        <v>14.601606557584681</v>
      </c>
      <c r="J63">
        <f>ABS(mpu_data__3[[#This Row],[VECTOR MAGNITUDE]]-9.81)</f>
        <v>4.7916065575846805</v>
      </c>
      <c r="K63" t="e">
        <f>IF(mpu_data__3[[#This Row],[NET DYNAMIC ACCELERATION]] &lt; $J$138 + 2 *#REF!, "NORMAL", IF(mpu_data__3[[#This Row],[NET DYNAMIC ACCELERATION]] &lt; $J$138 + 4 *#REF!, "MODERATE", "SEVERE"))</f>
        <v>#VALUE!</v>
      </c>
    </row>
    <row r="64" spans="1:11">
      <c r="A64" t="s">
        <v>165</v>
      </c>
      <c r="B64" t="s">
        <v>166</v>
      </c>
      <c r="C64">
        <v>3</v>
      </c>
      <c r="D64">
        <v>9.4700000000000006</v>
      </c>
      <c r="E64">
        <f>VALUE(mpu_data__3[[#This Row],[Time (s)]])</f>
        <v>71</v>
      </c>
      <c r="F64" t="e">
        <f>VALUE(mpu_data__3[[#This Row],[Accel_X (m/s-2)]])</f>
        <v>#VALUE!</v>
      </c>
      <c r="G64">
        <f>VALUE(mpu_data__3[[#This Row],[Accel_Y (m/s-2)]])</f>
        <v>3</v>
      </c>
      <c r="H64">
        <f>VALUE(mpu_data__3[[#This Row],[Accel_Z (m/s-2)]])</f>
        <v>9.4700000000000006</v>
      </c>
      <c r="I64" t="e">
        <f>SQRT(mpu_data__3[[#This Row],[Accel_X (m/s-2)3]]^2 + mpu_data__3[[#This Row],[Accel_Y (m/s-2)4]]^2 +mpu_data__3[[#This Row],[Accel_Z (m/s-2)5]]^2)</f>
        <v>#VALUE!</v>
      </c>
      <c r="J64" t="e">
        <f>ABS(mpu_data__3[[#This Row],[VECTOR MAGNITUDE]]-9.81)</f>
        <v>#VALUE!</v>
      </c>
      <c r="K64" t="e">
        <f>IF(mpu_data__3[[#This Row],[NET DYNAMIC ACCELERATION]] &lt; $J$138 + 2 *#REF!, "NORMAL", IF(mpu_data__3[[#This Row],[NET DYNAMIC ACCELERATION]] &lt; $J$138 + 4 *#REF!, "MODERATE", "SEVERE"))</f>
        <v>#VALUE!</v>
      </c>
    </row>
    <row r="65" spans="1:11">
      <c r="A65" t="s">
        <v>167</v>
      </c>
      <c r="B65" t="s">
        <v>168</v>
      </c>
      <c r="C65">
        <v>0.87</v>
      </c>
      <c r="D65">
        <v>9.9</v>
      </c>
      <c r="E65">
        <f>VALUE(mpu_data__3[[#This Row],[Time (s)]])</f>
        <v>72</v>
      </c>
      <c r="F65">
        <f>VALUE(mpu_data__3[[#This Row],[Accel_X (m/s-2)]])</f>
        <v>1.3194444444444444E-2</v>
      </c>
      <c r="G65">
        <f>VALUE(mpu_data__3[[#This Row],[Accel_Y (m/s-2)]])</f>
        <v>0.87</v>
      </c>
      <c r="H65">
        <f>VALUE(mpu_data__3[[#This Row],[Accel_Z (m/s-2)]])</f>
        <v>9.9</v>
      </c>
      <c r="I65">
        <f>SQRT(mpu_data__3[[#This Row],[Accel_X (m/s-2)3]]^2 + mpu_data__3[[#This Row],[Accel_Y (m/s-2)4]]^2 +mpu_data__3[[#This Row],[Accel_Z (m/s-2)5]]^2)</f>
        <v>9.9381625109153955</v>
      </c>
      <c r="J65">
        <f>ABS(mpu_data__3[[#This Row],[VECTOR MAGNITUDE]]-9.81)</f>
        <v>0.12816251091539499</v>
      </c>
      <c r="K65" t="e">
        <f>IF(mpu_data__3[[#This Row],[NET DYNAMIC ACCELERATION]] &lt; $J$138 + 2 *#REF!, "NORMAL", IF(mpu_data__3[[#This Row],[NET DYNAMIC ACCELERATION]] &lt; $J$138 + 4 *#REF!, "MODERATE", "SEVERE"))</f>
        <v>#VALUE!</v>
      </c>
    </row>
    <row r="66" spans="1:11">
      <c r="A66" t="s">
        <v>169</v>
      </c>
      <c r="B66" t="s">
        <v>170</v>
      </c>
      <c r="C66">
        <v>3.53</v>
      </c>
      <c r="D66">
        <v>14.31</v>
      </c>
      <c r="E66">
        <f>VALUE(mpu_data__3[[#This Row],[Time (s)]])</f>
        <v>73</v>
      </c>
      <c r="F66">
        <f>VALUE(mpu_data__3[[#This Row],[Accel_X (m/s-2)]])</f>
        <v>4.6527777777777779E-2</v>
      </c>
      <c r="G66">
        <f>VALUE(mpu_data__3[[#This Row],[Accel_Y (m/s-2)]])</f>
        <v>3.53</v>
      </c>
      <c r="H66">
        <f>VALUE(mpu_data__3[[#This Row],[Accel_Z (m/s-2)]])</f>
        <v>14.31</v>
      </c>
      <c r="I66">
        <f>SQRT(mpu_data__3[[#This Row],[Accel_X (m/s-2)3]]^2 + mpu_data__3[[#This Row],[Accel_Y (m/s-2)4]]^2 +mpu_data__3[[#This Row],[Accel_Z (m/s-2)5]]^2)</f>
        <v>14.739035410572326</v>
      </c>
      <c r="J66">
        <f>ABS(mpu_data__3[[#This Row],[VECTOR MAGNITUDE]]-9.81)</f>
        <v>4.9290354105723253</v>
      </c>
      <c r="K66" t="e">
        <f>IF(mpu_data__3[[#This Row],[NET DYNAMIC ACCELERATION]] &lt; $J$138 + 2 *#REF!, "NORMAL", IF(mpu_data__3[[#This Row],[NET DYNAMIC ACCELERATION]] &lt; $J$138 + 4 *#REF!, "MODERATE", "SEVERE"))</f>
        <v>#VALUE!</v>
      </c>
    </row>
    <row r="67" spans="1:11">
      <c r="A67" t="s">
        <v>171</v>
      </c>
      <c r="B67" t="s">
        <v>172</v>
      </c>
      <c r="C67">
        <v>1.85</v>
      </c>
      <c r="D67">
        <v>9.2799999999999994</v>
      </c>
      <c r="E67">
        <f>VALUE(mpu_data__3[[#This Row],[Time (s)]])</f>
        <v>74</v>
      </c>
      <c r="F67">
        <f>VALUE(mpu_data__3[[#This Row],[Accel_X (m/s-2)]])</f>
        <v>4.2361111111111113E-2</v>
      </c>
      <c r="G67">
        <f>VALUE(mpu_data__3[[#This Row],[Accel_Y (m/s-2)]])</f>
        <v>1.85</v>
      </c>
      <c r="H67">
        <f>VALUE(mpu_data__3[[#This Row],[Accel_Z (m/s-2)]])</f>
        <v>9.2799999999999994</v>
      </c>
      <c r="I67">
        <f>SQRT(mpu_data__3[[#This Row],[Accel_X (m/s-2)3]]^2 + mpu_data__3[[#This Row],[Accel_Y (m/s-2)4]]^2 +mpu_data__3[[#This Row],[Accel_Z (m/s-2)5]]^2)</f>
        <v>9.4627001676970917</v>
      </c>
      <c r="J67">
        <f>ABS(mpu_data__3[[#This Row],[VECTOR MAGNITUDE]]-9.81)</f>
        <v>0.34729983230290884</v>
      </c>
      <c r="K67" t="e">
        <f>IF(mpu_data__3[[#This Row],[NET DYNAMIC ACCELERATION]] &lt; $J$138 + 2 *#REF!, "NORMAL", IF(mpu_data__3[[#This Row],[NET DYNAMIC ACCELERATION]] &lt; $J$138 + 4 *#REF!, "MODERATE", "SEVERE"))</f>
        <v>#VALUE!</v>
      </c>
    </row>
    <row r="68" spans="1:11">
      <c r="A68" t="s">
        <v>173</v>
      </c>
      <c r="B68" t="s">
        <v>174</v>
      </c>
      <c r="C68">
        <v>0.91</v>
      </c>
      <c r="D68">
        <v>10.88</v>
      </c>
      <c r="E68">
        <f>VALUE(mpu_data__3[[#This Row],[Time (s)]])</f>
        <v>75</v>
      </c>
      <c r="F68">
        <f>VALUE(mpu_data__3[[#This Row],[Accel_X (m/s-2)]])</f>
        <v>0.13958333333333334</v>
      </c>
      <c r="G68">
        <f>VALUE(mpu_data__3[[#This Row],[Accel_Y (m/s-2)]])</f>
        <v>0.91</v>
      </c>
      <c r="H68">
        <f>VALUE(mpu_data__3[[#This Row],[Accel_Z (m/s-2)]])</f>
        <v>10.88</v>
      </c>
      <c r="I68">
        <f>SQRT(mpu_data__3[[#This Row],[Accel_X (m/s-2)3]]^2 + mpu_data__3[[#This Row],[Accel_Y (m/s-2)4]]^2 +mpu_data__3[[#This Row],[Accel_Z (m/s-2)5]]^2)</f>
        <v>10.918881971472375</v>
      </c>
      <c r="J68">
        <f>ABS(mpu_data__3[[#This Row],[VECTOR MAGNITUDE]]-9.81)</f>
        <v>1.1088819714723748</v>
      </c>
      <c r="K68" t="e">
        <f>IF(mpu_data__3[[#This Row],[NET DYNAMIC ACCELERATION]] &lt; $J$138 + 2 *#REF!, "NORMAL", IF(mpu_data__3[[#This Row],[NET DYNAMIC ACCELERATION]] &lt; $J$138 + 4 *#REF!, "MODERATE", "SEVERE"))</f>
        <v>#VALUE!</v>
      </c>
    </row>
    <row r="69" spans="1:11">
      <c r="A69" t="s">
        <v>175</v>
      </c>
      <c r="B69" t="s">
        <v>176</v>
      </c>
      <c r="C69">
        <v>7.66</v>
      </c>
      <c r="D69">
        <v>19.61</v>
      </c>
      <c r="E69">
        <f>VALUE(mpu_data__3[[#This Row],[Time (s)]])</f>
        <v>76</v>
      </c>
      <c r="F69">
        <f>VALUE(mpu_data__3[[#This Row],[Accel_X (m/s-2)]])</f>
        <v>0.4</v>
      </c>
      <c r="G69">
        <f>VALUE(mpu_data__3[[#This Row],[Accel_Y (m/s-2)]])</f>
        <v>7.66</v>
      </c>
      <c r="H69">
        <f>VALUE(mpu_data__3[[#This Row],[Accel_Z (m/s-2)]])</f>
        <v>19.61</v>
      </c>
      <c r="I69">
        <f>SQRT(mpu_data__3[[#This Row],[Accel_X (m/s-2)3]]^2 + mpu_data__3[[#This Row],[Accel_Y (m/s-2)4]]^2 +mpu_data__3[[#This Row],[Accel_Z (m/s-2)5]]^2)</f>
        <v>21.056773257078113</v>
      </c>
      <c r="J69">
        <f>ABS(mpu_data__3[[#This Row],[VECTOR MAGNITUDE]]-9.81)</f>
        <v>11.246773257078113</v>
      </c>
      <c r="K69" t="e">
        <f>IF(mpu_data__3[[#This Row],[NET DYNAMIC ACCELERATION]] &lt; $J$138 + 2 *#REF!, "NORMAL", IF(mpu_data__3[[#This Row],[NET DYNAMIC ACCELERATION]] &lt; $J$138 + 4 *#REF!, "MODERATE", "SEVERE"))</f>
        <v>#VALUE!</v>
      </c>
    </row>
    <row r="70" spans="1:11">
      <c r="A70" t="s">
        <v>177</v>
      </c>
      <c r="B70" t="s">
        <v>178</v>
      </c>
      <c r="C70">
        <v>4.42</v>
      </c>
      <c r="D70">
        <v>17.440000000000001</v>
      </c>
      <c r="E70">
        <f>VALUE(mpu_data__3[[#This Row],[Time (s)]])</f>
        <v>77</v>
      </c>
      <c r="F70">
        <f>VALUE(mpu_data__3[[#This Row],[Accel_X (m/s-2)]])</f>
        <v>0.14374999999999999</v>
      </c>
      <c r="G70">
        <f>VALUE(mpu_data__3[[#This Row],[Accel_Y (m/s-2)]])</f>
        <v>4.42</v>
      </c>
      <c r="H70">
        <f>VALUE(mpu_data__3[[#This Row],[Accel_Z (m/s-2)]])</f>
        <v>17.440000000000001</v>
      </c>
      <c r="I70">
        <f>SQRT(mpu_data__3[[#This Row],[Accel_X (m/s-2)3]]^2 + mpu_data__3[[#This Row],[Accel_Y (m/s-2)4]]^2 +mpu_data__3[[#This Row],[Accel_Z (m/s-2)5]]^2)</f>
        <v>17.991961095514299</v>
      </c>
      <c r="J70">
        <f>ABS(mpu_data__3[[#This Row],[VECTOR MAGNITUDE]]-9.81)</f>
        <v>8.1819610955142981</v>
      </c>
      <c r="K70" t="e">
        <f>IF(mpu_data__3[[#This Row],[NET DYNAMIC ACCELERATION]] &lt; $J$138 + 2 *#REF!, "NORMAL", IF(mpu_data__3[[#This Row],[NET DYNAMIC ACCELERATION]] &lt; $J$138 + 4 *#REF!, "MODERATE", "SEVERE"))</f>
        <v>#VALUE!</v>
      </c>
    </row>
    <row r="71" spans="1:11">
      <c r="A71" t="s">
        <v>179</v>
      </c>
      <c r="B71" t="s">
        <v>180</v>
      </c>
      <c r="C71">
        <v>1.59</v>
      </c>
      <c r="D71">
        <v>9.64</v>
      </c>
      <c r="E71">
        <f>VALUE(mpu_data__3[[#This Row],[Time (s)]])</f>
        <v>79</v>
      </c>
      <c r="F71">
        <f>VALUE(mpu_data__3[[#This Row],[Accel_X (m/s-2)]])</f>
        <v>3.7499999999999999E-2</v>
      </c>
      <c r="G71">
        <f>VALUE(mpu_data__3[[#This Row],[Accel_Y (m/s-2)]])</f>
        <v>1.59</v>
      </c>
      <c r="H71">
        <f>VALUE(mpu_data__3[[#This Row],[Accel_Z (m/s-2)]])</f>
        <v>9.64</v>
      </c>
      <c r="I71">
        <f>SQRT(mpu_data__3[[#This Row],[Accel_X (m/s-2)3]]^2 + mpu_data__3[[#This Row],[Accel_Y (m/s-2)4]]^2 +mpu_data__3[[#This Row],[Accel_Z (m/s-2)5]]^2)</f>
        <v>9.7703176125446412</v>
      </c>
      <c r="J71">
        <f>ABS(mpu_data__3[[#This Row],[VECTOR MAGNITUDE]]-9.81)</f>
        <v>3.9682387455359347E-2</v>
      </c>
      <c r="K71" t="e">
        <f>IF(mpu_data__3[[#This Row],[NET DYNAMIC ACCELERATION]] &lt; $J$138 + 2 *#REF!, "NORMAL", IF(mpu_data__3[[#This Row],[NET DYNAMIC ACCELERATION]] &lt; $J$138 + 4 *#REF!, "MODERATE", "SEVERE"))</f>
        <v>#VALUE!</v>
      </c>
    </row>
    <row r="72" spans="1:11">
      <c r="A72" t="s">
        <v>181</v>
      </c>
      <c r="B72" t="s">
        <v>86</v>
      </c>
      <c r="C72">
        <v>-3.1</v>
      </c>
      <c r="D72">
        <v>0.17</v>
      </c>
      <c r="E72">
        <f>VALUE(mpu_data__3[[#This Row],[Time (s)]])</f>
        <v>80</v>
      </c>
      <c r="F72">
        <f>VALUE(mpu_data__3[[#This Row],[Accel_X (m/s-2)]])</f>
        <v>4.4444444444444446E-2</v>
      </c>
      <c r="G72">
        <f>VALUE(mpu_data__3[[#This Row],[Accel_Y (m/s-2)]])</f>
        <v>-3.1</v>
      </c>
      <c r="H72">
        <f>VALUE(mpu_data__3[[#This Row],[Accel_Z (m/s-2)]])</f>
        <v>0.17</v>
      </c>
      <c r="I72">
        <f>SQRT(mpu_data__3[[#This Row],[Accel_X (m/s-2)3]]^2 + mpu_data__3[[#This Row],[Accel_Y (m/s-2)4]]^2 +mpu_data__3[[#This Row],[Accel_Z (m/s-2)5]]^2)</f>
        <v>3.1049758950178625</v>
      </c>
      <c r="J72">
        <f>ABS(mpu_data__3[[#This Row],[VECTOR MAGNITUDE]]-9.81)</f>
        <v>6.7050241049821384</v>
      </c>
      <c r="K72" t="e">
        <f>IF(mpu_data__3[[#This Row],[NET DYNAMIC ACCELERATION]] &lt; $J$138 + 2 *#REF!, "NORMAL", IF(mpu_data__3[[#This Row],[NET DYNAMIC ACCELERATION]] &lt; $J$138 + 4 *#REF!, "MODERATE", "SEVERE"))</f>
        <v>#VALUE!</v>
      </c>
    </row>
    <row r="73" spans="1:11">
      <c r="A73" t="s">
        <v>182</v>
      </c>
      <c r="B73" t="s">
        <v>183</v>
      </c>
      <c r="C73">
        <v>6.03</v>
      </c>
      <c r="D73">
        <v>10.25</v>
      </c>
      <c r="E73">
        <f>VALUE(mpu_data__3[[#This Row],[Time (s)]])</f>
        <v>81</v>
      </c>
      <c r="F73" t="e">
        <f>VALUE(mpu_data__3[[#This Row],[Accel_X (m/s-2)]])</f>
        <v>#VALUE!</v>
      </c>
      <c r="G73">
        <f>VALUE(mpu_data__3[[#This Row],[Accel_Y (m/s-2)]])</f>
        <v>6.03</v>
      </c>
      <c r="H73">
        <f>VALUE(mpu_data__3[[#This Row],[Accel_Z (m/s-2)]])</f>
        <v>10.25</v>
      </c>
      <c r="I73" t="e">
        <f>SQRT(mpu_data__3[[#This Row],[Accel_X (m/s-2)3]]^2 + mpu_data__3[[#This Row],[Accel_Y (m/s-2)4]]^2 +mpu_data__3[[#This Row],[Accel_Z (m/s-2)5]]^2)</f>
        <v>#VALUE!</v>
      </c>
      <c r="J73" t="e">
        <f>ABS(mpu_data__3[[#This Row],[VECTOR MAGNITUDE]]-9.81)</f>
        <v>#VALUE!</v>
      </c>
      <c r="K73" t="e">
        <f>IF(mpu_data__3[[#This Row],[NET DYNAMIC ACCELERATION]] &lt; $J$138 + 2 *#REF!, "NORMAL", IF(mpu_data__3[[#This Row],[NET DYNAMIC ACCELERATION]] &lt; $J$138 + 4 *#REF!, "MODERATE", "SEVERE"))</f>
        <v>#VALUE!</v>
      </c>
    </row>
    <row r="74" spans="1:11">
      <c r="A74" t="s">
        <v>184</v>
      </c>
      <c r="B74" t="s">
        <v>185</v>
      </c>
      <c r="C74">
        <v>-9.6199999999999992</v>
      </c>
      <c r="D74">
        <v>11.35</v>
      </c>
      <c r="E74">
        <f>VALUE(mpu_data__3[[#This Row],[Time (s)]])</f>
        <v>82</v>
      </c>
      <c r="F74" t="e">
        <f>VALUE(mpu_data__3[[#This Row],[Accel_X (m/s-2)]])</f>
        <v>#VALUE!</v>
      </c>
      <c r="G74">
        <f>VALUE(mpu_data__3[[#This Row],[Accel_Y (m/s-2)]])</f>
        <v>-9.6199999999999992</v>
      </c>
      <c r="H74">
        <f>VALUE(mpu_data__3[[#This Row],[Accel_Z (m/s-2)]])</f>
        <v>11.35</v>
      </c>
      <c r="I74" t="e">
        <f>SQRT(mpu_data__3[[#This Row],[Accel_X (m/s-2)3]]^2 + mpu_data__3[[#This Row],[Accel_Y (m/s-2)4]]^2 +mpu_data__3[[#This Row],[Accel_Z (m/s-2)5]]^2)</f>
        <v>#VALUE!</v>
      </c>
      <c r="J74" t="e">
        <f>ABS(mpu_data__3[[#This Row],[VECTOR MAGNITUDE]]-9.81)</f>
        <v>#VALUE!</v>
      </c>
      <c r="K74" t="e">
        <f>IF(mpu_data__3[[#This Row],[NET DYNAMIC ACCELERATION]] &lt; $J$138 + 2 *#REF!, "NORMAL", IF(mpu_data__3[[#This Row],[NET DYNAMIC ACCELERATION]] &lt; $J$138 + 4 *#REF!, "MODERATE", "SEVERE"))</f>
        <v>#VALUE!</v>
      </c>
    </row>
    <row r="75" spans="1:11">
      <c r="A75" t="s">
        <v>186</v>
      </c>
      <c r="B75" t="s">
        <v>187</v>
      </c>
      <c r="C75">
        <v>0.76</v>
      </c>
      <c r="D75">
        <v>7.99</v>
      </c>
      <c r="E75">
        <f>VALUE(mpu_data__3[[#This Row],[Time (s)]])</f>
        <v>83</v>
      </c>
      <c r="F75" t="e">
        <f>VALUE(mpu_data__3[[#This Row],[Accel_X (m/s-2)]])</f>
        <v>#VALUE!</v>
      </c>
      <c r="G75">
        <f>VALUE(mpu_data__3[[#This Row],[Accel_Y (m/s-2)]])</f>
        <v>0.76</v>
      </c>
      <c r="H75">
        <f>VALUE(mpu_data__3[[#This Row],[Accel_Z (m/s-2)]])</f>
        <v>7.99</v>
      </c>
      <c r="I75" t="e">
        <f>SQRT(mpu_data__3[[#This Row],[Accel_X (m/s-2)3]]^2 + mpu_data__3[[#This Row],[Accel_Y (m/s-2)4]]^2 +mpu_data__3[[#This Row],[Accel_Z (m/s-2)5]]^2)</f>
        <v>#VALUE!</v>
      </c>
      <c r="J75" t="e">
        <f>ABS(mpu_data__3[[#This Row],[VECTOR MAGNITUDE]]-9.81)</f>
        <v>#VALUE!</v>
      </c>
      <c r="K75" t="e">
        <f>IF(mpu_data__3[[#This Row],[NET DYNAMIC ACCELERATION]] &lt; $J$138 + 2 *#REF!, "NORMAL", IF(mpu_data__3[[#This Row],[NET DYNAMIC ACCELERATION]] &lt; $J$138 + 4 *#REF!, "MODERATE", "SEVERE"))</f>
        <v>#VALUE!</v>
      </c>
    </row>
    <row r="76" spans="1:11">
      <c r="A76" t="s">
        <v>188</v>
      </c>
      <c r="B76" t="s">
        <v>189</v>
      </c>
      <c r="C76">
        <v>7.23</v>
      </c>
      <c r="D76">
        <v>7.65</v>
      </c>
      <c r="E76">
        <f>VALUE(mpu_data__3[[#This Row],[Time (s)]])</f>
        <v>84</v>
      </c>
      <c r="F76">
        <f>VALUE(mpu_data__3[[#This Row],[Accel_X (m/s-2)]])</f>
        <v>4.583333333333333E-2</v>
      </c>
      <c r="G76">
        <f>VALUE(mpu_data__3[[#This Row],[Accel_Y (m/s-2)]])</f>
        <v>7.23</v>
      </c>
      <c r="H76">
        <f>VALUE(mpu_data__3[[#This Row],[Accel_Z (m/s-2)]])</f>
        <v>7.65</v>
      </c>
      <c r="I76">
        <f>SQRT(mpu_data__3[[#This Row],[Accel_X (m/s-2)3]]^2 + mpu_data__3[[#This Row],[Accel_Y (m/s-2)4]]^2 +mpu_data__3[[#This Row],[Accel_Z (m/s-2)5]]^2)</f>
        <v>10.52603917408844</v>
      </c>
      <c r="J76">
        <f>ABS(mpu_data__3[[#This Row],[VECTOR MAGNITUDE]]-9.81)</f>
        <v>0.71603917408843998</v>
      </c>
      <c r="K76" t="e">
        <f>IF(mpu_data__3[[#This Row],[NET DYNAMIC ACCELERATION]] &lt; $J$138 + 2 *#REF!, "NORMAL", IF(mpu_data__3[[#This Row],[NET DYNAMIC ACCELERATION]] &lt; $J$138 + 4 *#REF!, "MODERATE", "SEVERE"))</f>
        <v>#VALUE!</v>
      </c>
    </row>
    <row r="77" spans="1:11">
      <c r="A77" t="s">
        <v>190</v>
      </c>
      <c r="B77" t="s">
        <v>191</v>
      </c>
      <c r="C77">
        <v>-4.2</v>
      </c>
      <c r="D77">
        <v>7.76</v>
      </c>
      <c r="E77">
        <f>VALUE(mpu_data__3[[#This Row],[Time (s)]])</f>
        <v>85</v>
      </c>
      <c r="F77">
        <f>VALUE(mpu_data__3[[#This Row],[Accel_X (m/s-2)]])</f>
        <v>0.1388888888888889</v>
      </c>
      <c r="G77">
        <f>VALUE(mpu_data__3[[#This Row],[Accel_Y (m/s-2)]])</f>
        <v>-4.2</v>
      </c>
      <c r="H77">
        <f>VALUE(mpu_data__3[[#This Row],[Accel_Z (m/s-2)]])</f>
        <v>7.76</v>
      </c>
      <c r="I77">
        <f>SQRT(mpu_data__3[[#This Row],[Accel_X (m/s-2)3]]^2 + mpu_data__3[[#This Row],[Accel_Y (m/s-2)4]]^2 +mpu_data__3[[#This Row],[Accel_Z (m/s-2)5]]^2)</f>
        <v>8.8247883897267929</v>
      </c>
      <c r="J77">
        <f>ABS(mpu_data__3[[#This Row],[VECTOR MAGNITUDE]]-9.81)</f>
        <v>0.98521161027320758</v>
      </c>
      <c r="K77" t="e">
        <f>IF(mpu_data__3[[#This Row],[NET DYNAMIC ACCELERATION]] &lt; $J$138 + 2 *#REF!, "NORMAL", IF(mpu_data__3[[#This Row],[NET DYNAMIC ACCELERATION]] &lt; $J$138 + 4 *#REF!, "MODERATE", "SEVERE"))</f>
        <v>#VALUE!</v>
      </c>
    </row>
    <row r="78" spans="1:11">
      <c r="A78" t="s">
        <v>192</v>
      </c>
      <c r="B78" t="s">
        <v>193</v>
      </c>
      <c r="C78">
        <v>2.64</v>
      </c>
      <c r="D78">
        <v>10.92</v>
      </c>
      <c r="E78">
        <f>VALUE(mpu_data__3[[#This Row],[Time (s)]])</f>
        <v>86</v>
      </c>
      <c r="F78" t="e">
        <f>VALUE(mpu_data__3[[#This Row],[Accel_X (m/s-2)]])</f>
        <v>#VALUE!</v>
      </c>
      <c r="G78">
        <f>VALUE(mpu_data__3[[#This Row],[Accel_Y (m/s-2)]])</f>
        <v>2.64</v>
      </c>
      <c r="H78">
        <f>VALUE(mpu_data__3[[#This Row],[Accel_Z (m/s-2)]])</f>
        <v>10.92</v>
      </c>
      <c r="I78" t="e">
        <f>SQRT(mpu_data__3[[#This Row],[Accel_X (m/s-2)3]]^2 + mpu_data__3[[#This Row],[Accel_Y (m/s-2)4]]^2 +mpu_data__3[[#This Row],[Accel_Z (m/s-2)5]]^2)</f>
        <v>#VALUE!</v>
      </c>
      <c r="J78" t="e">
        <f>ABS(mpu_data__3[[#This Row],[VECTOR MAGNITUDE]]-9.81)</f>
        <v>#VALUE!</v>
      </c>
      <c r="K78" t="e">
        <f>IF(mpu_data__3[[#This Row],[NET DYNAMIC ACCELERATION]] &lt; $J$138 + 2 *#REF!, "NORMAL", IF(mpu_data__3[[#This Row],[NET DYNAMIC ACCELERATION]] &lt; $J$138 + 4 *#REF!, "MODERATE", "SEVERE"))</f>
        <v>#VALUE!</v>
      </c>
    </row>
    <row r="79" spans="1:11">
      <c r="A79" t="s">
        <v>194</v>
      </c>
      <c r="B79" t="s">
        <v>195</v>
      </c>
      <c r="C79">
        <v>2.48</v>
      </c>
      <c r="D79">
        <v>10.5</v>
      </c>
      <c r="E79">
        <f>VALUE(mpu_data__3[[#This Row],[Time (s)]])</f>
        <v>87</v>
      </c>
      <c r="F79">
        <f>VALUE(mpu_data__3[[#This Row],[Accel_X (m/s-2)]])</f>
        <v>0.10833333333333334</v>
      </c>
      <c r="G79">
        <f>VALUE(mpu_data__3[[#This Row],[Accel_Y (m/s-2)]])</f>
        <v>2.48</v>
      </c>
      <c r="H79">
        <f>VALUE(mpu_data__3[[#This Row],[Accel_Z (m/s-2)]])</f>
        <v>10.5</v>
      </c>
      <c r="I79">
        <f>SQRT(mpu_data__3[[#This Row],[Accel_X (m/s-2)3]]^2 + mpu_data__3[[#This Row],[Accel_Y (m/s-2)4]]^2 +mpu_data__3[[#This Row],[Accel_Z (m/s-2)5]]^2)</f>
        <v>10.789445588681149</v>
      </c>
      <c r="J79">
        <f>ABS(mpu_data__3[[#This Row],[VECTOR MAGNITUDE]]-9.81)</f>
        <v>0.97944558868114839</v>
      </c>
      <c r="K79" t="e">
        <f>IF(mpu_data__3[[#This Row],[NET DYNAMIC ACCELERATION]] &lt; $J$138 + 2 *#REF!, "NORMAL", IF(mpu_data__3[[#This Row],[NET DYNAMIC ACCELERATION]] &lt; $J$138 + 4 *#REF!, "MODERATE", "SEVERE"))</f>
        <v>#VALUE!</v>
      </c>
    </row>
    <row r="80" spans="1:11">
      <c r="A80" t="s">
        <v>196</v>
      </c>
      <c r="B80" t="s">
        <v>197</v>
      </c>
      <c r="C80">
        <v>-4.62</v>
      </c>
      <c r="D80">
        <v>8.2100000000000009</v>
      </c>
      <c r="E80">
        <f>VALUE(mpu_data__3[[#This Row],[Time (s)]])</f>
        <v>88</v>
      </c>
      <c r="F80" t="e">
        <f>VALUE(mpu_data__3[[#This Row],[Accel_X (m/s-2)]])</f>
        <v>#VALUE!</v>
      </c>
      <c r="G80">
        <f>VALUE(mpu_data__3[[#This Row],[Accel_Y (m/s-2)]])</f>
        <v>-4.62</v>
      </c>
      <c r="H80">
        <f>VALUE(mpu_data__3[[#This Row],[Accel_Z (m/s-2)]])</f>
        <v>8.2100000000000009</v>
      </c>
      <c r="I80" t="e">
        <f>SQRT(mpu_data__3[[#This Row],[Accel_X (m/s-2)3]]^2 + mpu_data__3[[#This Row],[Accel_Y (m/s-2)4]]^2 +mpu_data__3[[#This Row],[Accel_Z (m/s-2)5]]^2)</f>
        <v>#VALUE!</v>
      </c>
      <c r="J80" t="e">
        <f>ABS(mpu_data__3[[#This Row],[VECTOR MAGNITUDE]]-9.81)</f>
        <v>#VALUE!</v>
      </c>
      <c r="K80" t="e">
        <f>IF(mpu_data__3[[#This Row],[NET DYNAMIC ACCELERATION]] &lt; $J$138 + 2 *#REF!, "NORMAL", IF(mpu_data__3[[#This Row],[NET DYNAMIC ACCELERATION]] &lt; $J$138 + 4 *#REF!, "MODERATE", "SEVERE"))</f>
        <v>#VALUE!</v>
      </c>
    </row>
    <row r="81" spans="1:11">
      <c r="A81" t="s">
        <v>198</v>
      </c>
      <c r="B81" t="s">
        <v>199</v>
      </c>
      <c r="C81">
        <v>5.47</v>
      </c>
      <c r="D81">
        <v>14.15</v>
      </c>
      <c r="E81">
        <f>VALUE(mpu_data__3[[#This Row],[Time (s)]])</f>
        <v>89</v>
      </c>
      <c r="F81">
        <f>VALUE(mpu_data__3[[#This Row],[Accel_X (m/s-2)]])</f>
        <v>1.1805555555555555E-2</v>
      </c>
      <c r="G81">
        <f>VALUE(mpu_data__3[[#This Row],[Accel_Y (m/s-2)]])</f>
        <v>5.47</v>
      </c>
      <c r="H81">
        <f>VALUE(mpu_data__3[[#This Row],[Accel_Z (m/s-2)]])</f>
        <v>14.15</v>
      </c>
      <c r="I81">
        <f>SQRT(mpu_data__3[[#This Row],[Accel_X (m/s-2)3]]^2 + mpu_data__3[[#This Row],[Accel_Y (m/s-2)4]]^2 +mpu_data__3[[#This Row],[Accel_Z (m/s-2)5]]^2)</f>
        <v>15.170482502911433</v>
      </c>
      <c r="J81">
        <f>ABS(mpu_data__3[[#This Row],[VECTOR MAGNITUDE]]-9.81)</f>
        <v>5.3604825029114327</v>
      </c>
      <c r="K81" t="e">
        <f>IF(mpu_data__3[[#This Row],[NET DYNAMIC ACCELERATION]] &lt; $J$138 + 2 *#REF!, "NORMAL", IF(mpu_data__3[[#This Row],[NET DYNAMIC ACCELERATION]] &lt; $J$138 + 4 *#REF!, "MODERATE", "SEVERE"))</f>
        <v>#VALUE!</v>
      </c>
    </row>
    <row r="82" spans="1:11">
      <c r="A82" t="s">
        <v>200</v>
      </c>
      <c r="B82" t="s">
        <v>201</v>
      </c>
      <c r="C82">
        <v>-6.08</v>
      </c>
      <c r="D82">
        <v>4.93</v>
      </c>
      <c r="E82">
        <f>VALUE(mpu_data__3[[#This Row],[Time (s)]])</f>
        <v>90</v>
      </c>
      <c r="F82" t="e">
        <f>VALUE(mpu_data__3[[#This Row],[Accel_X (m/s-2)]])</f>
        <v>#VALUE!</v>
      </c>
      <c r="G82">
        <f>VALUE(mpu_data__3[[#This Row],[Accel_Y (m/s-2)]])</f>
        <v>-6.08</v>
      </c>
      <c r="H82">
        <f>VALUE(mpu_data__3[[#This Row],[Accel_Z (m/s-2)]])</f>
        <v>4.93</v>
      </c>
      <c r="I82" t="e">
        <f>SQRT(mpu_data__3[[#This Row],[Accel_X (m/s-2)3]]^2 + mpu_data__3[[#This Row],[Accel_Y (m/s-2)4]]^2 +mpu_data__3[[#This Row],[Accel_Z (m/s-2)5]]^2)</f>
        <v>#VALUE!</v>
      </c>
      <c r="J82" t="e">
        <f>ABS(mpu_data__3[[#This Row],[VECTOR MAGNITUDE]]-9.81)</f>
        <v>#VALUE!</v>
      </c>
      <c r="K82" t="e">
        <f>IF(mpu_data__3[[#This Row],[NET DYNAMIC ACCELERATION]] &lt; $J$138 + 2 *#REF!, "NORMAL", IF(mpu_data__3[[#This Row],[NET DYNAMIC ACCELERATION]] &lt; $J$138 + 4 *#REF!, "MODERATE", "SEVERE"))</f>
        <v>#VALUE!</v>
      </c>
    </row>
    <row r="83" spans="1:11">
      <c r="A83" t="s">
        <v>202</v>
      </c>
      <c r="B83" t="s">
        <v>203</v>
      </c>
      <c r="C83">
        <v>-9.17</v>
      </c>
      <c r="D83">
        <v>5.19</v>
      </c>
      <c r="E83">
        <f>VALUE(mpu_data__3[[#This Row],[Time (s)]])</f>
        <v>91</v>
      </c>
      <c r="F83">
        <f>VALUE(mpu_data__3[[#This Row],[Accel_X (m/s-2)]])</f>
        <v>2.2916666666666665E-2</v>
      </c>
      <c r="G83">
        <f>VALUE(mpu_data__3[[#This Row],[Accel_Y (m/s-2)]])</f>
        <v>-9.17</v>
      </c>
      <c r="H83">
        <f>VALUE(mpu_data__3[[#This Row],[Accel_Z (m/s-2)]])</f>
        <v>5.19</v>
      </c>
      <c r="I83">
        <f>SQRT(mpu_data__3[[#This Row],[Accel_X (m/s-2)3]]^2 + mpu_data__3[[#This Row],[Accel_Y (m/s-2)4]]^2 +mpu_data__3[[#This Row],[Accel_Z (m/s-2)5]]^2)</f>
        <v>10.53686505435137</v>
      </c>
      <c r="J83">
        <f>ABS(mpu_data__3[[#This Row],[VECTOR MAGNITUDE]]-9.81)</f>
        <v>0.72686505435136972</v>
      </c>
      <c r="K83" t="e">
        <f>IF(mpu_data__3[[#This Row],[NET DYNAMIC ACCELERATION]] &lt; $J$138 + 2 *#REF!, "NORMAL", IF(mpu_data__3[[#This Row],[NET DYNAMIC ACCELERATION]] &lt; $J$138 + 4 *#REF!, "MODERATE", "SEVERE"))</f>
        <v>#VALUE!</v>
      </c>
    </row>
    <row r="84" spans="1:11">
      <c r="A84" t="s">
        <v>204</v>
      </c>
      <c r="B84" t="s">
        <v>205</v>
      </c>
      <c r="C84">
        <v>1.1599999999999999</v>
      </c>
      <c r="D84">
        <v>11.66</v>
      </c>
      <c r="E84">
        <f>VALUE(mpu_data__3[[#This Row],[Time (s)]])</f>
        <v>92</v>
      </c>
      <c r="F84">
        <f>VALUE(mpu_data__3[[#This Row],[Accel_X (m/s-2)]])</f>
        <v>4.3055555555555555E-2</v>
      </c>
      <c r="G84">
        <f>VALUE(mpu_data__3[[#This Row],[Accel_Y (m/s-2)]])</f>
        <v>1.1599999999999999</v>
      </c>
      <c r="H84">
        <f>VALUE(mpu_data__3[[#This Row],[Accel_Z (m/s-2)]])</f>
        <v>11.66</v>
      </c>
      <c r="I84">
        <f>SQRT(mpu_data__3[[#This Row],[Accel_X (m/s-2)3]]^2 + mpu_data__3[[#This Row],[Accel_Y (m/s-2)4]]^2 +mpu_data__3[[#This Row],[Accel_Z (m/s-2)5]]^2)</f>
        <v>11.717638575278903</v>
      </c>
      <c r="J84">
        <f>ABS(mpu_data__3[[#This Row],[VECTOR MAGNITUDE]]-9.81)</f>
        <v>1.9076385752789022</v>
      </c>
      <c r="K84" t="e">
        <f>IF(mpu_data__3[[#This Row],[NET DYNAMIC ACCELERATION]] &lt; $J$138 + 2 *#REF!, "NORMAL", IF(mpu_data__3[[#This Row],[NET DYNAMIC ACCELERATION]] &lt; $J$138 + 4 *#REF!, "MODERATE", "SEVERE"))</f>
        <v>#VALUE!</v>
      </c>
    </row>
    <row r="85" spans="1:11">
      <c r="A85" t="s">
        <v>206</v>
      </c>
      <c r="B85" t="s">
        <v>207</v>
      </c>
      <c r="C85">
        <v>10.119999999999999</v>
      </c>
      <c r="D85">
        <v>4.05</v>
      </c>
      <c r="E85">
        <f>VALUE(mpu_data__3[[#This Row],[Time (s)]])</f>
        <v>93</v>
      </c>
      <c r="F85" t="e">
        <f>VALUE(mpu_data__3[[#This Row],[Accel_X (m/s-2)]])</f>
        <v>#VALUE!</v>
      </c>
      <c r="G85">
        <f>VALUE(mpu_data__3[[#This Row],[Accel_Y (m/s-2)]])</f>
        <v>10.119999999999999</v>
      </c>
      <c r="H85">
        <f>VALUE(mpu_data__3[[#This Row],[Accel_Z (m/s-2)]])</f>
        <v>4.05</v>
      </c>
      <c r="I85" t="e">
        <f>SQRT(mpu_data__3[[#This Row],[Accel_X (m/s-2)3]]^2 + mpu_data__3[[#This Row],[Accel_Y (m/s-2)4]]^2 +mpu_data__3[[#This Row],[Accel_Z (m/s-2)5]]^2)</f>
        <v>#VALUE!</v>
      </c>
      <c r="J85" t="e">
        <f>ABS(mpu_data__3[[#This Row],[VECTOR MAGNITUDE]]-9.81)</f>
        <v>#VALUE!</v>
      </c>
      <c r="K85" t="e">
        <f>IF(mpu_data__3[[#This Row],[NET DYNAMIC ACCELERATION]] &lt; $J$138 + 2 *#REF!, "NORMAL", IF(mpu_data__3[[#This Row],[NET DYNAMIC ACCELERATION]] &lt; $J$138 + 4 *#REF!, "MODERATE", "SEVERE"))</f>
        <v>#VALUE!</v>
      </c>
    </row>
    <row r="86" spans="1:11">
      <c r="A86" t="s">
        <v>208</v>
      </c>
      <c r="B86" t="s">
        <v>209</v>
      </c>
      <c r="C86">
        <v>-9.9499999999999993</v>
      </c>
      <c r="D86">
        <v>1.45</v>
      </c>
      <c r="E86">
        <f>VALUE(mpu_data__3[[#This Row],[Time (s)]])</f>
        <v>94</v>
      </c>
      <c r="F86">
        <f>VALUE(mpu_data__3[[#This Row],[Accel_X (m/s-2)]])</f>
        <v>7.7777777777777779E-2</v>
      </c>
      <c r="G86">
        <f>VALUE(mpu_data__3[[#This Row],[Accel_Y (m/s-2)]])</f>
        <v>-9.9499999999999993</v>
      </c>
      <c r="H86">
        <f>VALUE(mpu_data__3[[#This Row],[Accel_Z (m/s-2)]])</f>
        <v>1.45</v>
      </c>
      <c r="I86">
        <f>SQRT(mpu_data__3[[#This Row],[Accel_X (m/s-2)3]]^2 + mpu_data__3[[#This Row],[Accel_Y (m/s-2)4]]^2 +mpu_data__3[[#This Row],[Accel_Z (m/s-2)5]]^2)</f>
        <v>10.055399016583879</v>
      </c>
      <c r="J86">
        <f>ABS(mpu_data__3[[#This Row],[VECTOR MAGNITUDE]]-9.81)</f>
        <v>0.24539901658387819</v>
      </c>
      <c r="K86" t="e">
        <f>IF(mpu_data__3[[#This Row],[NET DYNAMIC ACCELERATION]] &lt; $J$138 + 2 *#REF!, "NORMAL", IF(mpu_data__3[[#This Row],[NET DYNAMIC ACCELERATION]] &lt; $J$138 + 4 *#REF!, "MODERATE", "SEVERE"))</f>
        <v>#VALUE!</v>
      </c>
    </row>
    <row r="87" spans="1:11">
      <c r="A87" t="s">
        <v>210</v>
      </c>
      <c r="B87" t="s">
        <v>211</v>
      </c>
      <c r="C87">
        <v>5.72</v>
      </c>
      <c r="D87">
        <v>11.77</v>
      </c>
      <c r="E87">
        <f>VALUE(mpu_data__3[[#This Row],[Time (s)]])</f>
        <v>95</v>
      </c>
      <c r="F87" t="e">
        <f>VALUE(mpu_data__3[[#This Row],[Accel_X (m/s-2)]])</f>
        <v>#VALUE!</v>
      </c>
      <c r="G87">
        <f>VALUE(mpu_data__3[[#This Row],[Accel_Y (m/s-2)]])</f>
        <v>5.72</v>
      </c>
      <c r="H87">
        <f>VALUE(mpu_data__3[[#This Row],[Accel_Z (m/s-2)]])</f>
        <v>11.77</v>
      </c>
      <c r="I87" t="e">
        <f>SQRT(mpu_data__3[[#This Row],[Accel_X (m/s-2)3]]^2 + mpu_data__3[[#This Row],[Accel_Y (m/s-2)4]]^2 +mpu_data__3[[#This Row],[Accel_Z (m/s-2)5]]^2)</f>
        <v>#VALUE!</v>
      </c>
      <c r="J87" t="e">
        <f>ABS(mpu_data__3[[#This Row],[VECTOR MAGNITUDE]]-9.81)</f>
        <v>#VALUE!</v>
      </c>
      <c r="K87" t="e">
        <f>IF(mpu_data__3[[#This Row],[NET DYNAMIC ACCELERATION]] &lt; $J$138 + 2 *#REF!, "NORMAL", IF(mpu_data__3[[#This Row],[NET DYNAMIC ACCELERATION]] &lt; $J$138 + 4 *#REF!, "MODERATE", "SEVERE"))</f>
        <v>#VALUE!</v>
      </c>
    </row>
    <row r="88" spans="1:11">
      <c r="A88" t="s">
        <v>212</v>
      </c>
      <c r="B88" t="s">
        <v>213</v>
      </c>
      <c r="C88">
        <v>10.199999999999999</v>
      </c>
      <c r="D88">
        <v>6.55</v>
      </c>
      <c r="E88">
        <f>VALUE(mpu_data__3[[#This Row],[Time (s)]])</f>
        <v>96</v>
      </c>
      <c r="F88" t="e">
        <f>VALUE(mpu_data__3[[#This Row],[Accel_X (m/s-2)]])</f>
        <v>#VALUE!</v>
      </c>
      <c r="G88">
        <f>VALUE(mpu_data__3[[#This Row],[Accel_Y (m/s-2)]])</f>
        <v>10.199999999999999</v>
      </c>
      <c r="H88">
        <f>VALUE(mpu_data__3[[#This Row],[Accel_Z (m/s-2)]])</f>
        <v>6.55</v>
      </c>
      <c r="I88" t="e">
        <f>SQRT(mpu_data__3[[#This Row],[Accel_X (m/s-2)3]]^2 + mpu_data__3[[#This Row],[Accel_Y (m/s-2)4]]^2 +mpu_data__3[[#This Row],[Accel_Z (m/s-2)5]]^2)</f>
        <v>#VALUE!</v>
      </c>
      <c r="J88" t="e">
        <f>ABS(mpu_data__3[[#This Row],[VECTOR MAGNITUDE]]-9.81)</f>
        <v>#VALUE!</v>
      </c>
      <c r="K88" t="e">
        <f>IF(mpu_data__3[[#This Row],[NET DYNAMIC ACCELERATION]] &lt; $J$138 + 2 *#REF!, "NORMAL", IF(mpu_data__3[[#This Row],[NET DYNAMIC ACCELERATION]] &lt; $J$138 + 4 *#REF!, "MODERATE", "SEVERE"))</f>
        <v>#VALUE!</v>
      </c>
    </row>
    <row r="89" spans="1:11">
      <c r="A89" t="s">
        <v>214</v>
      </c>
      <c r="B89" t="s">
        <v>215</v>
      </c>
      <c r="C89">
        <v>9.8699999999999992</v>
      </c>
      <c r="D89">
        <v>8.3699999999999992</v>
      </c>
      <c r="E89">
        <f>VALUE(mpu_data__3[[#This Row],[Time (s)]])</f>
        <v>97</v>
      </c>
      <c r="F89">
        <f>VALUE(mpu_data__3[[#This Row],[Accel_X (m/s-2)]])</f>
        <v>4.1666666666666666E-3</v>
      </c>
      <c r="G89">
        <f>VALUE(mpu_data__3[[#This Row],[Accel_Y (m/s-2)]])</f>
        <v>9.8699999999999992</v>
      </c>
      <c r="H89">
        <f>VALUE(mpu_data__3[[#This Row],[Accel_Z (m/s-2)]])</f>
        <v>8.3699999999999992</v>
      </c>
      <c r="I89">
        <f>SQRT(mpu_data__3[[#This Row],[Accel_X (m/s-2)3]]^2 + mpu_data__3[[#This Row],[Accel_Y (m/s-2)4]]^2 +mpu_data__3[[#This Row],[Accel_Z (m/s-2)5]]^2)</f>
        <v>12.941167542424875</v>
      </c>
      <c r="J89">
        <f>ABS(mpu_data__3[[#This Row],[VECTOR MAGNITUDE]]-9.81)</f>
        <v>3.1311675424248744</v>
      </c>
      <c r="K89" t="e">
        <f>IF(mpu_data__3[[#This Row],[NET DYNAMIC ACCELERATION]] &lt; $J$138 + 2 *#REF!, "NORMAL", IF(mpu_data__3[[#This Row],[NET DYNAMIC ACCELERATION]] &lt; $J$138 + 4 *#REF!, "MODERATE", "SEVERE"))</f>
        <v>#VALUE!</v>
      </c>
    </row>
    <row r="90" spans="1:11">
      <c r="A90" t="s">
        <v>216</v>
      </c>
      <c r="B90" t="s">
        <v>217</v>
      </c>
      <c r="C90">
        <v>8.2100000000000009</v>
      </c>
      <c r="D90">
        <v>10.08</v>
      </c>
      <c r="E90">
        <f>VALUE(mpu_data__3[[#This Row],[Time (s)]])</f>
        <v>98</v>
      </c>
      <c r="F90" t="e">
        <f>VALUE(mpu_data__3[[#This Row],[Accel_X (m/s-2)]])</f>
        <v>#VALUE!</v>
      </c>
      <c r="G90">
        <f>VALUE(mpu_data__3[[#This Row],[Accel_Y (m/s-2)]])</f>
        <v>8.2100000000000009</v>
      </c>
      <c r="H90">
        <f>VALUE(mpu_data__3[[#This Row],[Accel_Z (m/s-2)]])</f>
        <v>10.08</v>
      </c>
      <c r="I90" t="e">
        <f>SQRT(mpu_data__3[[#This Row],[Accel_X (m/s-2)3]]^2 + mpu_data__3[[#This Row],[Accel_Y (m/s-2)4]]^2 +mpu_data__3[[#This Row],[Accel_Z (m/s-2)5]]^2)</f>
        <v>#VALUE!</v>
      </c>
      <c r="J90" t="e">
        <f>ABS(mpu_data__3[[#This Row],[VECTOR MAGNITUDE]]-9.81)</f>
        <v>#VALUE!</v>
      </c>
      <c r="K90" t="e">
        <f>IF(mpu_data__3[[#This Row],[NET DYNAMIC ACCELERATION]] &lt; $J$138 + 2 *#REF!, "NORMAL", IF(mpu_data__3[[#This Row],[NET DYNAMIC ACCELERATION]] &lt; $J$138 + 4 *#REF!, "MODERATE", "SEVERE"))</f>
        <v>#VALUE!</v>
      </c>
    </row>
    <row r="91" spans="1:11">
      <c r="A91" t="s">
        <v>218</v>
      </c>
      <c r="B91" t="s">
        <v>219</v>
      </c>
      <c r="C91">
        <v>9.2100000000000009</v>
      </c>
      <c r="D91">
        <v>12.46</v>
      </c>
      <c r="E91">
        <f>VALUE(mpu_data__3[[#This Row],[Time (s)]])</f>
        <v>99</v>
      </c>
      <c r="F91" t="e">
        <f>VALUE(mpu_data__3[[#This Row],[Accel_X (m/s-2)]])</f>
        <v>#VALUE!</v>
      </c>
      <c r="G91">
        <f>VALUE(mpu_data__3[[#This Row],[Accel_Y (m/s-2)]])</f>
        <v>9.2100000000000009</v>
      </c>
      <c r="H91">
        <f>VALUE(mpu_data__3[[#This Row],[Accel_Z (m/s-2)]])</f>
        <v>12.46</v>
      </c>
      <c r="I91" t="e">
        <f>SQRT(mpu_data__3[[#This Row],[Accel_X (m/s-2)3]]^2 + mpu_data__3[[#This Row],[Accel_Y (m/s-2)4]]^2 +mpu_data__3[[#This Row],[Accel_Z (m/s-2)5]]^2)</f>
        <v>#VALUE!</v>
      </c>
      <c r="J91" t="e">
        <f>ABS(mpu_data__3[[#This Row],[VECTOR MAGNITUDE]]-9.81)</f>
        <v>#VALUE!</v>
      </c>
      <c r="K91" t="e">
        <f>IF(mpu_data__3[[#This Row],[NET DYNAMIC ACCELERATION]] &lt; $J$138 + 2 *#REF!, "NORMAL", IF(mpu_data__3[[#This Row],[NET DYNAMIC ACCELERATION]] &lt; $J$138 + 4 *#REF!, "MODERATE", "SEVERE"))</f>
        <v>#VALUE!</v>
      </c>
    </row>
    <row r="92" spans="1:11">
      <c r="A92" t="s">
        <v>220</v>
      </c>
      <c r="B92" t="s">
        <v>221</v>
      </c>
      <c r="C92">
        <v>-10.06</v>
      </c>
      <c r="D92">
        <v>2.34</v>
      </c>
      <c r="E92">
        <f>VALUE(mpu_data__3[[#This Row],[Time (s)]])</f>
        <v>100</v>
      </c>
      <c r="F92">
        <f>VALUE(mpu_data__3[[#This Row],[Accel_X (m/s-2)]])</f>
        <v>7.2916666666666671E-2</v>
      </c>
      <c r="G92">
        <f>VALUE(mpu_data__3[[#This Row],[Accel_Y (m/s-2)]])</f>
        <v>-10.06</v>
      </c>
      <c r="H92">
        <f>VALUE(mpu_data__3[[#This Row],[Accel_Z (m/s-2)]])</f>
        <v>2.34</v>
      </c>
      <c r="I92">
        <f>SQRT(mpu_data__3[[#This Row],[Accel_X (m/s-2)3]]^2 + mpu_data__3[[#This Row],[Accel_Y (m/s-2)4]]^2 +mpu_data__3[[#This Row],[Accel_Z (m/s-2)5]]^2)</f>
        <v>10.328819721549882</v>
      </c>
      <c r="J92">
        <f>ABS(mpu_data__3[[#This Row],[VECTOR MAGNITUDE]]-9.81)</f>
        <v>0.51881972154988176</v>
      </c>
      <c r="K92" t="e">
        <f>IF(mpu_data__3[[#This Row],[NET DYNAMIC ACCELERATION]] &lt; $J$138 + 2 *#REF!, "NORMAL", IF(mpu_data__3[[#This Row],[NET DYNAMIC ACCELERATION]] &lt; $J$138 + 4 *#REF!, "MODERATE", "SEVERE"))</f>
        <v>#VALUE!</v>
      </c>
    </row>
    <row r="93" spans="1:11">
      <c r="A93" t="s">
        <v>222</v>
      </c>
      <c r="B93" t="s">
        <v>223</v>
      </c>
      <c r="C93">
        <v>1.75</v>
      </c>
      <c r="D93">
        <v>10.81</v>
      </c>
      <c r="E93">
        <f>VALUE(mpu_data__3[[#This Row],[Time (s)]])</f>
        <v>101</v>
      </c>
      <c r="F93" t="e">
        <f>VALUE(mpu_data__3[[#This Row],[Accel_X (m/s-2)]])</f>
        <v>#VALUE!</v>
      </c>
      <c r="G93">
        <f>VALUE(mpu_data__3[[#This Row],[Accel_Y (m/s-2)]])</f>
        <v>1.75</v>
      </c>
      <c r="H93">
        <f>VALUE(mpu_data__3[[#This Row],[Accel_Z (m/s-2)]])</f>
        <v>10.81</v>
      </c>
      <c r="I93" t="e">
        <f>SQRT(mpu_data__3[[#This Row],[Accel_X (m/s-2)3]]^2 + mpu_data__3[[#This Row],[Accel_Y (m/s-2)4]]^2 +mpu_data__3[[#This Row],[Accel_Z (m/s-2)5]]^2)</f>
        <v>#VALUE!</v>
      </c>
      <c r="J93" t="e">
        <f>ABS(mpu_data__3[[#This Row],[VECTOR MAGNITUDE]]-9.81)</f>
        <v>#VALUE!</v>
      </c>
      <c r="K93" t="e">
        <f>IF(mpu_data__3[[#This Row],[NET DYNAMIC ACCELERATION]] &lt; $J$138 + 2 *#REF!, "NORMAL", IF(mpu_data__3[[#This Row],[NET DYNAMIC ACCELERATION]] &lt; $J$138 + 4 *#REF!, "MODERATE", "SEVERE"))</f>
        <v>#VALUE!</v>
      </c>
    </row>
    <row r="94" spans="1:11">
      <c r="A94" t="s">
        <v>224</v>
      </c>
      <c r="B94" t="s">
        <v>225</v>
      </c>
      <c r="C94">
        <v>9.19</v>
      </c>
      <c r="D94">
        <v>8.17</v>
      </c>
      <c r="E94">
        <f>VALUE(mpu_data__3[[#This Row],[Time (s)]])</f>
        <v>102</v>
      </c>
      <c r="F94" t="e">
        <f>VALUE(mpu_data__3[[#This Row],[Accel_X (m/s-2)]])</f>
        <v>#VALUE!</v>
      </c>
      <c r="G94">
        <f>VALUE(mpu_data__3[[#This Row],[Accel_Y (m/s-2)]])</f>
        <v>9.19</v>
      </c>
      <c r="H94">
        <f>VALUE(mpu_data__3[[#This Row],[Accel_Z (m/s-2)]])</f>
        <v>8.17</v>
      </c>
      <c r="I94" t="e">
        <f>SQRT(mpu_data__3[[#This Row],[Accel_X (m/s-2)3]]^2 + mpu_data__3[[#This Row],[Accel_Y (m/s-2)4]]^2 +mpu_data__3[[#This Row],[Accel_Z (m/s-2)5]]^2)</f>
        <v>#VALUE!</v>
      </c>
      <c r="J94" t="e">
        <f>ABS(mpu_data__3[[#This Row],[VECTOR MAGNITUDE]]-9.81)</f>
        <v>#VALUE!</v>
      </c>
      <c r="K94" t="e">
        <f>IF(mpu_data__3[[#This Row],[NET DYNAMIC ACCELERATION]] &lt; $J$138 + 2 *#REF!, "NORMAL", IF(mpu_data__3[[#This Row],[NET DYNAMIC ACCELERATION]] &lt; $J$138 + 4 *#REF!, "MODERATE", "SEVERE"))</f>
        <v>#VALUE!</v>
      </c>
    </row>
    <row r="95" spans="1:11">
      <c r="A95" t="s">
        <v>226</v>
      </c>
      <c r="B95" t="s">
        <v>227</v>
      </c>
      <c r="C95">
        <v>-10.1</v>
      </c>
      <c r="D95">
        <v>1.5</v>
      </c>
      <c r="E95">
        <f>VALUE(mpu_data__3[[#This Row],[Time (s)]])</f>
        <v>103</v>
      </c>
      <c r="F95">
        <f>VALUE(mpu_data__3[[#This Row],[Accel_X (m/s-2)]])</f>
        <v>6.6666666666666666E-2</v>
      </c>
      <c r="G95">
        <f>VALUE(mpu_data__3[[#This Row],[Accel_Y (m/s-2)]])</f>
        <v>-10.1</v>
      </c>
      <c r="H95">
        <f>VALUE(mpu_data__3[[#This Row],[Accel_Z (m/s-2)]])</f>
        <v>1.5</v>
      </c>
      <c r="I95">
        <f>SQRT(mpu_data__3[[#This Row],[Accel_X (m/s-2)3]]^2 + mpu_data__3[[#This Row],[Accel_Y (m/s-2)4]]^2 +mpu_data__3[[#This Row],[Accel_Z (m/s-2)5]]^2)</f>
        <v>10.210996251318695</v>
      </c>
      <c r="J95">
        <f>ABS(mpu_data__3[[#This Row],[VECTOR MAGNITUDE]]-9.81)</f>
        <v>0.40099625131869487</v>
      </c>
      <c r="K95" t="e">
        <f>IF(mpu_data__3[[#This Row],[NET DYNAMIC ACCELERATION]] &lt; $J$138 + 2 *#REF!, "NORMAL", IF(mpu_data__3[[#This Row],[NET DYNAMIC ACCELERATION]] &lt; $J$138 + 4 *#REF!, "MODERATE", "SEVERE"))</f>
        <v>#VALUE!</v>
      </c>
    </row>
    <row r="96" spans="1:11">
      <c r="A96" t="s">
        <v>228</v>
      </c>
      <c r="B96" t="s">
        <v>146</v>
      </c>
      <c r="C96">
        <v>-4.28</v>
      </c>
      <c r="D96">
        <v>4.3600000000000003</v>
      </c>
      <c r="E96">
        <f>VALUE(mpu_data__3[[#This Row],[Time (s)]])</f>
        <v>104</v>
      </c>
      <c r="F96">
        <f>VALUE(mpu_data__3[[#This Row],[Accel_X (m/s-2)]])</f>
        <v>4.7222222222222221E-2</v>
      </c>
      <c r="G96">
        <f>VALUE(mpu_data__3[[#This Row],[Accel_Y (m/s-2)]])</f>
        <v>-4.28</v>
      </c>
      <c r="H96">
        <f>VALUE(mpu_data__3[[#This Row],[Accel_Z (m/s-2)]])</f>
        <v>4.3600000000000003</v>
      </c>
      <c r="I96">
        <f>SQRT(mpu_data__3[[#This Row],[Accel_X (m/s-2)3]]^2 + mpu_data__3[[#This Row],[Accel_Y (m/s-2)4]]^2 +mpu_data__3[[#This Row],[Accel_Z (m/s-2)5]]^2)</f>
        <v>6.1098469652088347</v>
      </c>
      <c r="J96">
        <f>ABS(mpu_data__3[[#This Row],[VECTOR MAGNITUDE]]-9.81)</f>
        <v>3.7001530347911658</v>
      </c>
      <c r="K96" t="e">
        <f>IF(mpu_data__3[[#This Row],[NET DYNAMIC ACCELERATION]] &lt; $J$138 + 2 *#REF!, "NORMAL", IF(mpu_data__3[[#This Row],[NET DYNAMIC ACCELERATION]] &lt; $J$138 + 4 *#REF!, "MODERATE", "SEVERE"))</f>
        <v>#VALUE!</v>
      </c>
    </row>
    <row r="97" spans="1:11">
      <c r="A97" t="s">
        <v>229</v>
      </c>
      <c r="B97" t="s">
        <v>230</v>
      </c>
      <c r="C97">
        <v>0.17</v>
      </c>
      <c r="D97">
        <v>8.42</v>
      </c>
      <c r="E97">
        <f>VALUE(mpu_data__3[[#This Row],[Time (s)]])</f>
        <v>105</v>
      </c>
      <c r="F97" t="e">
        <f>VALUE(mpu_data__3[[#This Row],[Accel_X (m/s-2)]])</f>
        <v>#VALUE!</v>
      </c>
      <c r="G97">
        <f>VALUE(mpu_data__3[[#This Row],[Accel_Y (m/s-2)]])</f>
        <v>0.17</v>
      </c>
      <c r="H97">
        <f>VALUE(mpu_data__3[[#This Row],[Accel_Z (m/s-2)]])</f>
        <v>8.42</v>
      </c>
      <c r="I97" t="e">
        <f>SQRT(mpu_data__3[[#This Row],[Accel_X (m/s-2)3]]^2 + mpu_data__3[[#This Row],[Accel_Y (m/s-2)4]]^2 +mpu_data__3[[#This Row],[Accel_Z (m/s-2)5]]^2)</f>
        <v>#VALUE!</v>
      </c>
      <c r="J97" t="e">
        <f>ABS(mpu_data__3[[#This Row],[VECTOR MAGNITUDE]]-9.81)</f>
        <v>#VALUE!</v>
      </c>
      <c r="K97" t="e">
        <f>IF(mpu_data__3[[#This Row],[NET DYNAMIC ACCELERATION]] &lt; $J$138 + 2 *#REF!, "NORMAL", IF(mpu_data__3[[#This Row],[NET DYNAMIC ACCELERATION]] &lt; $J$138 + 4 *#REF!, "MODERATE", "SEVERE"))</f>
        <v>#VALUE!</v>
      </c>
    </row>
    <row r="98" spans="1:11">
      <c r="A98" t="s">
        <v>231</v>
      </c>
      <c r="B98" t="s">
        <v>232</v>
      </c>
      <c r="C98">
        <v>5.8</v>
      </c>
      <c r="D98">
        <v>8.77</v>
      </c>
      <c r="E98">
        <f>VALUE(mpu_data__3[[#This Row],[Time (s)]])</f>
        <v>106</v>
      </c>
      <c r="F98" t="e">
        <f>VALUE(mpu_data__3[[#This Row],[Accel_X (m/s-2)]])</f>
        <v>#VALUE!</v>
      </c>
      <c r="G98">
        <f>VALUE(mpu_data__3[[#This Row],[Accel_Y (m/s-2)]])</f>
        <v>5.8</v>
      </c>
      <c r="H98">
        <f>VALUE(mpu_data__3[[#This Row],[Accel_Z (m/s-2)]])</f>
        <v>8.77</v>
      </c>
      <c r="I98" t="e">
        <f>SQRT(mpu_data__3[[#This Row],[Accel_X (m/s-2)3]]^2 + mpu_data__3[[#This Row],[Accel_Y (m/s-2)4]]^2 +mpu_data__3[[#This Row],[Accel_Z (m/s-2)5]]^2)</f>
        <v>#VALUE!</v>
      </c>
      <c r="J98" t="e">
        <f>ABS(mpu_data__3[[#This Row],[VECTOR MAGNITUDE]]-9.81)</f>
        <v>#VALUE!</v>
      </c>
      <c r="K98" t="e">
        <f>IF(mpu_data__3[[#This Row],[NET DYNAMIC ACCELERATION]] &lt; $J$138 + 2 *#REF!, "NORMAL", IF(mpu_data__3[[#This Row],[NET DYNAMIC ACCELERATION]] &lt; $J$138 + 4 *#REF!, "MODERATE", "SEVERE"))</f>
        <v>#VALUE!</v>
      </c>
    </row>
    <row r="99" spans="1:11">
      <c r="A99" t="s">
        <v>233</v>
      </c>
      <c r="B99" t="s">
        <v>234</v>
      </c>
      <c r="C99">
        <v>7.74</v>
      </c>
      <c r="D99">
        <v>6.81</v>
      </c>
      <c r="E99">
        <f>VALUE(mpu_data__3[[#This Row],[Time (s)]])</f>
        <v>107</v>
      </c>
      <c r="F99" t="e">
        <f>VALUE(mpu_data__3[[#This Row],[Accel_X (m/s-2)]])</f>
        <v>#VALUE!</v>
      </c>
      <c r="G99">
        <f>VALUE(mpu_data__3[[#This Row],[Accel_Y (m/s-2)]])</f>
        <v>7.74</v>
      </c>
      <c r="H99">
        <f>VALUE(mpu_data__3[[#This Row],[Accel_Z (m/s-2)]])</f>
        <v>6.81</v>
      </c>
      <c r="I99" t="e">
        <f>SQRT(mpu_data__3[[#This Row],[Accel_X (m/s-2)3]]^2 + mpu_data__3[[#This Row],[Accel_Y (m/s-2)4]]^2 +mpu_data__3[[#This Row],[Accel_Z (m/s-2)5]]^2)</f>
        <v>#VALUE!</v>
      </c>
      <c r="J99" t="e">
        <f>ABS(mpu_data__3[[#This Row],[VECTOR MAGNITUDE]]-9.81)</f>
        <v>#VALUE!</v>
      </c>
      <c r="K99" t="e">
        <f>IF(mpu_data__3[[#This Row],[NET DYNAMIC ACCELERATION]] &lt; $J$138 + 2 *#REF!, "NORMAL", IF(mpu_data__3[[#This Row],[NET DYNAMIC ACCELERATION]] &lt; $J$138 + 4 *#REF!, "MODERATE", "SEVERE"))</f>
        <v>#VALUE!</v>
      </c>
    </row>
    <row r="100" spans="1:11">
      <c r="A100" t="s">
        <v>235</v>
      </c>
      <c r="B100" t="s">
        <v>236</v>
      </c>
      <c r="C100">
        <v>2.48</v>
      </c>
      <c r="D100">
        <v>10.48</v>
      </c>
      <c r="E100">
        <f>VALUE(mpu_data__3[[#This Row],[Time (s)]])</f>
        <v>108</v>
      </c>
      <c r="F100" t="e">
        <f>VALUE(mpu_data__3[[#This Row],[Accel_X (m/s-2)]])</f>
        <v>#VALUE!</v>
      </c>
      <c r="G100">
        <f>VALUE(mpu_data__3[[#This Row],[Accel_Y (m/s-2)]])</f>
        <v>2.48</v>
      </c>
      <c r="H100">
        <f>VALUE(mpu_data__3[[#This Row],[Accel_Z (m/s-2)]])</f>
        <v>10.48</v>
      </c>
      <c r="I100" t="e">
        <f>SQRT(mpu_data__3[[#This Row],[Accel_X (m/s-2)3]]^2 + mpu_data__3[[#This Row],[Accel_Y (m/s-2)4]]^2 +mpu_data__3[[#This Row],[Accel_Z (m/s-2)5]]^2)</f>
        <v>#VALUE!</v>
      </c>
      <c r="J100" t="e">
        <f>ABS(mpu_data__3[[#This Row],[VECTOR MAGNITUDE]]-9.81)</f>
        <v>#VALUE!</v>
      </c>
      <c r="K100" t="e">
        <f>IF(mpu_data__3[[#This Row],[NET DYNAMIC ACCELERATION]] &lt; $J$138 + 2 *#REF!, "NORMAL", IF(mpu_data__3[[#This Row],[NET DYNAMIC ACCELERATION]] &lt; $J$138 + 4 *#REF!, "MODERATE", "SEVERE"))</f>
        <v>#VALUE!</v>
      </c>
    </row>
    <row r="101" spans="1:11">
      <c r="A101" t="s">
        <v>237</v>
      </c>
      <c r="B101" t="s">
        <v>98</v>
      </c>
      <c r="C101">
        <v>0.38</v>
      </c>
      <c r="D101">
        <v>10.68</v>
      </c>
      <c r="E101">
        <f>VALUE(mpu_data__3[[#This Row],[Time (s)]])</f>
        <v>109</v>
      </c>
      <c r="F101" t="e">
        <f>VALUE(mpu_data__3[[#This Row],[Accel_X (m/s-2)]])</f>
        <v>#VALUE!</v>
      </c>
      <c r="G101">
        <f>VALUE(mpu_data__3[[#This Row],[Accel_Y (m/s-2)]])</f>
        <v>0.38</v>
      </c>
      <c r="H101">
        <f>VALUE(mpu_data__3[[#This Row],[Accel_Z (m/s-2)]])</f>
        <v>10.68</v>
      </c>
      <c r="I101" t="e">
        <f>SQRT(mpu_data__3[[#This Row],[Accel_X (m/s-2)3]]^2 + mpu_data__3[[#This Row],[Accel_Y (m/s-2)4]]^2 +mpu_data__3[[#This Row],[Accel_Z (m/s-2)5]]^2)</f>
        <v>#VALUE!</v>
      </c>
      <c r="J101" t="e">
        <f>ABS(mpu_data__3[[#This Row],[VECTOR MAGNITUDE]]-9.81)</f>
        <v>#VALUE!</v>
      </c>
      <c r="K101" t="e">
        <f>IF(mpu_data__3[[#This Row],[NET DYNAMIC ACCELERATION]] &lt; $J$138 + 2 *#REF!, "NORMAL", IF(mpu_data__3[[#This Row],[NET DYNAMIC ACCELERATION]] &lt; $J$138 + 4 *#REF!, "MODERATE", "SEVERE"))</f>
        <v>#VALUE!</v>
      </c>
    </row>
    <row r="102" spans="1:11">
      <c r="A102" t="s">
        <v>238</v>
      </c>
      <c r="B102" t="s">
        <v>239</v>
      </c>
      <c r="C102">
        <v>8.59</v>
      </c>
      <c r="D102">
        <v>3.36</v>
      </c>
      <c r="E102">
        <f>VALUE(mpu_data__3[[#This Row],[Time (s)]])</f>
        <v>110</v>
      </c>
      <c r="F102" t="e">
        <f>VALUE(mpu_data__3[[#This Row],[Accel_X (m/s-2)]])</f>
        <v>#VALUE!</v>
      </c>
      <c r="G102">
        <f>VALUE(mpu_data__3[[#This Row],[Accel_Y (m/s-2)]])</f>
        <v>8.59</v>
      </c>
      <c r="H102">
        <f>VALUE(mpu_data__3[[#This Row],[Accel_Z (m/s-2)]])</f>
        <v>3.36</v>
      </c>
      <c r="I102" t="e">
        <f>SQRT(mpu_data__3[[#This Row],[Accel_X (m/s-2)3]]^2 + mpu_data__3[[#This Row],[Accel_Y (m/s-2)4]]^2 +mpu_data__3[[#This Row],[Accel_Z (m/s-2)5]]^2)</f>
        <v>#VALUE!</v>
      </c>
      <c r="J102" t="e">
        <f>ABS(mpu_data__3[[#This Row],[VECTOR MAGNITUDE]]-9.81)</f>
        <v>#VALUE!</v>
      </c>
      <c r="K102" t="e">
        <f>IF(mpu_data__3[[#This Row],[NET DYNAMIC ACCELERATION]] &lt; $J$138 + 2 *#REF!, "NORMAL", IF(mpu_data__3[[#This Row],[NET DYNAMIC ACCELERATION]] &lt; $J$138 + 4 *#REF!, "MODERATE", "SEVERE"))</f>
        <v>#VALUE!</v>
      </c>
    </row>
    <row r="103" spans="1:11">
      <c r="A103" t="s">
        <v>240</v>
      </c>
      <c r="B103" t="s">
        <v>241</v>
      </c>
      <c r="C103">
        <v>6.36</v>
      </c>
      <c r="D103">
        <v>7.77</v>
      </c>
      <c r="E103">
        <f>VALUE(mpu_data__3[[#This Row],[Time (s)]])</f>
        <v>111</v>
      </c>
      <c r="F103" t="e">
        <f>VALUE(mpu_data__3[[#This Row],[Accel_X (m/s-2)]])</f>
        <v>#VALUE!</v>
      </c>
      <c r="G103">
        <f>VALUE(mpu_data__3[[#This Row],[Accel_Y (m/s-2)]])</f>
        <v>6.36</v>
      </c>
      <c r="H103">
        <f>VALUE(mpu_data__3[[#This Row],[Accel_Z (m/s-2)]])</f>
        <v>7.77</v>
      </c>
      <c r="I103" t="e">
        <f>SQRT(mpu_data__3[[#This Row],[Accel_X (m/s-2)3]]^2 + mpu_data__3[[#This Row],[Accel_Y (m/s-2)4]]^2 +mpu_data__3[[#This Row],[Accel_Z (m/s-2)5]]^2)</f>
        <v>#VALUE!</v>
      </c>
      <c r="J103" t="e">
        <f>ABS(mpu_data__3[[#This Row],[VECTOR MAGNITUDE]]-9.81)</f>
        <v>#VALUE!</v>
      </c>
      <c r="K103" t="e">
        <f>IF(mpu_data__3[[#This Row],[NET DYNAMIC ACCELERATION]] &lt; $J$138 + 2 *#REF!, "NORMAL", IF(mpu_data__3[[#This Row],[NET DYNAMIC ACCELERATION]] &lt; $J$138 + 4 *#REF!, "MODERATE", "SEVERE"))</f>
        <v>#VALUE!</v>
      </c>
    </row>
    <row r="104" spans="1:11">
      <c r="A104" t="s">
        <v>242</v>
      </c>
      <c r="B104" t="s">
        <v>243</v>
      </c>
      <c r="C104">
        <v>-3.94</v>
      </c>
      <c r="D104">
        <v>9.86</v>
      </c>
      <c r="E104">
        <f>VALUE(mpu_data__3[[#This Row],[Time (s)]])</f>
        <v>112</v>
      </c>
      <c r="F104">
        <f>VALUE(mpu_data__3[[#This Row],[Accel_X (m/s-2)]])</f>
        <v>2.1527777777777778E-2</v>
      </c>
      <c r="G104">
        <f>VALUE(mpu_data__3[[#This Row],[Accel_Y (m/s-2)]])</f>
        <v>-3.94</v>
      </c>
      <c r="H104">
        <f>VALUE(mpu_data__3[[#This Row],[Accel_Z (m/s-2)]])</f>
        <v>9.86</v>
      </c>
      <c r="I104">
        <f>SQRT(mpu_data__3[[#This Row],[Accel_X (m/s-2)3]]^2 + mpu_data__3[[#This Row],[Accel_Y (m/s-2)4]]^2 +mpu_data__3[[#This Row],[Accel_Z (m/s-2)5]]^2)</f>
        <v>10.618081909893897</v>
      </c>
      <c r="J104">
        <f>ABS(mpu_data__3[[#This Row],[VECTOR MAGNITUDE]]-9.81)</f>
        <v>0.80808190989389672</v>
      </c>
      <c r="K104" t="e">
        <f>IF(mpu_data__3[[#This Row],[NET DYNAMIC ACCELERATION]] &lt; $J$138 + 2 *#REF!, "NORMAL", IF(mpu_data__3[[#This Row],[NET DYNAMIC ACCELERATION]] &lt; $J$138 + 4 *#REF!, "MODERATE", "SEVERE"))</f>
        <v>#VALUE!</v>
      </c>
    </row>
    <row r="105" spans="1:11">
      <c r="A105" t="s">
        <v>244</v>
      </c>
      <c r="B105" t="s">
        <v>236</v>
      </c>
      <c r="C105">
        <v>5.5</v>
      </c>
      <c r="D105">
        <v>8.89</v>
      </c>
      <c r="E105">
        <f>VALUE(mpu_data__3[[#This Row],[Time (s)]])</f>
        <v>113</v>
      </c>
      <c r="F105" t="e">
        <f>VALUE(mpu_data__3[[#This Row],[Accel_X (m/s-2)]])</f>
        <v>#VALUE!</v>
      </c>
      <c r="G105">
        <f>VALUE(mpu_data__3[[#This Row],[Accel_Y (m/s-2)]])</f>
        <v>5.5</v>
      </c>
      <c r="H105">
        <f>VALUE(mpu_data__3[[#This Row],[Accel_Z (m/s-2)]])</f>
        <v>8.89</v>
      </c>
      <c r="I105" t="e">
        <f>SQRT(mpu_data__3[[#This Row],[Accel_X (m/s-2)3]]^2 + mpu_data__3[[#This Row],[Accel_Y (m/s-2)4]]^2 +mpu_data__3[[#This Row],[Accel_Z (m/s-2)5]]^2)</f>
        <v>#VALUE!</v>
      </c>
      <c r="J105" t="e">
        <f>ABS(mpu_data__3[[#This Row],[VECTOR MAGNITUDE]]-9.81)</f>
        <v>#VALUE!</v>
      </c>
      <c r="K105" t="e">
        <f>IF(mpu_data__3[[#This Row],[NET DYNAMIC ACCELERATION]] &lt; $J$138 + 2 *#REF!, "NORMAL", IF(mpu_data__3[[#This Row],[NET DYNAMIC ACCELERATION]] &lt; $J$138 + 4 *#REF!, "MODERATE", "SEVERE"))</f>
        <v>#VALUE!</v>
      </c>
    </row>
    <row r="106" spans="1:11">
      <c r="A106" t="s">
        <v>245</v>
      </c>
      <c r="B106" t="s">
        <v>246</v>
      </c>
      <c r="C106">
        <v>1.42</v>
      </c>
      <c r="D106">
        <v>10.75</v>
      </c>
      <c r="E106">
        <f>VALUE(mpu_data__3[[#This Row],[Time (s)]])</f>
        <v>114</v>
      </c>
      <c r="F106" t="e">
        <f>VALUE(mpu_data__3[[#This Row],[Accel_X (m/s-2)]])</f>
        <v>#VALUE!</v>
      </c>
      <c r="G106">
        <f>VALUE(mpu_data__3[[#This Row],[Accel_Y (m/s-2)]])</f>
        <v>1.42</v>
      </c>
      <c r="H106">
        <f>VALUE(mpu_data__3[[#This Row],[Accel_Z (m/s-2)]])</f>
        <v>10.75</v>
      </c>
      <c r="I106" t="e">
        <f>SQRT(mpu_data__3[[#This Row],[Accel_X (m/s-2)3]]^2 + mpu_data__3[[#This Row],[Accel_Y (m/s-2)4]]^2 +mpu_data__3[[#This Row],[Accel_Z (m/s-2)5]]^2)</f>
        <v>#VALUE!</v>
      </c>
      <c r="J106" t="e">
        <f>ABS(mpu_data__3[[#This Row],[VECTOR MAGNITUDE]]-9.81)</f>
        <v>#VALUE!</v>
      </c>
      <c r="K106" t="e">
        <f>IF(mpu_data__3[[#This Row],[NET DYNAMIC ACCELERATION]] &lt; $J$138 + 2 *#REF!, "NORMAL", IF(mpu_data__3[[#This Row],[NET DYNAMIC ACCELERATION]] &lt; $J$138 + 4 *#REF!, "MODERATE", "SEVERE"))</f>
        <v>#VALUE!</v>
      </c>
    </row>
    <row r="107" spans="1:11">
      <c r="A107" t="s">
        <v>247</v>
      </c>
      <c r="B107" t="s">
        <v>248</v>
      </c>
      <c r="C107">
        <v>-5.27</v>
      </c>
      <c r="D107">
        <v>9.4499999999999993</v>
      </c>
      <c r="E107">
        <f>VALUE(mpu_data__3[[#This Row],[Time (s)]])</f>
        <v>115</v>
      </c>
      <c r="F107">
        <f>VALUE(mpu_data__3[[#This Row],[Accel_X (m/s-2)]])</f>
        <v>5.1388888888888887E-2</v>
      </c>
      <c r="G107">
        <f>VALUE(mpu_data__3[[#This Row],[Accel_Y (m/s-2)]])</f>
        <v>-5.27</v>
      </c>
      <c r="H107">
        <f>VALUE(mpu_data__3[[#This Row],[Accel_Z (m/s-2)]])</f>
        <v>9.4499999999999993</v>
      </c>
      <c r="I107">
        <f>SQRT(mpu_data__3[[#This Row],[Accel_X (m/s-2)3]]^2 + mpu_data__3[[#This Row],[Accel_Y (m/s-2)4]]^2 +mpu_data__3[[#This Row],[Accel_Z (m/s-2)5]]^2)</f>
        <v>10.820260663121809</v>
      </c>
      <c r="J107">
        <f>ABS(mpu_data__3[[#This Row],[VECTOR MAGNITUDE]]-9.81)</f>
        <v>1.0102606631218087</v>
      </c>
      <c r="K107" t="e">
        <f>IF(mpu_data__3[[#This Row],[NET DYNAMIC ACCELERATION]] &lt; $J$138 + 2 *#REF!, "NORMAL", IF(mpu_data__3[[#This Row],[NET DYNAMIC ACCELERATION]] &lt; $J$138 + 4 *#REF!, "MODERATE", "SEVERE"))</f>
        <v>#VALUE!</v>
      </c>
    </row>
    <row r="108" spans="1:11">
      <c r="A108" t="s">
        <v>249</v>
      </c>
      <c r="B108" t="s">
        <v>250</v>
      </c>
      <c r="C108">
        <v>-2.97</v>
      </c>
      <c r="D108">
        <v>10.74</v>
      </c>
      <c r="E108">
        <f>VALUE(mpu_data__3[[#This Row],[Time (s)]])</f>
        <v>116</v>
      </c>
      <c r="F108">
        <f>VALUE(mpu_data__3[[#This Row],[Accel_X (m/s-2)]])</f>
        <v>2.9166666666666667E-2</v>
      </c>
      <c r="G108">
        <f>VALUE(mpu_data__3[[#This Row],[Accel_Y (m/s-2)]])</f>
        <v>-2.97</v>
      </c>
      <c r="H108">
        <f>VALUE(mpu_data__3[[#This Row],[Accel_Z (m/s-2)]])</f>
        <v>10.74</v>
      </c>
      <c r="I108">
        <f>SQRT(mpu_data__3[[#This Row],[Accel_X (m/s-2)3]]^2 + mpu_data__3[[#This Row],[Accel_Y (m/s-2)4]]^2 +mpu_data__3[[#This Row],[Accel_Z (m/s-2)5]]^2)</f>
        <v>11.143130201807947</v>
      </c>
      <c r="J108">
        <f>ABS(mpu_data__3[[#This Row],[VECTOR MAGNITUDE]]-9.81)</f>
        <v>1.3331302018079469</v>
      </c>
      <c r="K108" t="e">
        <f>IF(mpu_data__3[[#This Row],[NET DYNAMIC ACCELERATION]] &lt; $J$138 + 2 *#REF!, "NORMAL", IF(mpu_data__3[[#This Row],[NET DYNAMIC ACCELERATION]] &lt; $J$138 + 4 *#REF!, "MODERATE", "SEVERE"))</f>
        <v>#VALUE!</v>
      </c>
    </row>
    <row r="109" spans="1:11">
      <c r="A109" t="s">
        <v>251</v>
      </c>
      <c r="B109" t="s">
        <v>252</v>
      </c>
      <c r="C109">
        <v>4.04</v>
      </c>
      <c r="D109">
        <v>10.02</v>
      </c>
      <c r="E109">
        <f>VALUE(mpu_data__3[[#This Row],[Time (s)]])</f>
        <v>117</v>
      </c>
      <c r="F109" t="e">
        <f>VALUE(mpu_data__3[[#This Row],[Accel_X (m/s-2)]])</f>
        <v>#VALUE!</v>
      </c>
      <c r="G109">
        <f>VALUE(mpu_data__3[[#This Row],[Accel_Y (m/s-2)]])</f>
        <v>4.04</v>
      </c>
      <c r="H109">
        <f>VALUE(mpu_data__3[[#This Row],[Accel_Z (m/s-2)]])</f>
        <v>10.02</v>
      </c>
      <c r="I109" t="e">
        <f>SQRT(mpu_data__3[[#This Row],[Accel_X (m/s-2)3]]^2 + mpu_data__3[[#This Row],[Accel_Y (m/s-2)4]]^2 +mpu_data__3[[#This Row],[Accel_Z (m/s-2)5]]^2)</f>
        <v>#VALUE!</v>
      </c>
      <c r="J109" t="e">
        <f>ABS(mpu_data__3[[#This Row],[VECTOR MAGNITUDE]]-9.81)</f>
        <v>#VALUE!</v>
      </c>
      <c r="K109" t="e">
        <f>IF(mpu_data__3[[#This Row],[NET DYNAMIC ACCELERATION]] &lt; $J$138 + 2 *#REF!, "NORMAL", IF(mpu_data__3[[#This Row],[NET DYNAMIC ACCELERATION]] &lt; $J$138 + 4 *#REF!, "MODERATE", "SEVERE"))</f>
        <v>#VALUE!</v>
      </c>
    </row>
    <row r="110" spans="1:11">
      <c r="A110" t="s">
        <v>253</v>
      </c>
      <c r="B110" t="s">
        <v>254</v>
      </c>
      <c r="C110">
        <v>3.02</v>
      </c>
      <c r="D110">
        <v>10.84</v>
      </c>
      <c r="E110">
        <f>VALUE(mpu_data__3[[#This Row],[Time (s)]])</f>
        <v>118</v>
      </c>
      <c r="F110" t="e">
        <f>VALUE(mpu_data__3[[#This Row],[Accel_X (m/s-2)]])</f>
        <v>#VALUE!</v>
      </c>
      <c r="G110">
        <f>VALUE(mpu_data__3[[#This Row],[Accel_Y (m/s-2)]])</f>
        <v>3.02</v>
      </c>
      <c r="H110">
        <f>VALUE(mpu_data__3[[#This Row],[Accel_Z (m/s-2)]])</f>
        <v>10.84</v>
      </c>
      <c r="I110" t="e">
        <f>SQRT(mpu_data__3[[#This Row],[Accel_X (m/s-2)3]]^2 + mpu_data__3[[#This Row],[Accel_Y (m/s-2)4]]^2 +mpu_data__3[[#This Row],[Accel_Z (m/s-2)5]]^2)</f>
        <v>#VALUE!</v>
      </c>
      <c r="J110" t="e">
        <f>ABS(mpu_data__3[[#This Row],[VECTOR MAGNITUDE]]-9.81)</f>
        <v>#VALUE!</v>
      </c>
      <c r="K110" t="e">
        <f>IF(mpu_data__3[[#This Row],[NET DYNAMIC ACCELERATION]] &lt; $J$138 + 2 *#REF!, "NORMAL", IF(mpu_data__3[[#This Row],[NET DYNAMIC ACCELERATION]] &lt; $J$138 + 4 *#REF!, "MODERATE", "SEVERE"))</f>
        <v>#VALUE!</v>
      </c>
    </row>
    <row r="111" spans="1:11">
      <c r="A111" t="s">
        <v>255</v>
      </c>
      <c r="B111" t="s">
        <v>256</v>
      </c>
      <c r="C111">
        <v>-4.6399999999999997</v>
      </c>
      <c r="D111">
        <v>10.27</v>
      </c>
      <c r="E111">
        <f>VALUE(mpu_data__3[[#This Row],[Time (s)]])</f>
        <v>119</v>
      </c>
      <c r="F111">
        <f>VALUE(mpu_data__3[[#This Row],[Accel_X (m/s-2)]])</f>
        <v>6.25E-2</v>
      </c>
      <c r="G111">
        <f>VALUE(mpu_data__3[[#This Row],[Accel_Y (m/s-2)]])</f>
        <v>-4.6399999999999997</v>
      </c>
      <c r="H111">
        <f>VALUE(mpu_data__3[[#This Row],[Accel_Z (m/s-2)]])</f>
        <v>10.27</v>
      </c>
      <c r="I111">
        <f>SQRT(mpu_data__3[[#This Row],[Accel_X (m/s-2)3]]^2 + mpu_data__3[[#This Row],[Accel_Y (m/s-2)4]]^2 +mpu_data__3[[#This Row],[Accel_Z (m/s-2)5]]^2)</f>
        <v>11.269711897382292</v>
      </c>
      <c r="J111">
        <f>ABS(mpu_data__3[[#This Row],[VECTOR MAGNITUDE]]-9.81)</f>
        <v>1.4597118973822916</v>
      </c>
      <c r="K111" t="e">
        <f>IF(mpu_data__3[[#This Row],[NET DYNAMIC ACCELERATION]] &lt; $J$138 + 2 *#REF!, "NORMAL", IF(mpu_data__3[[#This Row],[NET DYNAMIC ACCELERATION]] &lt; $J$138 + 4 *#REF!, "MODERATE", "SEVERE"))</f>
        <v>#VALUE!</v>
      </c>
    </row>
    <row r="112" spans="1:11">
      <c r="A112" t="s">
        <v>257</v>
      </c>
      <c r="B112" t="s">
        <v>258</v>
      </c>
      <c r="C112">
        <v>0.75</v>
      </c>
      <c r="D112">
        <v>11.46</v>
      </c>
      <c r="E112">
        <f>VALUE(mpu_data__3[[#This Row],[Time (s)]])</f>
        <v>120</v>
      </c>
      <c r="F112" t="e">
        <f>VALUE(mpu_data__3[[#This Row],[Accel_X (m/s-2)]])</f>
        <v>#VALUE!</v>
      </c>
      <c r="G112">
        <f>VALUE(mpu_data__3[[#This Row],[Accel_Y (m/s-2)]])</f>
        <v>0.75</v>
      </c>
      <c r="H112">
        <f>VALUE(mpu_data__3[[#This Row],[Accel_Z (m/s-2)]])</f>
        <v>11.46</v>
      </c>
      <c r="I112" t="e">
        <f>SQRT(mpu_data__3[[#This Row],[Accel_X (m/s-2)3]]^2 + mpu_data__3[[#This Row],[Accel_Y (m/s-2)4]]^2 +mpu_data__3[[#This Row],[Accel_Z (m/s-2)5]]^2)</f>
        <v>#VALUE!</v>
      </c>
      <c r="J112" t="e">
        <f>ABS(mpu_data__3[[#This Row],[VECTOR MAGNITUDE]]-9.81)</f>
        <v>#VALUE!</v>
      </c>
      <c r="K112" t="e">
        <f>IF(mpu_data__3[[#This Row],[NET DYNAMIC ACCELERATION]] &lt; $J$138 + 2 *#REF!, "NORMAL", IF(mpu_data__3[[#This Row],[NET DYNAMIC ACCELERATION]] &lt; $J$138 + 4 *#REF!, "MODERATE", "SEVERE"))</f>
        <v>#VALUE!</v>
      </c>
    </row>
    <row r="113" spans="1:11">
      <c r="A113" t="s">
        <v>259</v>
      </c>
      <c r="B113" t="s">
        <v>232</v>
      </c>
      <c r="C113">
        <v>-1.52</v>
      </c>
      <c r="D113">
        <v>9.8000000000000007</v>
      </c>
      <c r="E113">
        <f>VALUE(mpu_data__3[[#This Row],[Time (s)]])</f>
        <v>121</v>
      </c>
      <c r="F113" t="e">
        <f>VALUE(mpu_data__3[[#This Row],[Accel_X (m/s-2)]])</f>
        <v>#VALUE!</v>
      </c>
      <c r="G113">
        <f>VALUE(mpu_data__3[[#This Row],[Accel_Y (m/s-2)]])</f>
        <v>-1.52</v>
      </c>
      <c r="H113">
        <f>VALUE(mpu_data__3[[#This Row],[Accel_Z (m/s-2)]])</f>
        <v>9.8000000000000007</v>
      </c>
      <c r="I113" t="e">
        <f>SQRT(mpu_data__3[[#This Row],[Accel_X (m/s-2)3]]^2 + mpu_data__3[[#This Row],[Accel_Y (m/s-2)4]]^2 +mpu_data__3[[#This Row],[Accel_Z (m/s-2)5]]^2)</f>
        <v>#VALUE!</v>
      </c>
      <c r="J113" t="e">
        <f>ABS(mpu_data__3[[#This Row],[VECTOR MAGNITUDE]]-9.81)</f>
        <v>#VALUE!</v>
      </c>
      <c r="K113" t="e">
        <f>IF(mpu_data__3[[#This Row],[NET DYNAMIC ACCELERATION]] &lt; $J$138 + 2 *#REF!, "NORMAL", IF(mpu_data__3[[#This Row],[NET DYNAMIC ACCELERATION]] &lt; $J$138 + 4 *#REF!, "MODERATE", "SEVERE"))</f>
        <v>#VALUE!</v>
      </c>
    </row>
    <row r="114" spans="1:11">
      <c r="A114" t="s">
        <v>260</v>
      </c>
      <c r="B114" t="s">
        <v>261</v>
      </c>
      <c r="C114">
        <v>-0.7</v>
      </c>
      <c r="D114">
        <v>10.25</v>
      </c>
      <c r="E114">
        <f>VALUE(mpu_data__3[[#This Row],[Time (s)]])</f>
        <v>122</v>
      </c>
      <c r="F114" t="e">
        <f>VALUE(mpu_data__3[[#This Row],[Accel_X (m/s-2)]])</f>
        <v>#VALUE!</v>
      </c>
      <c r="G114">
        <f>VALUE(mpu_data__3[[#This Row],[Accel_Y (m/s-2)]])</f>
        <v>-0.7</v>
      </c>
      <c r="H114">
        <f>VALUE(mpu_data__3[[#This Row],[Accel_Z (m/s-2)]])</f>
        <v>10.25</v>
      </c>
      <c r="I114" t="e">
        <f>SQRT(mpu_data__3[[#This Row],[Accel_X (m/s-2)3]]^2 + mpu_data__3[[#This Row],[Accel_Y (m/s-2)4]]^2 +mpu_data__3[[#This Row],[Accel_Z (m/s-2)5]]^2)</f>
        <v>#VALUE!</v>
      </c>
      <c r="J114" t="e">
        <f>ABS(mpu_data__3[[#This Row],[VECTOR MAGNITUDE]]-9.81)</f>
        <v>#VALUE!</v>
      </c>
      <c r="K114" t="e">
        <f>IF(mpu_data__3[[#This Row],[NET DYNAMIC ACCELERATION]] &lt; $J$138 + 2 *#REF!, "NORMAL", IF(mpu_data__3[[#This Row],[NET DYNAMIC ACCELERATION]] &lt; $J$138 + 4 *#REF!, "MODERATE", "SEVERE"))</f>
        <v>#VALUE!</v>
      </c>
    </row>
    <row r="115" spans="1:11">
      <c r="A115" t="s">
        <v>262</v>
      </c>
      <c r="B115" t="s">
        <v>263</v>
      </c>
      <c r="C115">
        <v>-4.32</v>
      </c>
      <c r="D115">
        <v>8.67</v>
      </c>
      <c r="E115">
        <f>VALUE(mpu_data__3[[#This Row],[Time (s)]])</f>
        <v>123</v>
      </c>
      <c r="F115" t="e">
        <f>VALUE(mpu_data__3[[#This Row],[Accel_X (m/s-2)]])</f>
        <v>#VALUE!</v>
      </c>
      <c r="G115">
        <f>VALUE(mpu_data__3[[#This Row],[Accel_Y (m/s-2)]])</f>
        <v>-4.32</v>
      </c>
      <c r="H115">
        <f>VALUE(mpu_data__3[[#This Row],[Accel_Z (m/s-2)]])</f>
        <v>8.67</v>
      </c>
      <c r="I115" t="e">
        <f>SQRT(mpu_data__3[[#This Row],[Accel_X (m/s-2)3]]^2 + mpu_data__3[[#This Row],[Accel_Y (m/s-2)4]]^2 +mpu_data__3[[#This Row],[Accel_Z (m/s-2)5]]^2)</f>
        <v>#VALUE!</v>
      </c>
      <c r="J115" t="e">
        <f>ABS(mpu_data__3[[#This Row],[VECTOR MAGNITUDE]]-9.81)</f>
        <v>#VALUE!</v>
      </c>
      <c r="K115" t="e">
        <f>IF(mpu_data__3[[#This Row],[NET DYNAMIC ACCELERATION]] &lt; $J$138 + 2 *#REF!, "NORMAL", IF(mpu_data__3[[#This Row],[NET DYNAMIC ACCELERATION]] &lt; $J$138 + 4 *#REF!, "MODERATE", "SEVERE"))</f>
        <v>#VALUE!</v>
      </c>
    </row>
    <row r="116" spans="1:11">
      <c r="A116" t="s">
        <v>264</v>
      </c>
      <c r="B116" t="s">
        <v>265</v>
      </c>
      <c r="C116">
        <v>0.79</v>
      </c>
      <c r="D116">
        <v>12.25</v>
      </c>
      <c r="E116">
        <f>VALUE(mpu_data__3[[#This Row],[Time (s)]])</f>
        <v>124</v>
      </c>
      <c r="F116" t="e">
        <f>VALUE(mpu_data__3[[#This Row],[Accel_X (m/s-2)]])</f>
        <v>#VALUE!</v>
      </c>
      <c r="G116">
        <f>VALUE(mpu_data__3[[#This Row],[Accel_Y (m/s-2)]])</f>
        <v>0.79</v>
      </c>
      <c r="H116">
        <f>VALUE(mpu_data__3[[#This Row],[Accel_Z (m/s-2)]])</f>
        <v>12.25</v>
      </c>
      <c r="I116" t="e">
        <f>SQRT(mpu_data__3[[#This Row],[Accel_X (m/s-2)3]]^2 + mpu_data__3[[#This Row],[Accel_Y (m/s-2)4]]^2 +mpu_data__3[[#This Row],[Accel_Z (m/s-2)5]]^2)</f>
        <v>#VALUE!</v>
      </c>
      <c r="J116" t="e">
        <f>ABS(mpu_data__3[[#This Row],[VECTOR MAGNITUDE]]-9.81)</f>
        <v>#VALUE!</v>
      </c>
      <c r="K116" t="e">
        <f>IF(mpu_data__3[[#This Row],[NET DYNAMIC ACCELERATION]] &lt; $J$138 + 2 *#REF!, "NORMAL", IF(mpu_data__3[[#This Row],[NET DYNAMIC ACCELERATION]] &lt; $J$138 + 4 *#REF!, "MODERATE", "SEVERE"))</f>
        <v>#VALUE!</v>
      </c>
    </row>
    <row r="117" spans="1:11">
      <c r="A117" t="s">
        <v>266</v>
      </c>
      <c r="B117" t="s">
        <v>267</v>
      </c>
      <c r="C117">
        <v>-8.2799999999999994</v>
      </c>
      <c r="D117">
        <v>1.51</v>
      </c>
      <c r="E117">
        <f>VALUE(mpu_data__3[[#This Row],[Time (s)]])</f>
        <v>125</v>
      </c>
      <c r="F117" t="e">
        <f>VALUE(mpu_data__3[[#This Row],[Accel_X (m/s-2)]])</f>
        <v>#VALUE!</v>
      </c>
      <c r="G117">
        <f>VALUE(mpu_data__3[[#This Row],[Accel_Y (m/s-2)]])</f>
        <v>-8.2799999999999994</v>
      </c>
      <c r="H117">
        <f>VALUE(mpu_data__3[[#This Row],[Accel_Z (m/s-2)]])</f>
        <v>1.51</v>
      </c>
      <c r="I117" t="e">
        <f>SQRT(mpu_data__3[[#This Row],[Accel_X (m/s-2)3]]^2 + mpu_data__3[[#This Row],[Accel_Y (m/s-2)4]]^2 +mpu_data__3[[#This Row],[Accel_Z (m/s-2)5]]^2)</f>
        <v>#VALUE!</v>
      </c>
      <c r="J117" t="e">
        <f>ABS(mpu_data__3[[#This Row],[VECTOR MAGNITUDE]]-9.81)</f>
        <v>#VALUE!</v>
      </c>
      <c r="K117" t="e">
        <f>IF(mpu_data__3[[#This Row],[NET DYNAMIC ACCELERATION]] &lt; $J$138 + 2 *#REF!, "NORMAL", IF(mpu_data__3[[#This Row],[NET DYNAMIC ACCELERATION]] &lt; $J$138 + 4 *#REF!, "MODERATE", "SEVERE"))</f>
        <v>#VALUE!</v>
      </c>
    </row>
    <row r="118" spans="1:11">
      <c r="A118" t="s">
        <v>268</v>
      </c>
      <c r="B118" t="s">
        <v>269</v>
      </c>
      <c r="C118">
        <v>4.76</v>
      </c>
      <c r="D118">
        <v>9.67</v>
      </c>
      <c r="E118">
        <f>VALUE(mpu_data__3[[#This Row],[Time (s)]])</f>
        <v>126</v>
      </c>
      <c r="F118">
        <f>VALUE(mpu_data__3[[#This Row],[Accel_X (m/s-2)]])</f>
        <v>9.166666666666666E-2</v>
      </c>
      <c r="G118">
        <f>VALUE(mpu_data__3[[#This Row],[Accel_Y (m/s-2)]])</f>
        <v>4.76</v>
      </c>
      <c r="H118">
        <f>VALUE(mpu_data__3[[#This Row],[Accel_Z (m/s-2)]])</f>
        <v>9.67</v>
      </c>
      <c r="I118">
        <f>SQRT(mpu_data__3[[#This Row],[Accel_X (m/s-2)3]]^2 + mpu_data__3[[#This Row],[Accel_Y (m/s-2)4]]^2 +mpu_data__3[[#This Row],[Accel_Z (m/s-2)5]]^2)</f>
        <v>10.778446213521583</v>
      </c>
      <c r="J118">
        <f>ABS(mpu_data__3[[#This Row],[VECTOR MAGNITUDE]]-9.81)</f>
        <v>0.96844621352158278</v>
      </c>
      <c r="K118" t="e">
        <f>IF(mpu_data__3[[#This Row],[NET DYNAMIC ACCELERATION]] &lt; $J$138 + 2 *#REF!, "NORMAL", IF(mpu_data__3[[#This Row],[NET DYNAMIC ACCELERATION]] &lt; $J$138 + 4 *#REF!, "MODERATE", "SEVERE"))</f>
        <v>#VALUE!</v>
      </c>
    </row>
    <row r="119" spans="1:11">
      <c r="A119" t="s">
        <v>270</v>
      </c>
      <c r="B119" t="s">
        <v>271</v>
      </c>
      <c r="C119">
        <v>8.74</v>
      </c>
      <c r="D119">
        <v>2.4900000000000002</v>
      </c>
      <c r="E119">
        <f>VALUE(mpu_data__3[[#This Row],[Time (s)]])</f>
        <v>127</v>
      </c>
      <c r="F119">
        <f>VALUE(mpu_data__3[[#This Row],[Accel_X (m/s-2)]])</f>
        <v>0.16805555555555557</v>
      </c>
      <c r="G119">
        <f>VALUE(mpu_data__3[[#This Row],[Accel_Y (m/s-2)]])</f>
        <v>8.74</v>
      </c>
      <c r="H119">
        <f>VALUE(mpu_data__3[[#This Row],[Accel_Z (m/s-2)]])</f>
        <v>2.4900000000000002</v>
      </c>
      <c r="I119">
        <f>SQRT(mpu_data__3[[#This Row],[Accel_X (m/s-2)3]]^2 + mpu_data__3[[#This Row],[Accel_Y (m/s-2)4]]^2 +mpu_data__3[[#This Row],[Accel_Z (m/s-2)5]]^2)</f>
        <v>9.0893312553648897</v>
      </c>
      <c r="J119">
        <f>ABS(mpu_data__3[[#This Row],[VECTOR MAGNITUDE]]-9.81)</f>
        <v>0.72066874463511077</v>
      </c>
      <c r="K119" t="e">
        <f>IF(mpu_data__3[[#This Row],[NET DYNAMIC ACCELERATION]] &lt; $J$138 + 2 *#REF!, "NORMAL", IF(mpu_data__3[[#This Row],[NET DYNAMIC ACCELERATION]] &lt; $J$138 + 4 *#REF!, "MODERATE", "SEVERE"))</f>
        <v>#VALUE!</v>
      </c>
    </row>
    <row r="120" spans="1:11">
      <c r="A120" t="s">
        <v>272</v>
      </c>
      <c r="B120" t="s">
        <v>273</v>
      </c>
      <c r="C120">
        <v>7.8</v>
      </c>
      <c r="D120">
        <v>-3.99</v>
      </c>
      <c r="E120">
        <f>VALUE(mpu_data__3[[#This Row],[Time (s)]])</f>
        <v>128</v>
      </c>
      <c r="F120">
        <f>VALUE(mpu_data__3[[#This Row],[Accel_X (m/s-2)]])</f>
        <v>0.20833333333333334</v>
      </c>
      <c r="G120">
        <f>VALUE(mpu_data__3[[#This Row],[Accel_Y (m/s-2)]])</f>
        <v>7.8</v>
      </c>
      <c r="H120">
        <f>VALUE(mpu_data__3[[#This Row],[Accel_Z (m/s-2)]])</f>
        <v>-3.99</v>
      </c>
      <c r="I120">
        <f>SQRT(mpu_data__3[[#This Row],[Accel_X (m/s-2)3]]^2 + mpu_data__3[[#This Row],[Accel_Y (m/s-2)4]]^2 +mpu_data__3[[#This Row],[Accel_Z (m/s-2)5]]^2)</f>
        <v>8.7637607668042712</v>
      </c>
      <c r="J120">
        <f>ABS(mpu_data__3[[#This Row],[VECTOR MAGNITUDE]]-9.81)</f>
        <v>1.0462392331957293</v>
      </c>
      <c r="K120" t="e">
        <f>IF(mpu_data__3[[#This Row],[NET DYNAMIC ACCELERATION]] &lt; $J$138 + 2 *#REF!, "NORMAL", IF(mpu_data__3[[#This Row],[NET DYNAMIC ACCELERATION]] &lt; $J$138 + 4 *#REF!, "MODERATE", "SEVERE"))</f>
        <v>#VALUE!</v>
      </c>
    </row>
    <row r="121" spans="1:11">
      <c r="A121" t="s">
        <v>274</v>
      </c>
      <c r="B121" t="s">
        <v>275</v>
      </c>
      <c r="C121">
        <v>7.29</v>
      </c>
      <c r="D121">
        <v>9.41</v>
      </c>
      <c r="E121">
        <f>VALUE(mpu_data__3[[#This Row],[Time (s)]])</f>
        <v>129</v>
      </c>
      <c r="F121">
        <f>VALUE(mpu_data__3[[#This Row],[Accel_X (m/s-2)]])</f>
        <v>3.2638888888888891E-2</v>
      </c>
      <c r="G121">
        <f>VALUE(mpu_data__3[[#This Row],[Accel_Y (m/s-2)]])</f>
        <v>7.29</v>
      </c>
      <c r="H121">
        <f>VALUE(mpu_data__3[[#This Row],[Accel_Z (m/s-2)]])</f>
        <v>9.41</v>
      </c>
      <c r="I121">
        <f>SQRT(mpu_data__3[[#This Row],[Accel_X (m/s-2)3]]^2 + mpu_data__3[[#This Row],[Accel_Y (m/s-2)4]]^2 +mpu_data__3[[#This Row],[Accel_Z (m/s-2)5]]^2)</f>
        <v>11.903498027767633</v>
      </c>
      <c r="J121">
        <f>ABS(mpu_data__3[[#This Row],[VECTOR MAGNITUDE]]-9.81)</f>
        <v>2.0934980277676321</v>
      </c>
      <c r="K121" t="e">
        <f>IF(mpu_data__3[[#This Row],[NET DYNAMIC ACCELERATION]] &lt; $J$138 + 2 *#REF!, "NORMAL", IF(mpu_data__3[[#This Row],[NET DYNAMIC ACCELERATION]] &lt; $J$138 + 4 *#REF!, "MODERATE", "SEVERE"))</f>
        <v>#VALUE!</v>
      </c>
    </row>
    <row r="122" spans="1:11">
      <c r="A122" t="s">
        <v>276</v>
      </c>
      <c r="B122" t="s">
        <v>277</v>
      </c>
      <c r="C122">
        <v>3.49</v>
      </c>
      <c r="D122">
        <v>-10.54</v>
      </c>
      <c r="E122">
        <f>VALUE(mpu_data__3[[#This Row],[Time (s)]])</f>
        <v>130</v>
      </c>
      <c r="F122">
        <f>VALUE(mpu_data__3[[#This Row],[Accel_X (m/s-2)]])</f>
        <v>3.6805555555555557E-2</v>
      </c>
      <c r="G122">
        <f>VALUE(mpu_data__3[[#This Row],[Accel_Y (m/s-2)]])</f>
        <v>3.49</v>
      </c>
      <c r="H122">
        <f>VALUE(mpu_data__3[[#This Row],[Accel_Z (m/s-2)]])</f>
        <v>-10.54</v>
      </c>
      <c r="I122">
        <f>SQRT(mpu_data__3[[#This Row],[Accel_X (m/s-2)3]]^2 + mpu_data__3[[#This Row],[Accel_Y (m/s-2)4]]^2 +mpu_data__3[[#This Row],[Accel_Z (m/s-2)5]]^2)</f>
        <v>11.102839936201896</v>
      </c>
      <c r="J122">
        <f>ABS(mpu_data__3[[#This Row],[VECTOR MAGNITUDE]]-9.81)</f>
        <v>1.2928399362018954</v>
      </c>
      <c r="K122" t="e">
        <f>IF(mpu_data__3[[#This Row],[NET DYNAMIC ACCELERATION]] &lt; $J$138 + 2 *#REF!, "NORMAL", IF(mpu_data__3[[#This Row],[NET DYNAMIC ACCELERATION]] &lt; $J$138 + 4 *#REF!, "MODERATE", "SEVERE"))</f>
        <v>#VALUE!</v>
      </c>
    </row>
    <row r="123" spans="1:11">
      <c r="A123" t="s">
        <v>278</v>
      </c>
      <c r="B123" t="s">
        <v>211</v>
      </c>
      <c r="C123">
        <v>-7.52</v>
      </c>
      <c r="D123">
        <v>4.5999999999999996</v>
      </c>
      <c r="E123">
        <f>VALUE(mpu_data__3[[#This Row],[Time (s)]])</f>
        <v>131</v>
      </c>
      <c r="F123" t="e">
        <f>VALUE(mpu_data__3[[#This Row],[Accel_X (m/s-2)]])</f>
        <v>#VALUE!</v>
      </c>
      <c r="G123">
        <f>VALUE(mpu_data__3[[#This Row],[Accel_Y (m/s-2)]])</f>
        <v>-7.52</v>
      </c>
      <c r="H123">
        <f>VALUE(mpu_data__3[[#This Row],[Accel_Z (m/s-2)]])</f>
        <v>4.5999999999999996</v>
      </c>
      <c r="I123" t="e">
        <f>SQRT(mpu_data__3[[#This Row],[Accel_X (m/s-2)3]]^2 + mpu_data__3[[#This Row],[Accel_Y (m/s-2)4]]^2 +mpu_data__3[[#This Row],[Accel_Z (m/s-2)5]]^2)</f>
        <v>#VALUE!</v>
      </c>
      <c r="J123" t="e">
        <f>ABS(mpu_data__3[[#This Row],[VECTOR MAGNITUDE]]-9.81)</f>
        <v>#VALUE!</v>
      </c>
      <c r="K123" t="e">
        <f>IF(mpu_data__3[[#This Row],[NET DYNAMIC ACCELERATION]] &lt; $J$138 + 2 *#REF!, "NORMAL", IF(mpu_data__3[[#This Row],[NET DYNAMIC ACCELERATION]] &lt; $J$138 + 4 *#REF!, "MODERATE", "SEVERE"))</f>
        <v>#VALUE!</v>
      </c>
    </row>
    <row r="124" spans="1:11">
      <c r="A124" t="s">
        <v>279</v>
      </c>
      <c r="B124" t="s">
        <v>280</v>
      </c>
      <c r="C124">
        <v>5.88</v>
      </c>
      <c r="D124">
        <v>-8.59</v>
      </c>
      <c r="E124">
        <f>VALUE(mpu_data__3[[#This Row],[Time (s)]])</f>
        <v>132</v>
      </c>
      <c r="F124">
        <f>VALUE(mpu_data__3[[#This Row],[Accel_X (m/s-2)]])</f>
        <v>0.13333333333333333</v>
      </c>
      <c r="G124">
        <f>VALUE(mpu_data__3[[#This Row],[Accel_Y (m/s-2)]])</f>
        <v>5.88</v>
      </c>
      <c r="H124">
        <f>VALUE(mpu_data__3[[#This Row],[Accel_Z (m/s-2)]])</f>
        <v>-8.59</v>
      </c>
      <c r="I124">
        <f>SQRT(mpu_data__3[[#This Row],[Accel_X (m/s-2)3]]^2 + mpu_data__3[[#This Row],[Accel_Y (m/s-2)4]]^2 +mpu_data__3[[#This Row],[Accel_Z (m/s-2)5]]^2)</f>
        <v>10.410584891243037</v>
      </c>
      <c r="J124">
        <f>ABS(mpu_data__3[[#This Row],[VECTOR MAGNITUDE]]-9.81)</f>
        <v>0.60058489124303627</v>
      </c>
      <c r="K124" t="e">
        <f>IF(mpu_data__3[[#This Row],[NET DYNAMIC ACCELERATION]] &lt; $J$138 + 2 *#REF!, "NORMAL", IF(mpu_data__3[[#This Row],[NET DYNAMIC ACCELERATION]] &lt; $J$138 + 4 *#REF!, "MODERATE", "SEVERE"))</f>
        <v>#VALUE!</v>
      </c>
    </row>
    <row r="125" spans="1:11">
      <c r="A125" t="s">
        <v>281</v>
      </c>
      <c r="B125" t="s">
        <v>282</v>
      </c>
      <c r="C125">
        <v>10.71</v>
      </c>
      <c r="D125">
        <v>3.06</v>
      </c>
      <c r="E125">
        <f>VALUE(mpu_data__3[[#This Row],[Time (s)]])</f>
        <v>133</v>
      </c>
      <c r="F125">
        <f>VALUE(mpu_data__3[[#This Row],[Accel_X (m/s-2)]])</f>
        <v>0.28611111111111109</v>
      </c>
      <c r="G125">
        <f>VALUE(mpu_data__3[[#This Row],[Accel_Y (m/s-2)]])</f>
        <v>10.71</v>
      </c>
      <c r="H125">
        <f>VALUE(mpu_data__3[[#This Row],[Accel_Z (m/s-2)]])</f>
        <v>3.06</v>
      </c>
      <c r="I125">
        <f>SQRT(mpu_data__3[[#This Row],[Accel_X (m/s-2)3]]^2 + mpu_data__3[[#This Row],[Accel_Y (m/s-2)4]]^2 +mpu_data__3[[#This Row],[Accel_Z (m/s-2)5]]^2)</f>
        <v>11.142242124810485</v>
      </c>
      <c r="J125">
        <f>ABS(mpu_data__3[[#This Row],[VECTOR MAGNITUDE]]-9.81)</f>
        <v>1.3322421248104845</v>
      </c>
      <c r="K125" t="e">
        <f>IF(mpu_data__3[[#This Row],[NET DYNAMIC ACCELERATION]] &lt; $J$138 + 2 *#REF!, "NORMAL", IF(mpu_data__3[[#This Row],[NET DYNAMIC ACCELERATION]] &lt; $J$138 + 4 *#REF!, "MODERATE", "SEVERE"))</f>
        <v>#VALUE!</v>
      </c>
    </row>
    <row r="126" spans="1:11">
      <c r="A126" t="s">
        <v>283</v>
      </c>
      <c r="B126" t="s">
        <v>284</v>
      </c>
      <c r="C126">
        <v>-1.28</v>
      </c>
      <c r="D126">
        <v>8.99</v>
      </c>
      <c r="E126">
        <f>VALUE(mpu_data__3[[#This Row],[Time (s)]])</f>
        <v>134</v>
      </c>
      <c r="F126">
        <f>VALUE(mpu_data__3[[#This Row],[Accel_X (m/s-2)]])</f>
        <v>5.1388888888888887E-2</v>
      </c>
      <c r="G126">
        <f>VALUE(mpu_data__3[[#This Row],[Accel_Y (m/s-2)]])</f>
        <v>-1.28</v>
      </c>
      <c r="H126">
        <f>VALUE(mpu_data__3[[#This Row],[Accel_Z (m/s-2)]])</f>
        <v>8.99</v>
      </c>
      <c r="I126">
        <f>SQRT(mpu_data__3[[#This Row],[Accel_X (m/s-2)3]]^2 + mpu_data__3[[#This Row],[Accel_Y (m/s-2)4]]^2 +mpu_data__3[[#This Row],[Accel_Z (m/s-2)5]]^2)</f>
        <v>9.0808116827682994</v>
      </c>
      <c r="J126">
        <f>ABS(mpu_data__3[[#This Row],[VECTOR MAGNITUDE]]-9.81)</f>
        <v>0.72918831723170108</v>
      </c>
      <c r="K126" t="e">
        <f>IF(mpu_data__3[[#This Row],[NET DYNAMIC ACCELERATION]] &lt; $J$138 + 2 *#REF!, "NORMAL", IF(mpu_data__3[[#This Row],[NET DYNAMIC ACCELERATION]] &lt; $J$138 + 4 *#REF!, "MODERATE", "SEVERE"))</f>
        <v>#VALUE!</v>
      </c>
    </row>
    <row r="127" spans="1:11">
      <c r="A127" t="s">
        <v>285</v>
      </c>
      <c r="B127" t="s">
        <v>286</v>
      </c>
      <c r="C127">
        <v>3.34</v>
      </c>
      <c r="D127">
        <v>-7.79</v>
      </c>
      <c r="E127">
        <f>VALUE(mpu_data__3[[#This Row],[Time (s)]])</f>
        <v>135</v>
      </c>
      <c r="F127">
        <f>VALUE(mpu_data__3[[#This Row],[Accel_X (m/s-2)]])</f>
        <v>5.6944444444444443E-2</v>
      </c>
      <c r="G127">
        <f>VALUE(mpu_data__3[[#This Row],[Accel_Y (m/s-2)]])</f>
        <v>3.34</v>
      </c>
      <c r="H127">
        <f>VALUE(mpu_data__3[[#This Row],[Accel_Z (m/s-2)]])</f>
        <v>-7.79</v>
      </c>
      <c r="I127">
        <f>SQRT(mpu_data__3[[#This Row],[Accel_X (m/s-2)3]]^2 + mpu_data__3[[#This Row],[Accel_Y (m/s-2)4]]^2 +mpu_data__3[[#This Row],[Accel_Z (m/s-2)5]]^2)</f>
        <v>8.4760216298540136</v>
      </c>
      <c r="J127">
        <f>ABS(mpu_data__3[[#This Row],[VECTOR MAGNITUDE]]-9.81)</f>
        <v>1.3339783701459869</v>
      </c>
      <c r="K127" t="e">
        <f>IF(mpu_data__3[[#This Row],[NET DYNAMIC ACCELERATION]] &lt; $J$138 + 2 *#REF!, "NORMAL", IF(mpu_data__3[[#This Row],[NET DYNAMIC ACCELERATION]] &lt; $J$138 + 4 *#REF!, "MODERATE", "SEVERE"))</f>
        <v>#VALUE!</v>
      </c>
    </row>
    <row r="128" spans="1:11">
      <c r="A128" t="s">
        <v>287</v>
      </c>
      <c r="B128" t="s">
        <v>288</v>
      </c>
      <c r="C128">
        <v>7.95</v>
      </c>
      <c r="D128">
        <v>-4.55</v>
      </c>
      <c r="E128">
        <f>VALUE(mpu_data__3[[#This Row],[Time (s)]])</f>
        <v>136</v>
      </c>
      <c r="F128">
        <f>VALUE(mpu_data__3[[#This Row],[Accel_X (m/s-2)]])</f>
        <v>0.26111111111111113</v>
      </c>
      <c r="G128">
        <f>VALUE(mpu_data__3[[#This Row],[Accel_Y (m/s-2)]])</f>
        <v>7.95</v>
      </c>
      <c r="H128">
        <f>VALUE(mpu_data__3[[#This Row],[Accel_Z (m/s-2)]])</f>
        <v>-4.55</v>
      </c>
      <c r="I128">
        <f>SQRT(mpu_data__3[[#This Row],[Accel_X (m/s-2)3]]^2 + mpu_data__3[[#This Row],[Accel_Y (m/s-2)4]]^2 +mpu_data__3[[#This Row],[Accel_Z (m/s-2)5]]^2)</f>
        <v>9.1636880682586348</v>
      </c>
      <c r="J128">
        <f>ABS(mpu_data__3[[#This Row],[VECTOR MAGNITUDE]]-9.81)</f>
        <v>0.6463119317413657</v>
      </c>
      <c r="K128" t="e">
        <f>IF(mpu_data__3[[#This Row],[NET DYNAMIC ACCELERATION]] &lt; $J$138 + 2 *#REF!, "NORMAL", IF(mpu_data__3[[#This Row],[NET DYNAMIC ACCELERATION]] &lt; $J$138 + 4 *#REF!, "MODERATE", "SEVERE"))</f>
        <v>#VALUE!</v>
      </c>
    </row>
    <row r="129" spans="1:11">
      <c r="A129" t="s">
        <v>289</v>
      </c>
      <c r="B129" t="s">
        <v>290</v>
      </c>
      <c r="C129">
        <v>-0.81</v>
      </c>
      <c r="D129">
        <v>9</v>
      </c>
      <c r="E129">
        <f>VALUE(mpu_data__3[[#This Row],[Time (s)]])</f>
        <v>137</v>
      </c>
      <c r="F129">
        <f>VALUE(mpu_data__3[[#This Row],[Accel_X (m/s-2)]])</f>
        <v>4.3749999999999997E-2</v>
      </c>
      <c r="G129">
        <f>VALUE(mpu_data__3[[#This Row],[Accel_Y (m/s-2)]])</f>
        <v>-0.81</v>
      </c>
      <c r="H129">
        <f>VALUE(mpu_data__3[[#This Row],[Accel_Z (m/s-2)]])</f>
        <v>9</v>
      </c>
      <c r="I129">
        <f>SQRT(mpu_data__3[[#This Row],[Accel_X (m/s-2)3]]^2 + mpu_data__3[[#This Row],[Accel_Y (m/s-2)4]]^2 +mpu_data__3[[#This Row],[Accel_Z (m/s-2)5]]^2)</f>
        <v>9.0364823943003394</v>
      </c>
      <c r="J129">
        <f>ABS(mpu_data__3[[#This Row],[VECTOR MAGNITUDE]]-9.81)</f>
        <v>0.7735176056996611</v>
      </c>
      <c r="K129" t="e">
        <f>IF(mpu_data__3[[#This Row],[NET DYNAMIC ACCELERATION]] &lt; $J$138 + 2 *#REF!, "NORMAL", IF(mpu_data__3[[#This Row],[NET DYNAMIC ACCELERATION]] &lt; $J$138 + 4 *#REF!, "MODERATE", "SEVERE"))</f>
        <v>#VALUE!</v>
      </c>
    </row>
    <row r="130" spans="1:11">
      <c r="A130" t="s">
        <v>291</v>
      </c>
      <c r="B130" t="s">
        <v>292</v>
      </c>
      <c r="C130">
        <v>8.2899999999999991</v>
      </c>
      <c r="D130">
        <v>5.33</v>
      </c>
      <c r="E130">
        <f>VALUE(mpu_data__3[[#This Row],[Time (s)]])</f>
        <v>138</v>
      </c>
      <c r="F130">
        <f>VALUE(mpu_data__3[[#This Row],[Accel_X (m/s-2)]])</f>
        <v>0.21875</v>
      </c>
      <c r="G130">
        <f>VALUE(mpu_data__3[[#This Row],[Accel_Y (m/s-2)]])</f>
        <v>8.2899999999999991</v>
      </c>
      <c r="H130">
        <f>VALUE(mpu_data__3[[#This Row],[Accel_Z (m/s-2)]])</f>
        <v>5.33</v>
      </c>
      <c r="I130">
        <f>SQRT(mpu_data__3[[#This Row],[Accel_X (m/s-2)3]]^2 + mpu_data__3[[#This Row],[Accel_Y (m/s-2)4]]^2 +mpu_data__3[[#This Row],[Accel_Z (m/s-2)5]]^2)</f>
        <v>9.8580348732645486</v>
      </c>
      <c r="J130">
        <f>ABS(mpu_data__3[[#This Row],[VECTOR MAGNITUDE]]-9.81)</f>
        <v>4.8034873264548139E-2</v>
      </c>
      <c r="K130" t="e">
        <f>IF(mpu_data__3[[#This Row],[NET DYNAMIC ACCELERATION]] &lt; $J$138 + 2 *#REF!, "NORMAL", IF(mpu_data__3[[#This Row],[NET DYNAMIC ACCELERATION]] &lt; $J$138 + 4 *#REF!, "MODERATE", "SEVERE"))</f>
        <v>#VALUE!</v>
      </c>
    </row>
    <row r="131" spans="1:11">
      <c r="A131" t="s">
        <v>293</v>
      </c>
      <c r="B131" t="s">
        <v>294</v>
      </c>
      <c r="C131">
        <v>8.84</v>
      </c>
      <c r="D131">
        <v>-4.25</v>
      </c>
      <c r="E131">
        <f>VALUE(mpu_data__3[[#This Row],[Time (s)]])</f>
        <v>139</v>
      </c>
      <c r="F131">
        <f>VALUE(mpu_data__3[[#This Row],[Accel_X (m/s-2)]])</f>
        <v>0.27361111111111114</v>
      </c>
      <c r="G131">
        <f>VALUE(mpu_data__3[[#This Row],[Accel_Y (m/s-2)]])</f>
        <v>8.84</v>
      </c>
      <c r="H131">
        <f>VALUE(mpu_data__3[[#This Row],[Accel_Z (m/s-2)]])</f>
        <v>-4.25</v>
      </c>
      <c r="I131">
        <f>SQRT(mpu_data__3[[#This Row],[Accel_X (m/s-2)3]]^2 + mpu_data__3[[#This Row],[Accel_Y (m/s-2)4]]^2 +mpu_data__3[[#This Row],[Accel_Z (m/s-2)5]]^2)</f>
        <v>9.8123882434463159</v>
      </c>
      <c r="J131">
        <f>ABS(mpu_data__3[[#This Row],[VECTOR MAGNITUDE]]-9.81)</f>
        <v>2.3882434463153857E-3</v>
      </c>
      <c r="K131" t="e">
        <f>IF(mpu_data__3[[#This Row],[NET DYNAMIC ACCELERATION]] &lt; $J$138 + 2 *#REF!, "NORMAL", IF(mpu_data__3[[#This Row],[NET DYNAMIC ACCELERATION]] &lt; $J$138 + 4 *#REF!, "MODERATE", "SEVERE"))</f>
        <v>#VALUE!</v>
      </c>
    </row>
    <row r="132" spans="1:11">
      <c r="A132" t="s">
        <v>295</v>
      </c>
      <c r="B132" t="s">
        <v>296</v>
      </c>
      <c r="C132">
        <v>1.63</v>
      </c>
      <c r="D132">
        <v>-6.39</v>
      </c>
      <c r="E132">
        <f>VALUE(mpu_data__3[[#This Row],[Time (s)]])</f>
        <v>140</v>
      </c>
      <c r="F132">
        <f>VALUE(mpu_data__3[[#This Row],[Accel_X (m/s-2)]])</f>
        <v>5.2083333333333336E-2</v>
      </c>
      <c r="G132">
        <f>VALUE(mpu_data__3[[#This Row],[Accel_Y (m/s-2)]])</f>
        <v>1.63</v>
      </c>
      <c r="H132">
        <f>VALUE(mpu_data__3[[#This Row],[Accel_Z (m/s-2)]])</f>
        <v>-6.39</v>
      </c>
      <c r="I132">
        <f>SQRT(mpu_data__3[[#This Row],[Accel_X (m/s-2)3]]^2 + mpu_data__3[[#This Row],[Accel_Y (m/s-2)4]]^2 +mpu_data__3[[#This Row],[Accel_Z (m/s-2)5]]^2)</f>
        <v>6.5948246886184245</v>
      </c>
      <c r="J132">
        <f>ABS(mpu_data__3[[#This Row],[VECTOR MAGNITUDE]]-9.81)</f>
        <v>3.215175311381576</v>
      </c>
      <c r="K132" t="e">
        <f>IF(mpu_data__3[[#This Row],[NET DYNAMIC ACCELERATION]] &lt; $J$138 + 2 *#REF!, "NORMAL", IF(mpu_data__3[[#This Row],[NET DYNAMIC ACCELERATION]] &lt; $J$138 + 4 *#REF!, "MODERATE", "SEVERE"))</f>
        <v>#VALUE!</v>
      </c>
    </row>
    <row r="133" spans="1:11">
      <c r="A133" t="s">
        <v>297</v>
      </c>
      <c r="B133" t="s">
        <v>298</v>
      </c>
      <c r="C133">
        <v>1.67</v>
      </c>
      <c r="D133">
        <v>-7.14</v>
      </c>
      <c r="E133">
        <f>VALUE(mpu_data__3[[#This Row],[Time (s)]])</f>
        <v>141</v>
      </c>
      <c r="F133">
        <f>VALUE(mpu_data__3[[#This Row],[Accel_X (m/s-2)]])</f>
        <v>0.13402777777777777</v>
      </c>
      <c r="G133">
        <f>VALUE(mpu_data__3[[#This Row],[Accel_Y (m/s-2)]])</f>
        <v>1.67</v>
      </c>
      <c r="H133">
        <f>VALUE(mpu_data__3[[#This Row],[Accel_Z (m/s-2)]])</f>
        <v>-7.14</v>
      </c>
      <c r="I133">
        <f>SQRT(mpu_data__3[[#This Row],[Accel_X (m/s-2)3]]^2 + mpu_data__3[[#This Row],[Accel_Y (m/s-2)4]]^2 +mpu_data__3[[#This Row],[Accel_Z (m/s-2)5]]^2)</f>
        <v>7.3339255140215363</v>
      </c>
      <c r="J133">
        <f>ABS(mpu_data__3[[#This Row],[VECTOR MAGNITUDE]]-9.81)</f>
        <v>2.4760744859784642</v>
      </c>
      <c r="K133" t="e">
        <f>IF(mpu_data__3[[#This Row],[NET DYNAMIC ACCELERATION]] &lt; $J$138 + 2 *#REF!, "NORMAL", IF(mpu_data__3[[#This Row],[NET DYNAMIC ACCELERATION]] &lt; $J$138 + 4 *#REF!, "MODERATE", "SEVERE"))</f>
        <v>#VALUE!</v>
      </c>
    </row>
    <row r="134" spans="1:11">
      <c r="A134" t="s">
        <v>299</v>
      </c>
      <c r="B134" t="s">
        <v>300</v>
      </c>
      <c r="C134">
        <v>10.94</v>
      </c>
      <c r="D134">
        <v>-3.27</v>
      </c>
      <c r="E134">
        <f>VALUE(mpu_data__3[[#This Row],[Time (s)]])</f>
        <v>142</v>
      </c>
      <c r="F134">
        <f>VALUE(mpu_data__3[[#This Row],[Accel_X (m/s-2)]])</f>
        <v>0.26458333333333334</v>
      </c>
      <c r="G134">
        <f>VALUE(mpu_data__3[[#This Row],[Accel_Y (m/s-2)]])</f>
        <v>10.94</v>
      </c>
      <c r="H134">
        <f>VALUE(mpu_data__3[[#This Row],[Accel_Z (m/s-2)]])</f>
        <v>-3.27</v>
      </c>
      <c r="I134">
        <f>SQRT(mpu_data__3[[#This Row],[Accel_X (m/s-2)3]]^2 + mpu_data__3[[#This Row],[Accel_Y (m/s-2)4]]^2 +mpu_data__3[[#This Row],[Accel_Z (m/s-2)5]]^2)</f>
        <v>11.421317977373617</v>
      </c>
      <c r="J134">
        <f>ABS(mpu_data__3[[#This Row],[VECTOR MAGNITUDE]]-9.81)</f>
        <v>1.6113179773736164</v>
      </c>
      <c r="K134" t="e">
        <f>IF(mpu_data__3[[#This Row],[NET DYNAMIC ACCELERATION]] &lt; $J$138 + 2 *#REF!, "NORMAL", IF(mpu_data__3[[#This Row],[NET DYNAMIC ACCELERATION]] &lt; $J$138 + 4 *#REF!, "MODERATE", "SEVERE"))</f>
        <v>#VALUE!</v>
      </c>
    </row>
    <row r="135" spans="1:11">
      <c r="A135" t="s">
        <v>301</v>
      </c>
      <c r="B135" t="s">
        <v>302</v>
      </c>
      <c r="C135">
        <v>13.35</v>
      </c>
      <c r="D135">
        <v>-2.48</v>
      </c>
      <c r="E135">
        <f>VALUE(mpu_data__3[[#This Row],[Time (s)]])</f>
        <v>143</v>
      </c>
      <c r="F135">
        <f>VALUE(mpu_data__3[[#This Row],[Accel_X (m/s-2)]])</f>
        <v>0.2722222222222222</v>
      </c>
      <c r="G135">
        <f>VALUE(mpu_data__3[[#This Row],[Accel_Y (m/s-2)]])</f>
        <v>13.35</v>
      </c>
      <c r="H135">
        <f>VALUE(mpu_data__3[[#This Row],[Accel_Z (m/s-2)]])</f>
        <v>-2.48</v>
      </c>
      <c r="I135">
        <f>SQRT(mpu_data__3[[#This Row],[Accel_X (m/s-2)3]]^2 + mpu_data__3[[#This Row],[Accel_Y (m/s-2)4]]^2 +mpu_data__3[[#This Row],[Accel_Z (m/s-2)5]]^2)</f>
        <v>13.581126791922369</v>
      </c>
      <c r="J135">
        <f>ABS(mpu_data__3[[#This Row],[VECTOR MAGNITUDE]]-9.81)</f>
        <v>3.7711267919223683</v>
      </c>
      <c r="K135" t="e">
        <f>IF(mpu_data__3[[#This Row],[NET DYNAMIC ACCELERATION]] &lt; $J$138 + 2 *#REF!, "NORMAL", IF(mpu_data__3[[#This Row],[NET DYNAMIC ACCELERATION]] &lt; $J$138 + 4 *#REF!, "MODERATE", "SEVERE"))</f>
        <v>#VALUE!</v>
      </c>
    </row>
    <row r="136" spans="1:11">
      <c r="A136" t="s">
        <v>303</v>
      </c>
      <c r="B136" t="s">
        <v>304</v>
      </c>
      <c r="C136">
        <v>-1.68</v>
      </c>
      <c r="D136">
        <v>12.66</v>
      </c>
      <c r="E136">
        <f>VALUE(mpu_data__3[[#This Row],[Time (s)]])</f>
        <v>144</v>
      </c>
      <c r="F136" t="e">
        <f>VALUE(mpu_data__3[[#This Row],[Accel_X (m/s-2)]])</f>
        <v>#VALUE!</v>
      </c>
      <c r="G136">
        <f>VALUE(mpu_data__3[[#This Row],[Accel_Y (m/s-2)]])</f>
        <v>-1.68</v>
      </c>
      <c r="H136">
        <f>VALUE(mpu_data__3[[#This Row],[Accel_Z (m/s-2)]])</f>
        <v>12.66</v>
      </c>
      <c r="I136" t="e">
        <f>SQRT(mpu_data__3[[#This Row],[Accel_X (m/s-2)3]]^2 + mpu_data__3[[#This Row],[Accel_Y (m/s-2)4]]^2 +mpu_data__3[[#This Row],[Accel_Z (m/s-2)5]]^2)</f>
        <v>#VALUE!</v>
      </c>
      <c r="J136" t="e">
        <f>ABS(mpu_data__3[[#This Row],[VECTOR MAGNITUDE]]-9.81)</f>
        <v>#VALUE!</v>
      </c>
      <c r="K136" t="e">
        <f>IF(mpu_data__3[[#This Row],[NET DYNAMIC ACCELERATION]] &lt; $J$138 + 2 *#REF!, "NORMAL", IF(mpu_data__3[[#This Row],[NET DYNAMIC ACCELERATION]] &lt; $J$138 + 4 *#REF!, "MODERATE", "SEVERE"))</f>
        <v>#VALUE!</v>
      </c>
    </row>
    <row r="137" spans="1:11">
      <c r="A137" t="s">
        <v>305</v>
      </c>
      <c r="B137" t="s">
        <v>306</v>
      </c>
      <c r="C137">
        <v>-1.68</v>
      </c>
      <c r="D137">
        <v>11.05</v>
      </c>
      <c r="E137">
        <f>VALUE(mpu_data__3[[#This Row],[Time (s)]])</f>
        <v>145</v>
      </c>
      <c r="F137" t="e">
        <f>VALUE(mpu_data__3[[#This Row],[Accel_X (m/s-2)]])</f>
        <v>#VALUE!</v>
      </c>
      <c r="G137">
        <f>VALUE(mpu_data__3[[#This Row],[Accel_Y (m/s-2)]])</f>
        <v>-1.68</v>
      </c>
      <c r="H137">
        <f>VALUE(mpu_data__3[[#This Row],[Accel_Z (m/s-2)]])</f>
        <v>11.05</v>
      </c>
      <c r="I137" t="e">
        <f>SQRT(mpu_data__3[[#This Row],[Accel_X (m/s-2)3]]^2 + mpu_data__3[[#This Row],[Accel_Y (m/s-2)4]]^2 +mpu_data__3[[#This Row],[Accel_Z (m/s-2)5]]^2)</f>
        <v>#VALUE!</v>
      </c>
      <c r="J137" t="e">
        <f>ABS(mpu_data__3[[#This Row],[VECTOR MAGNITUDE]]-9.81)</f>
        <v>#VALUE!</v>
      </c>
      <c r="K137" t="e">
        <f>IF(mpu_data__3[[#This Row],[NET DYNAMIC ACCELERATION]] &lt; $J$138 + 2 *#REF!, "NORMAL", IF(mpu_data__3[[#This Row],[NET DYNAMIC ACCELERATION]] &lt; $J$138 + 4 *#REF!, "MODERATE", "SEVERE"))</f>
        <v>#VALUE!</v>
      </c>
    </row>
    <row r="138" spans="1:11">
      <c r="A138" t="s">
        <v>307</v>
      </c>
      <c r="B138" t="s">
        <v>308</v>
      </c>
      <c r="C138">
        <v>8.57</v>
      </c>
      <c r="D138">
        <v>12.22</v>
      </c>
      <c r="E138">
        <f>VALUE(mpu_data__3[[#This Row],[Time (s)]])</f>
        <v>146</v>
      </c>
      <c r="F138" t="e">
        <f>VALUE(mpu_data__3[[#This Row],[Accel_X (m/s-2)]])</f>
        <v>#VALUE!</v>
      </c>
      <c r="G138">
        <f>VALUE(mpu_data__3[[#This Row],[Accel_Y (m/s-2)]])</f>
        <v>8.57</v>
      </c>
      <c r="H138">
        <f>VALUE(mpu_data__3[[#This Row],[Accel_Z (m/s-2)]])</f>
        <v>12.22</v>
      </c>
      <c r="I138" t="e">
        <f>SQRT(mpu_data__3[[#This Row],[Accel_X (m/s-2)3]]^2 + mpu_data__3[[#This Row],[Accel_Y (m/s-2)4]]^2 +mpu_data__3[[#This Row],[Accel_Z (m/s-2)5]]^2)</f>
        <v>#VALUE!</v>
      </c>
      <c r="J138" t="e">
        <f>ABS(mpu_data__3[[#This Row],[VECTOR MAGNITUDE]]-9.81)</f>
        <v>#VALUE!</v>
      </c>
      <c r="K138" t="e">
        <f>IF(mpu_data__3[[#This Row],[NET DYNAMIC ACCELERATION]] &lt; $J$138 + 2 *#REF!, "NORMAL", IF(mpu_data__3[[#This Row],[NET DYNAMIC ACCELERATION]] &lt; $J$138 + 4 *#REF!, "MODERATE", "SEVERE"))</f>
        <v>#VALUE!</v>
      </c>
    </row>
    <row r="139" spans="1:11">
      <c r="A139" t="s">
        <v>309</v>
      </c>
      <c r="B139" t="s">
        <v>310</v>
      </c>
      <c r="C139">
        <v>5.56</v>
      </c>
      <c r="D139">
        <v>10.09</v>
      </c>
      <c r="E139">
        <f>VALUE(mpu_data__3[[#This Row],[Time (s)]])</f>
        <v>147</v>
      </c>
      <c r="F139">
        <f>VALUE(mpu_data__3[[#This Row],[Accel_X (m/s-2)]])</f>
        <v>6.7361111111111108E-2</v>
      </c>
      <c r="G139">
        <f>VALUE(mpu_data__3[[#This Row],[Accel_Y (m/s-2)]])</f>
        <v>5.56</v>
      </c>
      <c r="H139">
        <f>VALUE(mpu_data__3[[#This Row],[Accel_Z (m/s-2)]])</f>
        <v>10.09</v>
      </c>
      <c r="I139">
        <f>SQRT(mpu_data__3[[#This Row],[Accel_X (m/s-2)3]]^2 + mpu_data__3[[#This Row],[Accel_Y (m/s-2)4]]^2 +mpu_data__3[[#This Row],[Accel_Z (m/s-2)5]]^2)</f>
        <v>11.520687371823355</v>
      </c>
      <c r="J139">
        <f>ABS(mpu_data__3[[#This Row],[VECTOR MAGNITUDE]]-9.81)</f>
        <v>1.7106873718233544</v>
      </c>
      <c r="K139" t="e">
        <f>IF(mpu_data__3[[#This Row],[NET DYNAMIC ACCELERATION]] &lt; $J$138 + 2 *#REF!, "NORMAL", IF(mpu_data__3[[#This Row],[NET DYNAMIC ACCELERATION]] &lt; $J$138 + 4 *#REF!, "MODERATE", "SEVERE"))</f>
        <v>#VALUE!</v>
      </c>
    </row>
  </sheetData>
  <phoneticPr fontId="34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A55D1-0E59-4FE4-804E-4777CDB2758B}">
  <dimension ref="A1:H110"/>
  <sheetViews>
    <sheetView workbookViewId="0">
      <selection activeCell="B1" sqref="B1"/>
    </sheetView>
  </sheetViews>
  <sheetFormatPr baseColWidth="10" defaultColWidth="8.83203125" defaultRowHeight="15"/>
  <cols>
    <col min="1" max="1" width="4.6640625" bestFit="1" customWidth="1"/>
    <col min="2" max="2" width="15.6640625" customWidth="1"/>
    <col min="3" max="3" width="16" customWidth="1"/>
    <col min="4" max="4" width="15" customWidth="1"/>
    <col min="5" max="5" width="21" bestFit="1" customWidth="1"/>
    <col min="6" max="6" width="28.33203125" bestFit="1" customWidth="1"/>
    <col min="7" max="7" width="16.1640625" bestFit="1" customWidth="1"/>
  </cols>
  <sheetData>
    <row r="1" spans="1:8" ht="17">
      <c r="A1" t="s">
        <v>37</v>
      </c>
      <c r="B1" t="s">
        <v>1</v>
      </c>
      <c r="C1" t="s">
        <v>2</v>
      </c>
      <c r="D1" t="s">
        <v>3</v>
      </c>
      <c r="E1" t="s">
        <v>315</v>
      </c>
      <c r="F1" t="s">
        <v>316</v>
      </c>
      <c r="G1" t="s">
        <v>318</v>
      </c>
      <c r="H1" t="s">
        <v>324</v>
      </c>
    </row>
    <row r="2" spans="1:8">
      <c r="A2">
        <f ca="1">VALUE(mpu_data_3[[#This Row],[Time]])</f>
        <v>16</v>
      </c>
      <c r="B2">
        <f ca="1">VALUE(mpu_data_3[[#This Row],[Accel_X (m/s-2)]])</f>
        <v>0.46</v>
      </c>
      <c r="C2">
        <v>-1.61</v>
      </c>
      <c r="D2">
        <v>11.28</v>
      </c>
      <c r="E2">
        <f ca="1">SQRT(mpu_data_3[[#This Row],[Accel_X (m/s-2)]]^2 + mpu_data_3[[#This Row],[Accel_Y (m/s-2)]]^2 + mpu_data_3[[#This Row],[Accel_Z (m/s-2)]]^2)</f>
        <v>11.403600308674449</v>
      </c>
      <c r="F2">
        <f ca="1">ABS(mpu_data_3[[#This Row],[VECTOR MAGNITUDE]]-9.81)</f>
        <v>1.5936003086744481</v>
      </c>
      <c r="G2" t="str">
        <f ca="1">IF(mpu_data_3[[#This Row],[NET DYNAMIC ACCELERATION]] &lt; $F$109 + 2 * $F$110, "NORMAL", IF(mpu_data_3[[#This Row],[NET DYNAMIC ACCELERATION]] &lt; $F$109 + 4 * $F$110, "MODERATE", "SEVERE"))</f>
        <v>NORMAL</v>
      </c>
      <c r="H2">
        <f ca="1">VALUE(mpu_data_3[[#This Row],[Accel_X (m/s-2)]])</f>
        <v>0.46</v>
      </c>
    </row>
    <row r="3" spans="1:8">
      <c r="A3">
        <f ca="1">VALUE(mpu_data_3[[#This Row],[Time]])</f>
        <v>17</v>
      </c>
      <c r="B3">
        <f ca="1">VALUE(mpu_data_3[[#This Row],[Accel_X (m/s-2)]])</f>
        <v>0.05</v>
      </c>
      <c r="C3">
        <v>-9.26</v>
      </c>
      <c r="D3">
        <v>4.5599999999999996</v>
      </c>
      <c r="E3">
        <f ca="1">SQRT(mpu_data_3[[#This Row],[Accel_X (m/s-2)]]^2 + mpu_data_3[[#This Row],[Accel_Y (m/s-2)]]^2 + mpu_data_3[[#This Row],[Accel_Z (m/s-2)]]^2)</f>
        <v>10.322000775043566</v>
      </c>
      <c r="F3">
        <f ca="1">ABS(mpu_data_3[[#This Row],[VECTOR MAGNITUDE]]-9.81)</f>
        <v>0.51200077504356578</v>
      </c>
      <c r="G3" t="str">
        <f ca="1">IF(mpu_data_3[[#This Row],[NET DYNAMIC ACCELERATION]] &lt; $F$109 + 2 * $F$110, "NORMAL", IF(mpu_data_3[[#This Row],[NET DYNAMIC ACCELERATION]] &lt; $F$109 + 4 * $F$110, "MODERATE", "SEVERE"))</f>
        <v>NORMAL</v>
      </c>
      <c r="H3">
        <f ca="1">VALUE(mpu_data_3[[#This Row],[Accel_X (m/s-2)]])</f>
        <v>0.05</v>
      </c>
    </row>
    <row r="4" spans="1:8">
      <c r="A4">
        <f ca="1">VALUE(mpu_data_3[[#This Row],[Time]])</f>
        <v>18</v>
      </c>
      <c r="B4">
        <f ca="1">VALUE(mpu_data_3[[#This Row],[Accel_X (m/s-2)]])</f>
        <v>0.9</v>
      </c>
      <c r="C4">
        <v>-4.3899999999999997</v>
      </c>
      <c r="D4">
        <v>8.8699999999999992</v>
      </c>
      <c r="E4">
        <f ca="1">SQRT(mpu_data_3[[#This Row],[Accel_X (m/s-2)]]^2 + mpu_data_3[[#This Row],[Accel_Y (m/s-2)]]^2 + mpu_data_3[[#This Row],[Accel_Z (m/s-2)]]^2)</f>
        <v>9.9377562860033954</v>
      </c>
      <c r="F4">
        <f ca="1">ABS(mpu_data_3[[#This Row],[VECTOR MAGNITUDE]]-9.81)</f>
        <v>0.12775628600339495</v>
      </c>
      <c r="G4" t="str">
        <f ca="1">IF(mpu_data_3[[#This Row],[NET DYNAMIC ACCELERATION]] &lt; $F$109 + 2 * $F$110, "NORMAL", IF(mpu_data_3[[#This Row],[NET DYNAMIC ACCELERATION]] &lt; $F$109 + 4 * $F$110, "MODERATE", "SEVERE"))</f>
        <v>NORMAL</v>
      </c>
      <c r="H4">
        <f ca="1">VALUE(mpu_data_3[[#This Row],[Accel_X (m/s-2)]])</f>
        <v>0.9</v>
      </c>
    </row>
    <row r="5" spans="1:8">
      <c r="A5">
        <f ca="1">VALUE(mpu_data_3[[#This Row],[Time]])</f>
        <v>19</v>
      </c>
      <c r="B5">
        <f ca="1">VALUE(mpu_data_3[[#This Row],[Accel_X (m/s-2)]])</f>
        <v>-4.07</v>
      </c>
      <c r="C5">
        <v>-1.47</v>
      </c>
      <c r="D5">
        <v>11.17</v>
      </c>
      <c r="E5">
        <f ca="1">SQRT(mpu_data_3[[#This Row],[Accel_X (m/s-2)]]^2 + mpu_data_3[[#This Row],[Accel_Y (m/s-2)]]^2 + mpu_data_3[[#This Row],[Accel_Z (m/s-2)]]^2)</f>
        <v>11.978927330942449</v>
      </c>
      <c r="F5">
        <f ca="1">ABS(mpu_data_3[[#This Row],[VECTOR MAGNITUDE]]-9.81)</f>
        <v>2.1689273309424486</v>
      </c>
      <c r="G5" t="str">
        <f ca="1">IF(mpu_data_3[[#This Row],[NET DYNAMIC ACCELERATION]] &lt; $F$109 + 2 * $F$110, "NORMAL", IF(mpu_data_3[[#This Row],[NET DYNAMIC ACCELERATION]] &lt; $F$109 + 4 * $F$110, "MODERATE", "SEVERE"))</f>
        <v>NORMAL</v>
      </c>
      <c r="H5">
        <f ca="1">VALUE(mpu_data_3[[#This Row],[Accel_X (m/s-2)]])</f>
        <v>-4.07</v>
      </c>
    </row>
    <row r="6" spans="1:8">
      <c r="A6">
        <f ca="1">VALUE(mpu_data_3[[#This Row],[Time]])</f>
        <v>20</v>
      </c>
      <c r="B6">
        <f ca="1">VALUE(mpu_data_3[[#This Row],[Accel_X (m/s-2)]])</f>
        <v>1.95</v>
      </c>
      <c r="C6">
        <v>0.89</v>
      </c>
      <c r="D6">
        <v>12.02</v>
      </c>
      <c r="E6">
        <f ca="1">SQRT(mpu_data_3[[#This Row],[Accel_X (m/s-2)]]^2 + mpu_data_3[[#This Row],[Accel_Y (m/s-2)]]^2 + mpu_data_3[[#This Row],[Accel_Z (m/s-2)]]^2)</f>
        <v>12.209627348940671</v>
      </c>
      <c r="F6">
        <f ca="1">ABS(mpu_data_3[[#This Row],[VECTOR MAGNITUDE]]-9.81)</f>
        <v>2.3996273489406708</v>
      </c>
      <c r="G6" t="str">
        <f ca="1">IF(mpu_data_3[[#This Row],[NET DYNAMIC ACCELERATION]] &lt; $F$109 + 2 * $F$110, "NORMAL", IF(mpu_data_3[[#This Row],[NET DYNAMIC ACCELERATION]] &lt; $F$109 + 4 * $F$110, "MODERATE", "SEVERE"))</f>
        <v>NORMAL</v>
      </c>
      <c r="H6">
        <f ca="1">VALUE(mpu_data_3[[#This Row],[Accel_X (m/s-2)]])</f>
        <v>1.95</v>
      </c>
    </row>
    <row r="7" spans="1:8">
      <c r="A7">
        <f ca="1">VALUE(mpu_data_3[[#This Row],[Time]])</f>
        <v>21</v>
      </c>
      <c r="B7">
        <f ca="1">VALUE(mpu_data_3[[#This Row],[Accel_X (m/s-2)]])</f>
        <v>0.86</v>
      </c>
      <c r="C7">
        <v>0.21</v>
      </c>
      <c r="D7">
        <v>9.98</v>
      </c>
      <c r="E7">
        <f ca="1">SQRT(mpu_data_3[[#This Row],[Accel_X (m/s-2)]]^2 + mpu_data_3[[#This Row],[Accel_Y (m/s-2)]]^2 + mpu_data_3[[#This Row],[Accel_Z (m/s-2)]]^2)</f>
        <v>10.01918659373105</v>
      </c>
      <c r="F7">
        <f ca="1">ABS(mpu_data_3[[#This Row],[VECTOR MAGNITUDE]]-9.81)</f>
        <v>0.20918659373104909</v>
      </c>
      <c r="G7" t="str">
        <f ca="1">IF(mpu_data_3[[#This Row],[NET DYNAMIC ACCELERATION]] &lt; $F$109 + 2 * $F$110, "NORMAL", IF(mpu_data_3[[#This Row],[NET DYNAMIC ACCELERATION]] &lt; $F$109 + 4 * $F$110, "MODERATE", "SEVERE"))</f>
        <v>NORMAL</v>
      </c>
      <c r="H7">
        <f ca="1">VALUE(mpu_data_3[[#This Row],[Accel_X (m/s-2)]])</f>
        <v>0.86</v>
      </c>
    </row>
    <row r="8" spans="1:8">
      <c r="A8">
        <f ca="1">VALUE(mpu_data_3[[#This Row],[Time]])</f>
        <v>22</v>
      </c>
      <c r="B8">
        <f ca="1">VALUE(mpu_data_3[[#This Row],[Accel_X (m/s-2)]])</f>
        <v>1.71</v>
      </c>
      <c r="C8">
        <v>2.38</v>
      </c>
      <c r="D8">
        <v>11.88</v>
      </c>
      <c r="E8">
        <f ca="1">SQRT(mpu_data_3[[#This Row],[Accel_X (m/s-2)]]^2 + mpu_data_3[[#This Row],[Accel_Y (m/s-2)]]^2 + mpu_data_3[[#This Row],[Accel_Z (m/s-2)]]^2)</f>
        <v>12.236130924438495</v>
      </c>
      <c r="F8">
        <f ca="1">ABS(mpu_data_3[[#This Row],[VECTOR MAGNITUDE]]-9.81)</f>
        <v>2.4261309244384943</v>
      </c>
      <c r="G8" t="str">
        <f ca="1">IF(mpu_data_3[[#This Row],[NET DYNAMIC ACCELERATION]] &lt; $F$109 + 2 * $F$110, "NORMAL", IF(mpu_data_3[[#This Row],[NET DYNAMIC ACCELERATION]] &lt; $F$109 + 4 * $F$110, "MODERATE", "SEVERE"))</f>
        <v>NORMAL</v>
      </c>
      <c r="H8">
        <f ca="1">VALUE(mpu_data_3[[#This Row],[Accel_X (m/s-2)]])</f>
        <v>1.71</v>
      </c>
    </row>
    <row r="9" spans="1:8">
      <c r="A9">
        <f ca="1">VALUE(mpu_data_3[[#This Row],[Time]])</f>
        <v>23</v>
      </c>
      <c r="B9">
        <f ca="1">VALUE(mpu_data_3[[#This Row],[Accel_X (m/s-2)]])</f>
        <v>2.39</v>
      </c>
      <c r="C9">
        <v>3.53</v>
      </c>
      <c r="D9">
        <v>10.84</v>
      </c>
      <c r="E9">
        <f ca="1">SQRT(mpu_data_3[[#This Row],[Accel_X (m/s-2)]]^2 + mpu_data_3[[#This Row],[Accel_Y (m/s-2)]]^2 + mpu_data_3[[#This Row],[Accel_Z (m/s-2)]]^2)</f>
        <v>11.648115727447079</v>
      </c>
      <c r="F9">
        <f ca="1">ABS(mpu_data_3[[#This Row],[VECTOR MAGNITUDE]]-9.81)</f>
        <v>1.8381157274470787</v>
      </c>
      <c r="G9" t="str">
        <f ca="1">IF(mpu_data_3[[#This Row],[NET DYNAMIC ACCELERATION]] &lt; $F$109 + 2 * $F$110, "NORMAL", IF(mpu_data_3[[#This Row],[NET DYNAMIC ACCELERATION]] &lt; $F$109 + 4 * $F$110, "MODERATE", "SEVERE"))</f>
        <v>NORMAL</v>
      </c>
      <c r="H9">
        <f ca="1">VALUE(mpu_data_3[[#This Row],[Accel_X (m/s-2)]])</f>
        <v>2.39</v>
      </c>
    </row>
    <row r="10" spans="1:8">
      <c r="A10">
        <f ca="1">VALUE(mpu_data_3[[#This Row],[Time]])</f>
        <v>24</v>
      </c>
      <c r="B10">
        <f ca="1">VALUE(mpu_data_3[[#This Row],[Accel_X (m/s-2)]])</f>
        <v>4.3499999999999996</v>
      </c>
      <c r="C10">
        <v>5.34</v>
      </c>
      <c r="D10">
        <v>2.3199999999999998</v>
      </c>
      <c r="E10">
        <f ca="1">SQRT(mpu_data_3[[#This Row],[Accel_X (m/s-2)]]^2 + mpu_data_3[[#This Row],[Accel_Y (m/s-2)]]^2 + mpu_data_3[[#This Row],[Accel_Z (m/s-2)]]^2)</f>
        <v>7.2677713227646334</v>
      </c>
      <c r="F10">
        <f ca="1">ABS(mpu_data_3[[#This Row],[VECTOR MAGNITUDE]]-9.81)</f>
        <v>2.5422286772353671</v>
      </c>
      <c r="G10" t="str">
        <f ca="1">IF(mpu_data_3[[#This Row],[NET DYNAMIC ACCELERATION]] &lt; $F$109 + 2 * $F$110, "NORMAL", IF(mpu_data_3[[#This Row],[NET DYNAMIC ACCELERATION]] &lt; $F$109 + 4 * $F$110, "MODERATE", "SEVERE"))</f>
        <v>NORMAL</v>
      </c>
      <c r="H10">
        <f ca="1">VALUE(mpu_data_3[[#This Row],[Accel_X (m/s-2)]])</f>
        <v>4.3499999999999996</v>
      </c>
    </row>
    <row r="11" spans="1:8">
      <c r="A11">
        <f ca="1">VALUE(mpu_data_3[[#This Row],[Time]])</f>
        <v>25</v>
      </c>
      <c r="B11">
        <f ca="1">VALUE(mpu_data_3[[#This Row],[Accel_X (m/s-2)]])</f>
        <v>-2.23</v>
      </c>
      <c r="C11">
        <v>5.16</v>
      </c>
      <c r="D11">
        <v>14.19</v>
      </c>
      <c r="E11">
        <f ca="1">SQRT(mpu_data_3[[#This Row],[Accel_X (m/s-2)]]^2 + mpu_data_3[[#This Row],[Accel_Y (m/s-2)]]^2 + mpu_data_3[[#This Row],[Accel_Z (m/s-2)]]^2)</f>
        <v>15.2628503235798</v>
      </c>
      <c r="F11">
        <f ca="1">ABS(mpu_data_3[[#This Row],[VECTOR MAGNITUDE]]-9.81)</f>
        <v>5.4528503235797992</v>
      </c>
      <c r="G11" t="str">
        <f ca="1">IF(mpu_data_3[[#This Row],[NET DYNAMIC ACCELERATION]] &lt; $F$109 + 2 * $F$110, "NORMAL", IF(mpu_data_3[[#This Row],[NET DYNAMIC ACCELERATION]] &lt; $F$109 + 4 * $F$110, "MODERATE", "SEVERE"))</f>
        <v>MODERATE</v>
      </c>
      <c r="H11">
        <f ca="1">VALUE(mpu_data_3[[#This Row],[Accel_X (m/s-2)]])</f>
        <v>-2.23</v>
      </c>
    </row>
    <row r="12" spans="1:8">
      <c r="A12">
        <f ca="1">VALUE(mpu_data_3[[#This Row],[Time]])</f>
        <v>26</v>
      </c>
      <c r="B12">
        <f ca="1">VALUE(mpu_data_3[[#This Row],[Accel_X (m/s-2)]])</f>
        <v>0.73</v>
      </c>
      <c r="C12">
        <v>-2.2599999999999998</v>
      </c>
      <c r="D12">
        <v>5.43</v>
      </c>
      <c r="E12">
        <f ca="1">SQRT(mpu_data_3[[#This Row],[Accel_X (m/s-2)]]^2 + mpu_data_3[[#This Row],[Accel_Y (m/s-2)]]^2 + mpu_data_3[[#This Row],[Accel_Z (m/s-2)]]^2)</f>
        <v>5.9266685414320239</v>
      </c>
      <c r="F12">
        <f ca="1">ABS(mpu_data_3[[#This Row],[VECTOR MAGNITUDE]]-9.81)</f>
        <v>3.8833314585679766</v>
      </c>
      <c r="G12" t="str">
        <f ca="1">IF(mpu_data_3[[#This Row],[NET DYNAMIC ACCELERATION]] &lt; $F$109 + 2 * $F$110, "NORMAL", IF(mpu_data_3[[#This Row],[NET DYNAMIC ACCELERATION]] &lt; $F$109 + 4 * $F$110, "MODERATE", "SEVERE"))</f>
        <v>NORMAL</v>
      </c>
      <c r="H12">
        <f ca="1">VALUE(mpu_data_3[[#This Row],[Accel_X (m/s-2)]])</f>
        <v>0.73</v>
      </c>
    </row>
    <row r="13" spans="1:8">
      <c r="A13">
        <f ca="1">VALUE(mpu_data_3[[#This Row],[Time]])</f>
        <v>27</v>
      </c>
      <c r="B13">
        <f ca="1">VALUE(mpu_data_3[[#This Row],[Accel_X (m/s-2)]])</f>
        <v>1.93</v>
      </c>
      <c r="C13">
        <v>0.9</v>
      </c>
      <c r="D13">
        <v>8.58</v>
      </c>
      <c r="E13">
        <f ca="1">SQRT(mpu_data_3[[#This Row],[Accel_X (m/s-2)]]^2 + mpu_data_3[[#This Row],[Accel_Y (m/s-2)]]^2 + mpu_data_3[[#This Row],[Accel_Z (m/s-2)]]^2)</f>
        <v>8.8403223923112666</v>
      </c>
      <c r="F13">
        <f ca="1">ABS(mpu_data_3[[#This Row],[VECTOR MAGNITUDE]]-9.81)</f>
        <v>0.9696776076887339</v>
      </c>
      <c r="G13" t="str">
        <f ca="1">IF(mpu_data_3[[#This Row],[NET DYNAMIC ACCELERATION]] &lt; $F$109 + 2 * $F$110, "NORMAL", IF(mpu_data_3[[#This Row],[NET DYNAMIC ACCELERATION]] &lt; $F$109 + 4 * $F$110, "MODERATE", "SEVERE"))</f>
        <v>NORMAL</v>
      </c>
      <c r="H13">
        <f ca="1">VALUE(mpu_data_3[[#This Row],[Accel_X (m/s-2)]])</f>
        <v>1.93</v>
      </c>
    </row>
    <row r="14" spans="1:8">
      <c r="A14">
        <f ca="1">VALUE(mpu_data_3[[#This Row],[Time]])</f>
        <v>28</v>
      </c>
      <c r="B14">
        <f ca="1">VALUE(mpu_data_3[[#This Row],[Accel_X (m/s-2)]])</f>
        <v>2.08</v>
      </c>
      <c r="C14">
        <v>-0.1</v>
      </c>
      <c r="D14">
        <v>11.47</v>
      </c>
      <c r="E14">
        <f ca="1">SQRT(mpu_data_3[[#This Row],[Accel_X (m/s-2)]]^2 + mpu_data_3[[#This Row],[Accel_Y (m/s-2)]]^2 + mpu_data_3[[#This Row],[Accel_Z (m/s-2)]]^2)</f>
        <v>11.65749973193223</v>
      </c>
      <c r="F14">
        <f ca="1">ABS(mpu_data_3[[#This Row],[VECTOR MAGNITUDE]]-9.81)</f>
        <v>1.8474997319322295</v>
      </c>
      <c r="G14" t="str">
        <f ca="1">IF(mpu_data_3[[#This Row],[NET DYNAMIC ACCELERATION]] &lt; $F$109 + 2 * $F$110, "NORMAL", IF(mpu_data_3[[#This Row],[NET DYNAMIC ACCELERATION]] &lt; $F$109 + 4 * $F$110, "MODERATE", "SEVERE"))</f>
        <v>NORMAL</v>
      </c>
      <c r="H14">
        <f ca="1">VALUE(mpu_data_3[[#This Row],[Accel_X (m/s-2)]])</f>
        <v>2.08</v>
      </c>
    </row>
    <row r="15" spans="1:8">
      <c r="A15">
        <f ca="1">VALUE(mpu_data_3[[#This Row],[Time]])</f>
        <v>29</v>
      </c>
      <c r="B15">
        <f ca="1">VALUE(mpu_data_3[[#This Row],[Accel_X (m/s-2)]])</f>
        <v>-0.84</v>
      </c>
      <c r="C15">
        <v>1.21</v>
      </c>
      <c r="D15">
        <v>8.01</v>
      </c>
      <c r="E15">
        <f ca="1">SQRT(mpu_data_3[[#This Row],[Accel_X (m/s-2)]]^2 + mpu_data_3[[#This Row],[Accel_Y (m/s-2)]]^2 + mpu_data_3[[#This Row],[Accel_Z (m/s-2)]]^2)</f>
        <v>8.1443108977985368</v>
      </c>
      <c r="F15">
        <f ca="1">ABS(mpu_data_3[[#This Row],[VECTOR MAGNITUDE]]-9.81)</f>
        <v>1.6656891022014637</v>
      </c>
      <c r="G15" t="str">
        <f ca="1">IF(mpu_data_3[[#This Row],[NET DYNAMIC ACCELERATION]] &lt; $F$109 + 2 * $F$110, "NORMAL", IF(mpu_data_3[[#This Row],[NET DYNAMIC ACCELERATION]] &lt; $F$109 + 4 * $F$110, "MODERATE", "SEVERE"))</f>
        <v>NORMAL</v>
      </c>
      <c r="H15">
        <f ca="1">VALUE(mpu_data_3[[#This Row],[Accel_X (m/s-2)]])</f>
        <v>-0.84</v>
      </c>
    </row>
    <row r="16" spans="1:8">
      <c r="A16">
        <f ca="1">VALUE(mpu_data_3[[#This Row],[Time]])</f>
        <v>30</v>
      </c>
      <c r="B16">
        <f ca="1">VALUE(mpu_data_3[[#This Row],[Accel_X (m/s-2)]])</f>
        <v>2.41</v>
      </c>
      <c r="C16">
        <v>-1.94</v>
      </c>
      <c r="D16">
        <v>14.43</v>
      </c>
      <c r="E16">
        <f ca="1">SQRT(mpu_data_3[[#This Row],[Accel_X (m/s-2)]]^2 + mpu_data_3[[#This Row],[Accel_Y (m/s-2)]]^2 + mpu_data_3[[#This Row],[Accel_Z (m/s-2)]]^2)</f>
        <v>14.757933459668395</v>
      </c>
      <c r="F16">
        <f ca="1">ABS(mpu_data_3[[#This Row],[VECTOR MAGNITUDE]]-9.81)</f>
        <v>4.9479334596683948</v>
      </c>
      <c r="G16" t="str">
        <f ca="1">IF(mpu_data_3[[#This Row],[NET DYNAMIC ACCELERATION]] &lt; $F$109 + 2 * $F$110, "NORMAL", IF(mpu_data_3[[#This Row],[NET DYNAMIC ACCELERATION]] &lt; $F$109 + 4 * $F$110, "MODERATE", "SEVERE"))</f>
        <v>MODERATE</v>
      </c>
      <c r="H16">
        <f ca="1">VALUE(mpu_data_3[[#This Row],[Accel_X (m/s-2)]])</f>
        <v>2.41</v>
      </c>
    </row>
    <row r="17" spans="1:8">
      <c r="A17">
        <f ca="1">VALUE(mpu_data_3[[#This Row],[Time]])</f>
        <v>31</v>
      </c>
      <c r="B17">
        <f ca="1">VALUE(mpu_data_3[[#This Row],[Accel_X (m/s-2)]])</f>
        <v>-0.52</v>
      </c>
      <c r="C17">
        <v>-0.46</v>
      </c>
      <c r="D17">
        <v>2.06</v>
      </c>
      <c r="E17">
        <f ca="1">SQRT(mpu_data_3[[#This Row],[Accel_X (m/s-2)]]^2 + mpu_data_3[[#This Row],[Accel_Y (m/s-2)]]^2 + mpu_data_3[[#This Row],[Accel_Z (m/s-2)]]^2)</f>
        <v>2.1738445206591939</v>
      </c>
      <c r="F17">
        <f ca="1">ABS(mpu_data_3[[#This Row],[VECTOR MAGNITUDE]]-9.81)</f>
        <v>7.6361554793408066</v>
      </c>
      <c r="G17" t="str">
        <f ca="1">IF(mpu_data_3[[#This Row],[NET DYNAMIC ACCELERATION]] &lt; $F$109 + 2 * $F$110, "NORMAL", IF(mpu_data_3[[#This Row],[NET DYNAMIC ACCELERATION]] &lt; $F$109 + 4 * $F$110, "MODERATE", "SEVERE"))</f>
        <v>SEVERE</v>
      </c>
      <c r="H17">
        <f ca="1">VALUE(mpu_data_3[[#This Row],[Accel_X (m/s-2)]])</f>
        <v>-0.52</v>
      </c>
    </row>
    <row r="18" spans="1:8">
      <c r="A18">
        <f ca="1">VALUE(mpu_data_3[[#This Row],[Time]])</f>
        <v>32</v>
      </c>
      <c r="B18">
        <f ca="1">VALUE(mpu_data_3[[#This Row],[Accel_X (m/s-2)]])</f>
        <v>-4.3499999999999996</v>
      </c>
      <c r="C18">
        <v>-1.8</v>
      </c>
      <c r="D18">
        <v>6.65</v>
      </c>
      <c r="E18">
        <f ca="1">SQRT(mpu_data_3[[#This Row],[Accel_X (m/s-2)]]^2 + mpu_data_3[[#This Row],[Accel_Y (m/s-2)]]^2 + mpu_data_3[[#This Row],[Accel_Z (m/s-2)]]^2)</f>
        <v>8.1476990616983382</v>
      </c>
      <c r="F18">
        <f ca="1">ABS(mpu_data_3[[#This Row],[VECTOR MAGNITUDE]]-9.81)</f>
        <v>1.6623009383016623</v>
      </c>
      <c r="G18" t="str">
        <f ca="1">IF(mpu_data_3[[#This Row],[NET DYNAMIC ACCELERATION]] &lt; $F$109 + 2 * $F$110, "NORMAL", IF(mpu_data_3[[#This Row],[NET DYNAMIC ACCELERATION]] &lt; $F$109 + 4 * $F$110, "MODERATE", "SEVERE"))</f>
        <v>NORMAL</v>
      </c>
      <c r="H18">
        <f ca="1">VALUE(mpu_data_3[[#This Row],[Accel_X (m/s-2)]])</f>
        <v>-4.3499999999999996</v>
      </c>
    </row>
    <row r="19" spans="1:8">
      <c r="A19">
        <f ca="1">VALUE(mpu_data_3[[#This Row],[Time]])</f>
        <v>33</v>
      </c>
      <c r="B19">
        <f ca="1">VALUE(mpu_data_3[[#This Row],[Accel_X (m/s-2)]])</f>
        <v>-6.59</v>
      </c>
      <c r="C19">
        <v>-8.44</v>
      </c>
      <c r="D19">
        <v>19.61</v>
      </c>
      <c r="E19">
        <f ca="1">SQRT(mpu_data_3[[#This Row],[Accel_X (m/s-2)]]^2 + mpu_data_3[[#This Row],[Accel_Y (m/s-2)]]^2 + mpu_data_3[[#This Row],[Accel_Z (m/s-2)]]^2)</f>
        <v>22.343092892435461</v>
      </c>
      <c r="F19">
        <f ca="1">ABS(mpu_data_3[[#This Row],[VECTOR MAGNITUDE]]-9.81)</f>
        <v>12.533092892435461</v>
      </c>
      <c r="G19" t="str">
        <f ca="1">IF(mpu_data_3[[#This Row],[NET DYNAMIC ACCELERATION]] &lt; $F$109 + 2 * $F$110, "NORMAL", IF(mpu_data_3[[#This Row],[NET DYNAMIC ACCELERATION]] &lt; $F$109 + 4 * $F$110, "MODERATE", "SEVERE"))</f>
        <v>SEVERE</v>
      </c>
      <c r="H19">
        <f ca="1">VALUE(mpu_data_3[[#This Row],[Accel_X (m/s-2)]])</f>
        <v>-6.59</v>
      </c>
    </row>
    <row r="20" spans="1:8">
      <c r="A20">
        <f ca="1">VALUE(mpu_data_3[[#This Row],[Time]])</f>
        <v>34</v>
      </c>
      <c r="B20">
        <f ca="1">VALUE(mpu_data_3[[#This Row],[Accel_X (m/s-2)]])</f>
        <v>9.43</v>
      </c>
      <c r="C20">
        <v>7.36</v>
      </c>
      <c r="D20">
        <v>19.61</v>
      </c>
      <c r="E20">
        <f ca="1">SQRT(mpu_data_3[[#This Row],[Accel_X (m/s-2)]]^2 + mpu_data_3[[#This Row],[Accel_Y (m/s-2)]]^2 + mpu_data_3[[#This Row],[Accel_Z (m/s-2)]]^2)</f>
        <v>22.970559418525269</v>
      </c>
      <c r="F20">
        <f ca="1">ABS(mpu_data_3[[#This Row],[VECTOR MAGNITUDE]]-9.81)</f>
        <v>13.160559418525269</v>
      </c>
      <c r="G20" t="str">
        <f ca="1">IF(mpu_data_3[[#This Row],[NET DYNAMIC ACCELERATION]] &lt; $F$109 + 2 * $F$110, "NORMAL", IF(mpu_data_3[[#This Row],[NET DYNAMIC ACCELERATION]] &lt; $F$109 + 4 * $F$110, "MODERATE", "SEVERE"))</f>
        <v>SEVERE</v>
      </c>
      <c r="H20">
        <f ca="1">VALUE(mpu_data_3[[#This Row],[Accel_X (m/s-2)]])</f>
        <v>9.43</v>
      </c>
    </row>
    <row r="21" spans="1:8">
      <c r="A21">
        <f ca="1">VALUE(mpu_data_3[[#This Row],[Time]])</f>
        <v>35</v>
      </c>
      <c r="B21">
        <f ca="1">VALUE(mpu_data_3[[#This Row],[Accel_X (m/s-2)]])</f>
        <v>-16.010000000000002</v>
      </c>
      <c r="C21">
        <v>-2.35</v>
      </c>
      <c r="D21">
        <v>19.61</v>
      </c>
      <c r="E21">
        <f ca="1">SQRT(mpu_data_3[[#This Row],[Accel_X (m/s-2)]]^2 + mpu_data_3[[#This Row],[Accel_Y (m/s-2)]]^2 + mpu_data_3[[#This Row],[Accel_Z (m/s-2)]]^2)</f>
        <v>25.424293500508526</v>
      </c>
      <c r="F21">
        <f ca="1">ABS(mpu_data_3[[#This Row],[VECTOR MAGNITUDE]]-9.81)</f>
        <v>15.614293500508525</v>
      </c>
      <c r="G21" t="str">
        <f ca="1">IF(mpu_data_3[[#This Row],[NET DYNAMIC ACCELERATION]] &lt; $F$109 + 2 * $F$110, "NORMAL", IF(mpu_data_3[[#This Row],[NET DYNAMIC ACCELERATION]] &lt; $F$109 + 4 * $F$110, "MODERATE", "SEVERE"))</f>
        <v>SEVERE</v>
      </c>
      <c r="H21">
        <f ca="1">VALUE(mpu_data_3[[#This Row],[Accel_X (m/s-2)]])</f>
        <v>-16.010000000000002</v>
      </c>
    </row>
    <row r="22" spans="1:8">
      <c r="A22">
        <f ca="1">VALUE(mpu_data_3[[#This Row],[Time]])</f>
        <v>36</v>
      </c>
      <c r="B22">
        <f ca="1">VALUE(mpu_data_3[[#This Row],[Accel_X (m/s-2)]])</f>
        <v>-6.92</v>
      </c>
      <c r="C22">
        <v>-2.83</v>
      </c>
      <c r="D22">
        <v>-1.41</v>
      </c>
      <c r="E22">
        <f ca="1">SQRT(mpu_data_3[[#This Row],[Accel_X (m/s-2)]]^2 + mpu_data_3[[#This Row],[Accel_Y (m/s-2)]]^2 + mpu_data_3[[#This Row],[Accel_Z (m/s-2)]]^2)</f>
        <v>7.6081140895756816</v>
      </c>
      <c r="F22">
        <f ca="1">ABS(mpu_data_3[[#This Row],[VECTOR MAGNITUDE]]-9.81)</f>
        <v>2.2018859104243189</v>
      </c>
      <c r="G22" t="str">
        <f ca="1">IF(mpu_data_3[[#This Row],[NET DYNAMIC ACCELERATION]] &lt; $F$109 + 2 * $F$110, "NORMAL", IF(mpu_data_3[[#This Row],[NET DYNAMIC ACCELERATION]] &lt; $F$109 + 4 * $F$110, "MODERATE", "SEVERE"))</f>
        <v>NORMAL</v>
      </c>
      <c r="H22">
        <f ca="1">VALUE(mpu_data_3[[#This Row],[Accel_X (m/s-2)]])</f>
        <v>-6.92</v>
      </c>
    </row>
    <row r="23" spans="1:8">
      <c r="A23">
        <f ca="1">VALUE(mpu_data_3[[#This Row],[Time]])</f>
        <v>37</v>
      </c>
      <c r="B23">
        <f ca="1">VALUE(mpu_data_3[[#This Row],[Accel_X (m/s-2)]])</f>
        <v>1.7</v>
      </c>
      <c r="C23">
        <v>-0.28999999999999998</v>
      </c>
      <c r="D23">
        <v>4.0599999999999996</v>
      </c>
      <c r="E23">
        <f ca="1">SQRT(mpu_data_3[[#This Row],[Accel_X (m/s-2)]]^2 + mpu_data_3[[#This Row],[Accel_Y (m/s-2)]]^2 + mpu_data_3[[#This Row],[Accel_Z (m/s-2)]]^2)</f>
        <v>4.4110883010885189</v>
      </c>
      <c r="F23">
        <f ca="1">ABS(mpu_data_3[[#This Row],[VECTOR MAGNITUDE]]-9.81)</f>
        <v>5.3989116989114816</v>
      </c>
      <c r="G23" t="str">
        <f ca="1">IF(mpu_data_3[[#This Row],[NET DYNAMIC ACCELERATION]] &lt; $F$109 + 2 * $F$110, "NORMAL", IF(mpu_data_3[[#This Row],[NET DYNAMIC ACCELERATION]] &lt; $F$109 + 4 * $F$110, "MODERATE", "SEVERE"))</f>
        <v>MODERATE</v>
      </c>
      <c r="H23">
        <f ca="1">VALUE(mpu_data_3[[#This Row],[Accel_X (m/s-2)]])</f>
        <v>1.7</v>
      </c>
    </row>
    <row r="24" spans="1:8">
      <c r="A24">
        <f ca="1">VALUE(mpu_data_3[[#This Row],[Time]])</f>
        <v>38</v>
      </c>
      <c r="B24">
        <f ca="1">VALUE(mpu_data_3[[#This Row],[Accel_X (m/s-2)]])</f>
        <v>-7.06</v>
      </c>
      <c r="C24">
        <v>5.84</v>
      </c>
      <c r="D24">
        <v>-8.58</v>
      </c>
      <c r="E24">
        <f ca="1">SQRT(mpu_data_3[[#This Row],[Accel_X (m/s-2)]]^2 + mpu_data_3[[#This Row],[Accel_Y (m/s-2)]]^2 + mpu_data_3[[#This Row],[Accel_Z (m/s-2)]]^2)</f>
        <v>12.552513692484068</v>
      </c>
      <c r="F24">
        <f ca="1">ABS(mpu_data_3[[#This Row],[VECTOR MAGNITUDE]]-9.81)</f>
        <v>2.7425136924840672</v>
      </c>
      <c r="G24" t="str">
        <f ca="1">IF(mpu_data_3[[#This Row],[NET DYNAMIC ACCELERATION]] &lt; $F$109 + 2 * $F$110, "NORMAL", IF(mpu_data_3[[#This Row],[NET DYNAMIC ACCELERATION]] &lt; $F$109 + 4 * $F$110, "MODERATE", "SEVERE"))</f>
        <v>NORMAL</v>
      </c>
      <c r="H24">
        <f ca="1">VALUE(mpu_data_3[[#This Row],[Accel_X (m/s-2)]])</f>
        <v>-7.06</v>
      </c>
    </row>
    <row r="25" spans="1:8">
      <c r="A25">
        <f ca="1">VALUE(mpu_data_3[[#This Row],[Time]])</f>
        <v>39</v>
      </c>
      <c r="B25">
        <f ca="1">VALUE(mpu_data_3[[#This Row],[Accel_X (m/s-2)]])</f>
        <v>4.22</v>
      </c>
      <c r="C25">
        <v>-1.76</v>
      </c>
      <c r="D25">
        <v>11.94</v>
      </c>
      <c r="E25">
        <f ca="1">SQRT(mpu_data_3[[#This Row],[Accel_X (m/s-2)]]^2 + mpu_data_3[[#This Row],[Accel_Y (m/s-2)]]^2 + mpu_data_3[[#This Row],[Accel_Z (m/s-2)]]^2)</f>
        <v>12.785523063214894</v>
      </c>
      <c r="F25">
        <f ca="1">ABS(mpu_data_3[[#This Row],[VECTOR MAGNITUDE]]-9.81)</f>
        <v>2.9755230632148937</v>
      </c>
      <c r="G25" t="str">
        <f ca="1">IF(mpu_data_3[[#This Row],[NET DYNAMIC ACCELERATION]] &lt; $F$109 + 2 * $F$110, "NORMAL", IF(mpu_data_3[[#This Row],[NET DYNAMIC ACCELERATION]] &lt; $F$109 + 4 * $F$110, "MODERATE", "SEVERE"))</f>
        <v>NORMAL</v>
      </c>
      <c r="H25">
        <f ca="1">VALUE(mpu_data_3[[#This Row],[Accel_X (m/s-2)]])</f>
        <v>4.22</v>
      </c>
    </row>
    <row r="26" spans="1:8">
      <c r="A26">
        <f ca="1">VALUE(mpu_data_3[[#This Row],[Time]])</f>
        <v>40</v>
      </c>
      <c r="B26">
        <f ca="1">VALUE(mpu_data_3[[#This Row],[Accel_X (m/s-2)]])</f>
        <v>5.82</v>
      </c>
      <c r="C26">
        <v>1.72</v>
      </c>
      <c r="D26">
        <v>7.44</v>
      </c>
      <c r="E26">
        <f ca="1">SQRT(mpu_data_3[[#This Row],[Accel_X (m/s-2)]]^2 + mpu_data_3[[#This Row],[Accel_Y (m/s-2)]]^2 + mpu_data_3[[#This Row],[Accel_Z (m/s-2)]]^2)</f>
        <v>9.6012707492289788</v>
      </c>
      <c r="F26">
        <f ca="1">ABS(mpu_data_3[[#This Row],[VECTOR MAGNITUDE]]-9.81)</f>
        <v>0.20872925077102167</v>
      </c>
      <c r="G26" t="str">
        <f ca="1">IF(mpu_data_3[[#This Row],[NET DYNAMIC ACCELERATION]] &lt; $F$109 + 2 * $F$110, "NORMAL", IF(mpu_data_3[[#This Row],[NET DYNAMIC ACCELERATION]] &lt; $F$109 + 4 * $F$110, "MODERATE", "SEVERE"))</f>
        <v>NORMAL</v>
      </c>
      <c r="H26">
        <f ca="1">VALUE(mpu_data_3[[#This Row],[Accel_X (m/s-2)]])</f>
        <v>5.82</v>
      </c>
    </row>
    <row r="27" spans="1:8">
      <c r="A27">
        <f ca="1">VALUE(mpu_data_3[[#This Row],[Time]])</f>
        <v>41</v>
      </c>
      <c r="B27">
        <f ca="1">VALUE(mpu_data_3[[#This Row],[Accel_X (m/s-2)]])</f>
        <v>2.72</v>
      </c>
      <c r="C27">
        <v>2.3199999999999998</v>
      </c>
      <c r="D27">
        <v>12.04</v>
      </c>
      <c r="E27">
        <f ca="1">SQRT(mpu_data_3[[#This Row],[Accel_X (m/s-2)]]^2 + mpu_data_3[[#This Row],[Accel_Y (m/s-2)]]^2 + mpu_data_3[[#This Row],[Accel_Z (m/s-2)]]^2)</f>
        <v>12.559554132213451</v>
      </c>
      <c r="F27">
        <f ca="1">ABS(mpu_data_3[[#This Row],[VECTOR MAGNITUDE]]-9.81)</f>
        <v>2.7495541322134507</v>
      </c>
      <c r="G27" t="str">
        <f ca="1">IF(mpu_data_3[[#This Row],[NET DYNAMIC ACCELERATION]] &lt; $F$109 + 2 * $F$110, "NORMAL", IF(mpu_data_3[[#This Row],[NET DYNAMIC ACCELERATION]] &lt; $F$109 + 4 * $F$110, "MODERATE", "SEVERE"))</f>
        <v>NORMAL</v>
      </c>
      <c r="H27">
        <f ca="1">VALUE(mpu_data_3[[#This Row],[Accel_X (m/s-2)]])</f>
        <v>2.72</v>
      </c>
    </row>
    <row r="28" spans="1:8">
      <c r="A28">
        <f ca="1">VALUE(mpu_data_3[[#This Row],[Time]])</f>
        <v>42</v>
      </c>
      <c r="B28">
        <f ca="1">VALUE(mpu_data_3[[#This Row],[Accel_X (m/s-2)]])</f>
        <v>2.08</v>
      </c>
      <c r="C28">
        <v>3.22</v>
      </c>
      <c r="D28">
        <v>12.82</v>
      </c>
      <c r="E28">
        <f ca="1">SQRT(mpu_data_3[[#This Row],[Accel_X (m/s-2)]]^2 + mpu_data_3[[#This Row],[Accel_Y (m/s-2)]]^2 + mpu_data_3[[#This Row],[Accel_Z (m/s-2)]]^2)</f>
        <v>13.380851990811349</v>
      </c>
      <c r="F28">
        <f ca="1">ABS(mpu_data_3[[#This Row],[VECTOR MAGNITUDE]]-9.81)</f>
        <v>3.5708519908113487</v>
      </c>
      <c r="G28" t="str">
        <f ca="1">IF(mpu_data_3[[#This Row],[NET DYNAMIC ACCELERATION]] &lt; $F$109 + 2 * $F$110, "NORMAL", IF(mpu_data_3[[#This Row],[NET DYNAMIC ACCELERATION]] &lt; $F$109 + 4 * $F$110, "MODERATE", "SEVERE"))</f>
        <v>NORMAL</v>
      </c>
      <c r="H28">
        <f ca="1">VALUE(mpu_data_3[[#This Row],[Accel_X (m/s-2)]])</f>
        <v>2.08</v>
      </c>
    </row>
    <row r="29" spans="1:8">
      <c r="A29">
        <f ca="1">VALUE(mpu_data_3[[#This Row],[Time]])</f>
        <v>43</v>
      </c>
      <c r="B29">
        <f ca="1">VALUE(mpu_data_3[[#This Row],[Accel_X (m/s-2)]])</f>
        <v>2.41</v>
      </c>
      <c r="C29">
        <v>1.98</v>
      </c>
      <c r="D29">
        <v>11.84</v>
      </c>
      <c r="E29">
        <f ca="1">SQRT(mpu_data_3[[#This Row],[Accel_X (m/s-2)]]^2 + mpu_data_3[[#This Row],[Accel_Y (m/s-2)]]^2 + mpu_data_3[[#This Row],[Accel_Z (m/s-2)]]^2)</f>
        <v>12.243941358892569</v>
      </c>
      <c r="F29">
        <f ca="1">ABS(mpu_data_3[[#This Row],[VECTOR MAGNITUDE]]-9.81)</f>
        <v>2.433941358892568</v>
      </c>
      <c r="G29" t="str">
        <f ca="1">IF(mpu_data_3[[#This Row],[NET DYNAMIC ACCELERATION]] &lt; $F$109 + 2 * $F$110, "NORMAL", IF(mpu_data_3[[#This Row],[NET DYNAMIC ACCELERATION]] &lt; $F$109 + 4 * $F$110, "MODERATE", "SEVERE"))</f>
        <v>NORMAL</v>
      </c>
      <c r="H29">
        <f ca="1">VALUE(mpu_data_3[[#This Row],[Accel_X (m/s-2)]])</f>
        <v>2.41</v>
      </c>
    </row>
    <row r="30" spans="1:8">
      <c r="A30">
        <f ca="1">VALUE(mpu_data_3[[#This Row],[Time]])</f>
        <v>44</v>
      </c>
      <c r="B30">
        <f ca="1">VALUE(mpu_data_3[[#This Row],[Accel_X (m/s-2)]])</f>
        <v>2.6</v>
      </c>
      <c r="C30">
        <v>1.74</v>
      </c>
      <c r="D30">
        <v>11.22</v>
      </c>
      <c r="E30">
        <f ca="1">SQRT(mpu_data_3[[#This Row],[Accel_X (m/s-2)]]^2 + mpu_data_3[[#This Row],[Accel_Y (m/s-2)]]^2 + mpu_data_3[[#This Row],[Accel_Z (m/s-2)]]^2)</f>
        <v>11.648004120878392</v>
      </c>
      <c r="F30">
        <f ca="1">ABS(mpu_data_3[[#This Row],[VECTOR MAGNITUDE]]-9.81)</f>
        <v>1.8380041208783915</v>
      </c>
      <c r="G30" t="str">
        <f ca="1">IF(mpu_data_3[[#This Row],[NET DYNAMIC ACCELERATION]] &lt; $F$109 + 2 * $F$110, "NORMAL", IF(mpu_data_3[[#This Row],[NET DYNAMIC ACCELERATION]] &lt; $F$109 + 4 * $F$110, "MODERATE", "SEVERE"))</f>
        <v>NORMAL</v>
      </c>
      <c r="H30">
        <f ca="1">VALUE(mpu_data_3[[#This Row],[Accel_X (m/s-2)]])</f>
        <v>2.6</v>
      </c>
    </row>
    <row r="31" spans="1:8">
      <c r="A31">
        <f ca="1">VALUE(mpu_data_3[[#This Row],[Time]])</f>
        <v>45</v>
      </c>
      <c r="B31">
        <f ca="1">VALUE(mpu_data_3[[#This Row],[Accel_X (m/s-2)]])</f>
        <v>2.3199999999999998</v>
      </c>
      <c r="C31">
        <v>0.88</v>
      </c>
      <c r="D31">
        <v>11.13</v>
      </c>
      <c r="E31">
        <f ca="1">SQRT(mpu_data_3[[#This Row],[Accel_X (m/s-2)]]^2 + mpu_data_3[[#This Row],[Accel_Y (m/s-2)]]^2 + mpu_data_3[[#This Row],[Accel_Z (m/s-2)]]^2)</f>
        <v>11.403231997990746</v>
      </c>
      <c r="F31">
        <f ca="1">ABS(mpu_data_3[[#This Row],[VECTOR MAGNITUDE]]-9.81)</f>
        <v>1.5932319979907454</v>
      </c>
      <c r="G31" t="str">
        <f ca="1">IF(mpu_data_3[[#This Row],[NET DYNAMIC ACCELERATION]] &lt; $F$109 + 2 * $F$110, "NORMAL", IF(mpu_data_3[[#This Row],[NET DYNAMIC ACCELERATION]] &lt; $F$109 + 4 * $F$110, "MODERATE", "SEVERE"))</f>
        <v>NORMAL</v>
      </c>
      <c r="H31">
        <f ca="1">VALUE(mpu_data_3[[#This Row],[Accel_X (m/s-2)]])</f>
        <v>2.3199999999999998</v>
      </c>
    </row>
    <row r="32" spans="1:8">
      <c r="A32">
        <f ca="1">VALUE(mpu_data_3[[#This Row],[Time]])</f>
        <v>46</v>
      </c>
      <c r="B32">
        <f ca="1">VALUE(mpu_data_3[[#This Row],[Accel_X (m/s-2)]])</f>
        <v>19.61</v>
      </c>
      <c r="C32">
        <v>19.11</v>
      </c>
      <c r="D32">
        <v>19.61</v>
      </c>
      <c r="E32">
        <f ca="1">SQRT(mpu_data_3[[#This Row],[Accel_X (m/s-2)]]^2 + mpu_data_3[[#This Row],[Accel_Y (m/s-2)]]^2 + mpu_data_3[[#This Row],[Accel_Z (m/s-2)]]^2)</f>
        <v>33.679315610623682</v>
      </c>
      <c r="F32">
        <f ca="1">ABS(mpu_data_3[[#This Row],[VECTOR MAGNITUDE]]-9.81)</f>
        <v>23.86931561062368</v>
      </c>
      <c r="G32" t="str">
        <f ca="1">IF(mpu_data_3[[#This Row],[NET DYNAMIC ACCELERATION]] &lt; $F$109 + 2 * $F$110, "NORMAL", IF(mpu_data_3[[#This Row],[NET DYNAMIC ACCELERATION]] &lt; $F$109 + 4 * $F$110, "MODERATE", "SEVERE"))</f>
        <v>SEVERE</v>
      </c>
      <c r="H32">
        <f ca="1">VALUE(mpu_data_3[[#This Row],[Accel_X (m/s-2)]])</f>
        <v>19.61</v>
      </c>
    </row>
    <row r="33" spans="1:8">
      <c r="A33">
        <f ca="1">VALUE(mpu_data_3[[#This Row],[Time]])</f>
        <v>47</v>
      </c>
      <c r="B33">
        <f ca="1">VALUE(mpu_data_3[[#This Row],[Accel_X (m/s-2)]])</f>
        <v>1.87</v>
      </c>
      <c r="C33">
        <v>1.47</v>
      </c>
      <c r="D33">
        <v>11.38</v>
      </c>
      <c r="E33">
        <f ca="1">SQRT(mpu_data_3[[#This Row],[Accel_X (m/s-2)]]^2 + mpu_data_3[[#This Row],[Accel_Y (m/s-2)]]^2 + mpu_data_3[[#This Row],[Accel_Z (m/s-2)]]^2)</f>
        <v>11.625927919955465</v>
      </c>
      <c r="F33">
        <f ca="1">ABS(mpu_data_3[[#This Row],[VECTOR MAGNITUDE]]-9.81)</f>
        <v>1.815927919955465</v>
      </c>
      <c r="G33" t="str">
        <f ca="1">IF(mpu_data_3[[#This Row],[NET DYNAMIC ACCELERATION]] &lt; $F$109 + 2 * $F$110, "NORMAL", IF(mpu_data_3[[#This Row],[NET DYNAMIC ACCELERATION]] &lt; $F$109 + 4 * $F$110, "MODERATE", "SEVERE"))</f>
        <v>NORMAL</v>
      </c>
      <c r="H33">
        <f ca="1">VALUE(mpu_data_3[[#This Row],[Accel_X (m/s-2)]])</f>
        <v>1.87</v>
      </c>
    </row>
    <row r="34" spans="1:8">
      <c r="A34">
        <f ca="1">VALUE(mpu_data_3[[#This Row],[Time]])</f>
        <v>48</v>
      </c>
      <c r="B34">
        <f ca="1">VALUE(mpu_data_3[[#This Row],[Accel_X (m/s-2)]])</f>
        <v>2.59</v>
      </c>
      <c r="C34">
        <v>1.47</v>
      </c>
      <c r="D34">
        <v>10.57</v>
      </c>
      <c r="E34">
        <f ca="1">SQRT(mpu_data_3[[#This Row],[Accel_X (m/s-2)]]^2 + mpu_data_3[[#This Row],[Accel_Y (m/s-2)]]^2 + mpu_data_3[[#This Row],[Accel_Z (m/s-2)]]^2)</f>
        <v>10.981525394953108</v>
      </c>
      <c r="F34">
        <f ca="1">ABS(mpu_data_3[[#This Row],[VECTOR MAGNITUDE]]-9.81)</f>
        <v>1.1715253949531075</v>
      </c>
      <c r="G34" t="str">
        <f ca="1">IF(mpu_data_3[[#This Row],[NET DYNAMIC ACCELERATION]] &lt; $F$109 + 2 * $F$110, "NORMAL", IF(mpu_data_3[[#This Row],[NET DYNAMIC ACCELERATION]] &lt; $F$109 + 4 * $F$110, "MODERATE", "SEVERE"))</f>
        <v>NORMAL</v>
      </c>
      <c r="H34">
        <f ca="1">VALUE(mpu_data_3[[#This Row],[Accel_X (m/s-2)]])</f>
        <v>2.59</v>
      </c>
    </row>
    <row r="35" spans="1:8">
      <c r="A35">
        <f ca="1">VALUE(mpu_data_3[[#This Row],[Time]])</f>
        <v>49</v>
      </c>
      <c r="B35">
        <f ca="1">VALUE(mpu_data_3[[#This Row],[Accel_X (m/s-2)]])</f>
        <v>2.1800000000000002</v>
      </c>
      <c r="C35">
        <v>-3.64</v>
      </c>
      <c r="D35">
        <v>15.37</v>
      </c>
      <c r="E35">
        <f ca="1">SQRT(mpu_data_3[[#This Row],[Accel_X (m/s-2)]]^2 + mpu_data_3[[#This Row],[Accel_Y (m/s-2)]]^2 + mpu_data_3[[#This Row],[Accel_Z (m/s-2)]]^2)</f>
        <v>15.944870648581631</v>
      </c>
      <c r="F35">
        <f ca="1">ABS(mpu_data_3[[#This Row],[VECTOR MAGNITUDE]]-9.81)</f>
        <v>6.1348706485816304</v>
      </c>
      <c r="G35" t="str">
        <f ca="1">IF(mpu_data_3[[#This Row],[NET DYNAMIC ACCELERATION]] &lt; $F$109 + 2 * $F$110, "NORMAL", IF(mpu_data_3[[#This Row],[NET DYNAMIC ACCELERATION]] &lt; $F$109 + 4 * $F$110, "MODERATE", "SEVERE"))</f>
        <v>MODERATE</v>
      </c>
      <c r="H35">
        <f ca="1">VALUE(mpu_data_3[[#This Row],[Accel_X (m/s-2)]])</f>
        <v>2.1800000000000002</v>
      </c>
    </row>
    <row r="36" spans="1:8">
      <c r="A36">
        <f ca="1">VALUE(mpu_data_3[[#This Row],[Time]])</f>
        <v>50</v>
      </c>
      <c r="B36">
        <f ca="1">VALUE(mpu_data_3[[#This Row],[Accel_X (m/s-2)]])</f>
        <v>-3.91</v>
      </c>
      <c r="C36">
        <v>-0.65</v>
      </c>
      <c r="D36">
        <v>15.5</v>
      </c>
      <c r="E36">
        <f ca="1">SQRT(mpu_data_3[[#This Row],[Accel_X (m/s-2)]]^2 + mpu_data_3[[#This Row],[Accel_Y (m/s-2)]]^2 + mpu_data_3[[#This Row],[Accel_Z (m/s-2)]]^2)</f>
        <v>15.998768702622087</v>
      </c>
      <c r="F36">
        <f ca="1">ABS(mpu_data_3[[#This Row],[VECTOR MAGNITUDE]]-9.81)</f>
        <v>6.1887687026220863</v>
      </c>
      <c r="G36" t="str">
        <f ca="1">IF(mpu_data_3[[#This Row],[NET DYNAMIC ACCELERATION]] &lt; $F$109 + 2 * $F$110, "NORMAL", IF(mpu_data_3[[#This Row],[NET DYNAMIC ACCELERATION]] &lt; $F$109 + 4 * $F$110, "MODERATE", "SEVERE"))</f>
        <v>MODERATE</v>
      </c>
      <c r="H36">
        <f ca="1">VALUE(mpu_data_3[[#This Row],[Accel_X (m/s-2)]])</f>
        <v>-3.91</v>
      </c>
    </row>
    <row r="37" spans="1:8">
      <c r="A37">
        <f ca="1">VALUE(mpu_data_3[[#This Row],[Time]])</f>
        <v>51</v>
      </c>
      <c r="B37">
        <f ca="1">VALUE(mpu_data_3[[#This Row],[Accel_X (m/s-2)]])</f>
        <v>-6.24</v>
      </c>
      <c r="C37">
        <v>-6.72</v>
      </c>
      <c r="D37">
        <v>6.35</v>
      </c>
      <c r="E37">
        <f ca="1">SQRT(mpu_data_3[[#This Row],[Accel_X (m/s-2)]]^2 + mpu_data_3[[#This Row],[Accel_Y (m/s-2)]]^2 + mpu_data_3[[#This Row],[Accel_Z (m/s-2)]]^2)</f>
        <v>11.154304102004749</v>
      </c>
      <c r="F37">
        <f ca="1">ABS(mpu_data_3[[#This Row],[VECTOR MAGNITUDE]]-9.81)</f>
        <v>1.3443041020047488</v>
      </c>
      <c r="G37" t="str">
        <f ca="1">IF(mpu_data_3[[#This Row],[NET DYNAMIC ACCELERATION]] &lt; $F$109 + 2 * $F$110, "NORMAL", IF(mpu_data_3[[#This Row],[NET DYNAMIC ACCELERATION]] &lt; $F$109 + 4 * $F$110, "MODERATE", "SEVERE"))</f>
        <v>NORMAL</v>
      </c>
      <c r="H37">
        <f ca="1">VALUE(mpu_data_3[[#This Row],[Accel_X (m/s-2)]])</f>
        <v>-6.24</v>
      </c>
    </row>
    <row r="38" spans="1:8">
      <c r="A38">
        <f ca="1">VALUE(mpu_data_3[[#This Row],[Time]])</f>
        <v>52</v>
      </c>
      <c r="B38">
        <f ca="1">VALUE(mpu_data_3[[#This Row],[Accel_X (m/s-2)]])</f>
        <v>2.2599999999999998</v>
      </c>
      <c r="C38">
        <v>16.47</v>
      </c>
      <c r="D38">
        <v>19.61</v>
      </c>
      <c r="E38">
        <f ca="1">SQRT(mpu_data_3[[#This Row],[Accel_X (m/s-2)]]^2 + mpu_data_3[[#This Row],[Accel_Y (m/s-2)]]^2 + mpu_data_3[[#This Row],[Accel_Z (m/s-2)]]^2)</f>
        <v>25.708376066955296</v>
      </c>
      <c r="F38">
        <f ca="1">ABS(mpu_data_3[[#This Row],[VECTOR MAGNITUDE]]-9.81)</f>
        <v>15.898376066955295</v>
      </c>
      <c r="G38" t="str">
        <f ca="1">IF(mpu_data_3[[#This Row],[NET DYNAMIC ACCELERATION]] &lt; $F$109 + 2 * $F$110, "NORMAL", IF(mpu_data_3[[#This Row],[NET DYNAMIC ACCELERATION]] &lt; $F$109 + 4 * $F$110, "MODERATE", "SEVERE"))</f>
        <v>SEVERE</v>
      </c>
      <c r="H38">
        <f ca="1">VALUE(mpu_data_3[[#This Row],[Accel_X (m/s-2)]])</f>
        <v>2.2599999999999998</v>
      </c>
    </row>
    <row r="39" spans="1:8">
      <c r="A39">
        <f ca="1">VALUE(mpu_data_3[[#This Row],[Time]])</f>
        <v>53</v>
      </c>
      <c r="B39">
        <f ca="1">VALUE(mpu_data_3[[#This Row],[Accel_X (m/s-2)]])</f>
        <v>-3</v>
      </c>
      <c r="C39">
        <v>8.7899999999999991</v>
      </c>
      <c r="D39">
        <v>11.25</v>
      </c>
      <c r="E39">
        <f ca="1">SQRT(mpu_data_3[[#This Row],[Accel_X (m/s-2)]]^2 + mpu_data_3[[#This Row],[Accel_Y (m/s-2)]]^2 + mpu_data_3[[#This Row],[Accel_Z (m/s-2)]]^2)</f>
        <v>14.588577723685061</v>
      </c>
      <c r="F39">
        <f ca="1">ABS(mpu_data_3[[#This Row],[VECTOR MAGNITUDE]]-9.81)</f>
        <v>4.7785777236850606</v>
      </c>
      <c r="G39" t="str">
        <f ca="1">IF(mpu_data_3[[#This Row],[NET DYNAMIC ACCELERATION]] &lt; $F$109 + 2 * $F$110, "NORMAL", IF(mpu_data_3[[#This Row],[NET DYNAMIC ACCELERATION]] &lt; $F$109 + 4 * $F$110, "MODERATE", "SEVERE"))</f>
        <v>MODERATE</v>
      </c>
      <c r="H39">
        <f ca="1">VALUE(mpu_data_3[[#This Row],[Accel_X (m/s-2)]])</f>
        <v>-3</v>
      </c>
    </row>
    <row r="40" spans="1:8">
      <c r="A40">
        <f ca="1">VALUE(mpu_data_3[[#This Row],[Time]])</f>
        <v>54</v>
      </c>
      <c r="B40">
        <f ca="1">VALUE(mpu_data_3[[#This Row],[Accel_X (m/s-2)]])</f>
        <v>-1.75</v>
      </c>
      <c r="C40">
        <v>7.89</v>
      </c>
      <c r="D40">
        <v>18.87</v>
      </c>
      <c r="E40">
        <f ca="1">SQRT(mpu_data_3[[#This Row],[Accel_X (m/s-2)]]^2 + mpu_data_3[[#This Row],[Accel_Y (m/s-2)]]^2 + mpu_data_3[[#This Row],[Accel_Z (m/s-2)]]^2)</f>
        <v>20.527822583021319</v>
      </c>
      <c r="F40">
        <f ca="1">ABS(mpu_data_3[[#This Row],[VECTOR MAGNITUDE]]-9.81)</f>
        <v>10.717822583021318</v>
      </c>
      <c r="G40" t="str">
        <f ca="1">IF(mpu_data_3[[#This Row],[NET DYNAMIC ACCELERATION]] &lt; $F$109 + 2 * $F$110, "NORMAL", IF(mpu_data_3[[#This Row],[NET DYNAMIC ACCELERATION]] &lt; $F$109 + 4 * $F$110, "MODERATE", "SEVERE"))</f>
        <v>SEVERE</v>
      </c>
      <c r="H40">
        <f ca="1">VALUE(mpu_data_3[[#This Row],[Accel_X (m/s-2)]])</f>
        <v>-1.75</v>
      </c>
    </row>
    <row r="41" spans="1:8">
      <c r="A41">
        <f ca="1">VALUE(mpu_data_3[[#This Row],[Time]])</f>
        <v>55</v>
      </c>
      <c r="B41">
        <f ca="1">VALUE(mpu_data_3[[#This Row],[Accel_X (m/s-2)]])</f>
        <v>-1.66</v>
      </c>
      <c r="C41">
        <v>-1.85</v>
      </c>
      <c r="D41">
        <v>-0.18</v>
      </c>
      <c r="E41">
        <f ca="1">SQRT(mpu_data_3[[#This Row],[Accel_X (m/s-2)]]^2 + mpu_data_3[[#This Row],[Accel_Y (m/s-2)]]^2 + mpu_data_3[[#This Row],[Accel_Z (m/s-2)]]^2)</f>
        <v>2.4920874784003875</v>
      </c>
      <c r="F41">
        <f ca="1">ABS(mpu_data_3[[#This Row],[VECTOR MAGNITUDE]]-9.81)</f>
        <v>7.317912521599613</v>
      </c>
      <c r="G41" t="str">
        <f ca="1">IF(mpu_data_3[[#This Row],[NET DYNAMIC ACCELERATION]] &lt; $F$109 + 2 * $F$110, "NORMAL", IF(mpu_data_3[[#This Row],[NET DYNAMIC ACCELERATION]] &lt; $F$109 + 4 * $F$110, "MODERATE", "SEVERE"))</f>
        <v>MODERATE</v>
      </c>
      <c r="H41">
        <f ca="1">VALUE(mpu_data_3[[#This Row],[Accel_X (m/s-2)]])</f>
        <v>-1.66</v>
      </c>
    </row>
    <row r="42" spans="1:8">
      <c r="A42">
        <f ca="1">VALUE(mpu_data_3[[#This Row],[Time]])</f>
        <v>56</v>
      </c>
      <c r="B42">
        <f ca="1">VALUE(mpu_data_3[[#This Row],[Accel_X (m/s-2)]])</f>
        <v>4.51</v>
      </c>
      <c r="C42">
        <v>0.71</v>
      </c>
      <c r="D42">
        <v>0.67</v>
      </c>
      <c r="E42">
        <f ca="1">SQRT(mpu_data_3[[#This Row],[Accel_X (m/s-2)]]^2 + mpu_data_3[[#This Row],[Accel_Y (m/s-2)]]^2 + mpu_data_3[[#This Row],[Accel_Z (m/s-2)]]^2)</f>
        <v>4.6144447119886483</v>
      </c>
      <c r="F42">
        <f ca="1">ABS(mpu_data_3[[#This Row],[VECTOR MAGNITUDE]]-9.81)</f>
        <v>5.1955552880113522</v>
      </c>
      <c r="G42" t="str">
        <f ca="1">IF(mpu_data_3[[#This Row],[NET DYNAMIC ACCELERATION]] &lt; $F$109 + 2 * $F$110, "NORMAL", IF(mpu_data_3[[#This Row],[NET DYNAMIC ACCELERATION]] &lt; $F$109 + 4 * $F$110, "MODERATE", "SEVERE"))</f>
        <v>MODERATE</v>
      </c>
      <c r="H42">
        <f ca="1">VALUE(mpu_data_3[[#This Row],[Accel_X (m/s-2)]])</f>
        <v>4.51</v>
      </c>
    </row>
    <row r="43" spans="1:8">
      <c r="A43">
        <f ca="1">VALUE(mpu_data_3[[#This Row],[Time]])</f>
        <v>57</v>
      </c>
      <c r="B43">
        <f ca="1">VALUE(mpu_data_3[[#This Row],[Accel_X (m/s-2)]])</f>
        <v>-8.02</v>
      </c>
      <c r="C43">
        <v>-1.53</v>
      </c>
      <c r="D43">
        <v>-7.87</v>
      </c>
      <c r="E43">
        <f ca="1">SQRT(mpu_data_3[[#This Row],[Accel_X (m/s-2)]]^2 + mpu_data_3[[#This Row],[Accel_Y (m/s-2)]]^2 + mpu_data_3[[#This Row],[Accel_Z (m/s-2)]]^2)</f>
        <v>11.340114637868526</v>
      </c>
      <c r="F43">
        <f ca="1">ABS(mpu_data_3[[#This Row],[VECTOR MAGNITUDE]]-9.81)</f>
        <v>1.5301146378685253</v>
      </c>
      <c r="G43" t="str">
        <f ca="1">IF(mpu_data_3[[#This Row],[NET DYNAMIC ACCELERATION]] &lt; $F$109 + 2 * $F$110, "NORMAL", IF(mpu_data_3[[#This Row],[NET DYNAMIC ACCELERATION]] &lt; $F$109 + 4 * $F$110, "MODERATE", "SEVERE"))</f>
        <v>NORMAL</v>
      </c>
      <c r="H43">
        <f ca="1">VALUE(mpu_data_3[[#This Row],[Accel_X (m/s-2)]])</f>
        <v>-8.02</v>
      </c>
    </row>
    <row r="44" spans="1:8">
      <c r="A44">
        <f ca="1">VALUE(mpu_data_3[[#This Row],[Time]])</f>
        <v>58</v>
      </c>
      <c r="B44">
        <f ca="1">VALUE(mpu_data_3[[#This Row],[Accel_X (m/s-2)]])</f>
        <v>0.44</v>
      </c>
      <c r="C44">
        <v>4.83</v>
      </c>
      <c r="D44">
        <v>6.84</v>
      </c>
      <c r="E44">
        <f ca="1">SQRT(mpu_data_3[[#This Row],[Accel_X (m/s-2)]]^2 + mpu_data_3[[#This Row],[Accel_Y (m/s-2)]]^2 + mpu_data_3[[#This Row],[Accel_Z (m/s-2)]]^2)</f>
        <v>8.3849925462101638</v>
      </c>
      <c r="F44">
        <f ca="1">ABS(mpu_data_3[[#This Row],[VECTOR MAGNITUDE]]-9.81)</f>
        <v>1.4250074537898367</v>
      </c>
      <c r="G44" t="str">
        <f ca="1">IF(mpu_data_3[[#This Row],[NET DYNAMIC ACCELERATION]] &lt; $F$109 + 2 * $F$110, "NORMAL", IF(mpu_data_3[[#This Row],[NET DYNAMIC ACCELERATION]] &lt; $F$109 + 4 * $F$110, "MODERATE", "SEVERE"))</f>
        <v>NORMAL</v>
      </c>
      <c r="H44">
        <f ca="1">VALUE(mpu_data_3[[#This Row],[Accel_X (m/s-2)]])</f>
        <v>0.44</v>
      </c>
    </row>
    <row r="45" spans="1:8">
      <c r="A45">
        <f ca="1">VALUE(mpu_data_3[[#This Row],[Time]])</f>
        <v>59</v>
      </c>
      <c r="B45">
        <f ca="1">VALUE(mpu_data_3[[#This Row],[Accel_X (m/s-2)]])</f>
        <v>-2.67</v>
      </c>
      <c r="C45">
        <v>-0.46</v>
      </c>
      <c r="D45">
        <v>-13.54</v>
      </c>
      <c r="E45">
        <f ca="1">SQRT(mpu_data_3[[#This Row],[Accel_X (m/s-2)]]^2 + mpu_data_3[[#This Row],[Accel_Y (m/s-2)]]^2 + mpu_data_3[[#This Row],[Accel_Z (m/s-2)]]^2)</f>
        <v>13.808406859591006</v>
      </c>
      <c r="F45">
        <f ca="1">ABS(mpu_data_3[[#This Row],[VECTOR MAGNITUDE]]-9.81)</f>
        <v>3.9984068595910056</v>
      </c>
      <c r="G45" t="str">
        <f ca="1">IF(mpu_data_3[[#This Row],[NET DYNAMIC ACCELERATION]] &lt; $F$109 + 2 * $F$110, "NORMAL", IF(mpu_data_3[[#This Row],[NET DYNAMIC ACCELERATION]] &lt; $F$109 + 4 * $F$110, "MODERATE", "SEVERE"))</f>
        <v>NORMAL</v>
      </c>
      <c r="H45">
        <f ca="1">VALUE(mpu_data_3[[#This Row],[Accel_X (m/s-2)]])</f>
        <v>-2.67</v>
      </c>
    </row>
    <row r="46" spans="1:8">
      <c r="A46">
        <f ca="1">VALUE(mpu_data_3[[#This Row],[Time]])</f>
        <v>60</v>
      </c>
      <c r="B46">
        <f ca="1">VALUE(mpu_data_3[[#This Row],[Accel_X (m/s-2)]])</f>
        <v>-2.76</v>
      </c>
      <c r="C46">
        <v>1.72</v>
      </c>
      <c r="D46">
        <v>-7.96</v>
      </c>
      <c r="E46">
        <f ca="1">SQRT(mpu_data_3[[#This Row],[Accel_X (m/s-2)]]^2 + mpu_data_3[[#This Row],[Accel_Y (m/s-2)]]^2 + mpu_data_3[[#This Row],[Accel_Z (m/s-2)]]^2)</f>
        <v>8.5986975757959989</v>
      </c>
      <c r="F46">
        <f ca="1">ABS(mpu_data_3[[#This Row],[VECTOR MAGNITUDE]]-9.81)</f>
        <v>1.2113024242040016</v>
      </c>
      <c r="G46" t="str">
        <f ca="1">IF(mpu_data_3[[#This Row],[NET DYNAMIC ACCELERATION]] &lt; $F$109 + 2 * $F$110, "NORMAL", IF(mpu_data_3[[#This Row],[NET DYNAMIC ACCELERATION]] &lt; $F$109 + 4 * $F$110, "MODERATE", "SEVERE"))</f>
        <v>NORMAL</v>
      </c>
      <c r="H46">
        <f ca="1">VALUE(mpu_data_3[[#This Row],[Accel_X (m/s-2)]])</f>
        <v>-2.76</v>
      </c>
    </row>
    <row r="47" spans="1:8">
      <c r="A47">
        <f ca="1">VALUE(mpu_data_3[[#This Row],[Time]])</f>
        <v>61</v>
      </c>
      <c r="B47">
        <f ca="1">VALUE(mpu_data_3[[#This Row],[Accel_X (m/s-2)]])</f>
        <v>-10.56</v>
      </c>
      <c r="C47">
        <v>2.87</v>
      </c>
      <c r="D47">
        <v>-9.42</v>
      </c>
      <c r="E47">
        <f ca="1">SQRT(mpu_data_3[[#This Row],[Accel_X (m/s-2)]]^2 + mpu_data_3[[#This Row],[Accel_Y (m/s-2)]]^2 + mpu_data_3[[#This Row],[Accel_Z (m/s-2)]]^2)</f>
        <v>14.439075455166789</v>
      </c>
      <c r="F47">
        <f ca="1">ABS(mpu_data_3[[#This Row],[VECTOR MAGNITUDE]]-9.81)</f>
        <v>4.6290754551667881</v>
      </c>
      <c r="G47" t="str">
        <f ca="1">IF(mpu_data_3[[#This Row],[NET DYNAMIC ACCELERATION]] &lt; $F$109 + 2 * $F$110, "NORMAL", IF(mpu_data_3[[#This Row],[NET DYNAMIC ACCELERATION]] &lt; $F$109 + 4 * $F$110, "MODERATE", "SEVERE"))</f>
        <v>NORMAL</v>
      </c>
      <c r="H47">
        <f ca="1">VALUE(mpu_data_3[[#This Row],[Accel_X (m/s-2)]])</f>
        <v>-10.56</v>
      </c>
    </row>
    <row r="48" spans="1:8">
      <c r="A48">
        <f ca="1">VALUE(mpu_data_3[[#This Row],[Time]])</f>
        <v>62</v>
      </c>
      <c r="B48">
        <f ca="1">VALUE(mpu_data_3[[#This Row],[Accel_X (m/s-2)]])</f>
        <v>-2.42</v>
      </c>
      <c r="C48">
        <v>2.37</v>
      </c>
      <c r="D48">
        <v>-7.85</v>
      </c>
      <c r="E48">
        <f ca="1">SQRT(mpu_data_3[[#This Row],[Accel_X (m/s-2)]]^2 + mpu_data_3[[#This Row],[Accel_Y (m/s-2)]]^2 + mpu_data_3[[#This Row],[Accel_Z (m/s-2)]]^2)</f>
        <v>8.5496081781564701</v>
      </c>
      <c r="F48">
        <f ca="1">ABS(mpu_data_3[[#This Row],[VECTOR MAGNITUDE]]-9.81)</f>
        <v>1.2603918218435304</v>
      </c>
      <c r="G48" t="str">
        <f ca="1">IF(mpu_data_3[[#This Row],[NET DYNAMIC ACCELERATION]] &lt; $F$109 + 2 * $F$110, "NORMAL", IF(mpu_data_3[[#This Row],[NET DYNAMIC ACCELERATION]] &lt; $F$109 + 4 * $F$110, "MODERATE", "SEVERE"))</f>
        <v>NORMAL</v>
      </c>
      <c r="H48">
        <f ca="1">VALUE(mpu_data_3[[#This Row],[Accel_X (m/s-2)]])</f>
        <v>-2.42</v>
      </c>
    </row>
    <row r="49" spans="1:8">
      <c r="A49">
        <f ca="1">VALUE(mpu_data_3[[#This Row],[Time]])</f>
        <v>63</v>
      </c>
      <c r="B49">
        <f ca="1">VALUE(mpu_data_3[[#This Row],[Accel_X (m/s-2)]])</f>
        <v>-2.23</v>
      </c>
      <c r="C49">
        <v>2.42</v>
      </c>
      <c r="D49">
        <v>-7.91</v>
      </c>
      <c r="E49">
        <f ca="1">SQRT(mpu_data_3[[#This Row],[Accel_X (m/s-2)]]^2 + mpu_data_3[[#This Row],[Accel_Y (m/s-2)]]^2 + mpu_data_3[[#This Row],[Accel_Z (m/s-2)]]^2)</f>
        <v>8.5672282565599946</v>
      </c>
      <c r="F49">
        <f ca="1">ABS(mpu_data_3[[#This Row],[VECTOR MAGNITUDE]]-9.81)</f>
        <v>1.2427717434400058</v>
      </c>
      <c r="G49" t="str">
        <f ca="1">IF(mpu_data_3[[#This Row],[NET DYNAMIC ACCELERATION]] &lt; $F$109 + 2 * $F$110, "NORMAL", IF(mpu_data_3[[#This Row],[NET DYNAMIC ACCELERATION]] &lt; $F$109 + 4 * $F$110, "MODERATE", "SEVERE"))</f>
        <v>NORMAL</v>
      </c>
      <c r="H49">
        <f ca="1">VALUE(mpu_data_3[[#This Row],[Accel_X (m/s-2)]])</f>
        <v>-2.23</v>
      </c>
    </row>
    <row r="50" spans="1:8">
      <c r="A50">
        <f ca="1">VALUE(mpu_data_3[[#This Row],[Time]])</f>
        <v>64</v>
      </c>
      <c r="B50">
        <f ca="1">VALUE(mpu_data_3[[#This Row],[Accel_X (m/s-2)]])</f>
        <v>-4.66</v>
      </c>
      <c r="C50">
        <v>2.25</v>
      </c>
      <c r="D50">
        <v>-7.81</v>
      </c>
      <c r="E50">
        <f ca="1">SQRT(mpu_data_3[[#This Row],[Accel_X (m/s-2)]]^2 + mpu_data_3[[#This Row],[Accel_Y (m/s-2)]]^2 + mpu_data_3[[#This Row],[Accel_Z (m/s-2)]]^2)</f>
        <v>9.3687886089931602</v>
      </c>
      <c r="F50">
        <f ca="1">ABS(mpu_data_3[[#This Row],[VECTOR MAGNITUDE]]-9.81)</f>
        <v>0.44121139100684026</v>
      </c>
      <c r="G50" t="str">
        <f ca="1">IF(mpu_data_3[[#This Row],[NET DYNAMIC ACCELERATION]] &lt; $F$109 + 2 * $F$110, "NORMAL", IF(mpu_data_3[[#This Row],[NET DYNAMIC ACCELERATION]] &lt; $F$109 + 4 * $F$110, "MODERATE", "SEVERE"))</f>
        <v>NORMAL</v>
      </c>
      <c r="H50">
        <f ca="1">VALUE(mpu_data_3[[#This Row],[Accel_X (m/s-2)]])</f>
        <v>-4.66</v>
      </c>
    </row>
    <row r="51" spans="1:8">
      <c r="A51">
        <f ca="1">VALUE(mpu_data_3[[#This Row],[Time]])</f>
        <v>65</v>
      </c>
      <c r="B51">
        <f ca="1">VALUE(mpu_data_3[[#This Row],[Accel_X (m/s-2)]])</f>
        <v>6.73</v>
      </c>
      <c r="C51">
        <v>-0.01</v>
      </c>
      <c r="D51">
        <v>7</v>
      </c>
      <c r="E51">
        <f ca="1">SQRT(mpu_data_3[[#This Row],[Accel_X (m/s-2)]]^2 + mpu_data_3[[#This Row],[Accel_Y (m/s-2)]]^2 + mpu_data_3[[#This Row],[Accel_Z (m/s-2)]]^2)</f>
        <v>9.7104582796076109</v>
      </c>
      <c r="F51">
        <f ca="1">ABS(mpu_data_3[[#This Row],[VECTOR MAGNITUDE]]-9.81)</f>
        <v>9.9541720392389621E-2</v>
      </c>
      <c r="G51" t="str">
        <f ca="1">IF(mpu_data_3[[#This Row],[NET DYNAMIC ACCELERATION]] &lt; $F$109 + 2 * $F$110, "NORMAL", IF(mpu_data_3[[#This Row],[NET DYNAMIC ACCELERATION]] &lt; $F$109 + 4 * $F$110, "MODERATE", "SEVERE"))</f>
        <v>NORMAL</v>
      </c>
      <c r="H51">
        <f ca="1">VALUE(mpu_data_3[[#This Row],[Accel_X (m/s-2)]])</f>
        <v>6.73</v>
      </c>
    </row>
    <row r="52" spans="1:8">
      <c r="A52">
        <f ca="1">VALUE(mpu_data_3[[#This Row],[Time]])</f>
        <v>66</v>
      </c>
      <c r="B52">
        <f ca="1">VALUE(mpu_data_3[[#This Row],[Accel_X (m/s-2)]])</f>
        <v>1.83</v>
      </c>
      <c r="C52">
        <v>-1.21</v>
      </c>
      <c r="D52">
        <v>13.42</v>
      </c>
      <c r="E52">
        <f ca="1">SQRT(mpu_data_3[[#This Row],[Accel_X (m/s-2)]]^2 + mpu_data_3[[#This Row],[Accel_Y (m/s-2)]]^2 + mpu_data_3[[#This Row],[Accel_Z (m/s-2)]]^2)</f>
        <v>13.598139578633541</v>
      </c>
      <c r="F52">
        <f ca="1">ABS(mpu_data_3[[#This Row],[VECTOR MAGNITUDE]]-9.81)</f>
        <v>3.7881395786335403</v>
      </c>
      <c r="G52" t="str">
        <f ca="1">IF(mpu_data_3[[#This Row],[NET DYNAMIC ACCELERATION]] &lt; $F$109 + 2 * $F$110, "NORMAL", IF(mpu_data_3[[#This Row],[NET DYNAMIC ACCELERATION]] &lt; $F$109 + 4 * $F$110, "MODERATE", "SEVERE"))</f>
        <v>NORMAL</v>
      </c>
      <c r="H52">
        <f ca="1">VALUE(mpu_data_3[[#This Row],[Accel_X (m/s-2)]])</f>
        <v>1.83</v>
      </c>
    </row>
    <row r="53" spans="1:8">
      <c r="A53">
        <f ca="1">VALUE(mpu_data_3[[#This Row],[Time]])</f>
        <v>67</v>
      </c>
      <c r="B53">
        <f ca="1">VALUE(mpu_data_3[[#This Row],[Accel_X (m/s-2)]])</f>
        <v>-3.15</v>
      </c>
      <c r="C53">
        <v>4.84</v>
      </c>
      <c r="D53">
        <v>6.46</v>
      </c>
      <c r="E53">
        <f ca="1">SQRT(mpu_data_3[[#This Row],[Accel_X (m/s-2)]]^2 + mpu_data_3[[#This Row],[Accel_Y (m/s-2)]]^2 + mpu_data_3[[#This Row],[Accel_Z (m/s-2)]]^2)</f>
        <v>8.6648542976786409</v>
      </c>
      <c r="F53">
        <f ca="1">ABS(mpu_data_3[[#This Row],[VECTOR MAGNITUDE]]-9.81)</f>
        <v>1.1451457023213596</v>
      </c>
      <c r="G53" t="str">
        <f ca="1">IF(mpu_data_3[[#This Row],[NET DYNAMIC ACCELERATION]] &lt; $F$109 + 2 * $F$110, "NORMAL", IF(mpu_data_3[[#This Row],[NET DYNAMIC ACCELERATION]] &lt; $F$109 + 4 * $F$110, "MODERATE", "SEVERE"))</f>
        <v>NORMAL</v>
      </c>
      <c r="H53">
        <f ca="1">VALUE(mpu_data_3[[#This Row],[Accel_X (m/s-2)]])</f>
        <v>-3.15</v>
      </c>
    </row>
    <row r="54" spans="1:8">
      <c r="A54">
        <f ca="1">VALUE(mpu_data_3[[#This Row],[Time]])</f>
        <v>68</v>
      </c>
      <c r="B54">
        <f ca="1">VALUE(mpu_data_3[[#This Row],[Accel_X (m/s-2)]])</f>
        <v>-8.48</v>
      </c>
      <c r="C54">
        <v>2.93</v>
      </c>
      <c r="D54">
        <v>6.84</v>
      </c>
      <c r="E54">
        <f ca="1">SQRT(mpu_data_3[[#This Row],[Accel_X (m/s-2)]]^2 + mpu_data_3[[#This Row],[Accel_Y (m/s-2)]]^2 + mpu_data_3[[#This Row],[Accel_Z (m/s-2)]]^2)</f>
        <v>11.281883707962956</v>
      </c>
      <c r="F54">
        <f ca="1">ABS(mpu_data_3[[#This Row],[VECTOR MAGNITUDE]]-9.81)</f>
        <v>1.4718837079629559</v>
      </c>
      <c r="G54" t="str">
        <f ca="1">IF(mpu_data_3[[#This Row],[NET DYNAMIC ACCELERATION]] &lt; $F$109 + 2 * $F$110, "NORMAL", IF(mpu_data_3[[#This Row],[NET DYNAMIC ACCELERATION]] &lt; $F$109 + 4 * $F$110, "MODERATE", "SEVERE"))</f>
        <v>NORMAL</v>
      </c>
      <c r="H54">
        <f ca="1">VALUE(mpu_data_3[[#This Row],[Accel_X (m/s-2)]])</f>
        <v>-8.48</v>
      </c>
    </row>
    <row r="55" spans="1:8">
      <c r="A55">
        <f ca="1">VALUE(mpu_data_3[[#This Row],[Time]])</f>
        <v>69</v>
      </c>
      <c r="B55">
        <f ca="1">VALUE(mpu_data_3[[#This Row],[Accel_X (m/s-2)]])</f>
        <v>-0.13</v>
      </c>
      <c r="C55">
        <v>0.38</v>
      </c>
      <c r="D55">
        <v>17.14</v>
      </c>
      <c r="E55">
        <f ca="1">SQRT(mpu_data_3[[#This Row],[Accel_X (m/s-2)]]^2 + mpu_data_3[[#This Row],[Accel_Y (m/s-2)]]^2 + mpu_data_3[[#This Row],[Accel_Z (m/s-2)]]^2)</f>
        <v>17.144704721866749</v>
      </c>
      <c r="F55">
        <f ca="1">ABS(mpu_data_3[[#This Row],[VECTOR MAGNITUDE]]-9.81)</f>
        <v>7.334704721866748</v>
      </c>
      <c r="G55" t="str">
        <f ca="1">IF(mpu_data_3[[#This Row],[NET DYNAMIC ACCELERATION]] &lt; $F$109 + 2 * $F$110, "NORMAL", IF(mpu_data_3[[#This Row],[NET DYNAMIC ACCELERATION]] &lt; $F$109 + 4 * $F$110, "MODERATE", "SEVERE"))</f>
        <v>MODERATE</v>
      </c>
      <c r="H55">
        <f ca="1">VALUE(mpu_data_3[[#This Row],[Accel_X (m/s-2)]])</f>
        <v>-0.13</v>
      </c>
    </row>
    <row r="56" spans="1:8">
      <c r="A56">
        <f ca="1">VALUE(mpu_data_3[[#This Row],[Time]])</f>
        <v>70</v>
      </c>
      <c r="B56">
        <f ca="1">VALUE(mpu_data_3[[#This Row],[Accel_X (m/s-2)]])</f>
        <v>0.27</v>
      </c>
      <c r="C56">
        <v>2.25</v>
      </c>
      <c r="D56">
        <v>19.14</v>
      </c>
      <c r="E56">
        <f ca="1">SQRT(mpu_data_3[[#This Row],[Accel_X (m/s-2)]]^2 + mpu_data_3[[#This Row],[Accel_Y (m/s-2)]]^2 + mpu_data_3[[#This Row],[Accel_Z (m/s-2)]]^2)</f>
        <v>19.273686725688989</v>
      </c>
      <c r="F56">
        <f ca="1">ABS(mpu_data_3[[#This Row],[VECTOR MAGNITUDE]]-9.81)</f>
        <v>9.4636867256889889</v>
      </c>
      <c r="G56" t="str">
        <f ca="1">IF(mpu_data_3[[#This Row],[NET DYNAMIC ACCELERATION]] &lt; $F$109 + 2 * $F$110, "NORMAL", IF(mpu_data_3[[#This Row],[NET DYNAMIC ACCELERATION]] &lt; $F$109 + 4 * $F$110, "MODERATE", "SEVERE"))</f>
        <v>SEVERE</v>
      </c>
      <c r="H56">
        <f ca="1">VALUE(mpu_data_3[[#This Row],[Accel_X (m/s-2)]])</f>
        <v>0.27</v>
      </c>
    </row>
    <row r="57" spans="1:8">
      <c r="A57">
        <f ca="1">VALUE(mpu_data_3[[#This Row],[Time]])</f>
        <v>71</v>
      </c>
      <c r="B57">
        <f ca="1">VALUE(mpu_data_3[[#This Row],[Accel_X (m/s-2)]])</f>
        <v>1.63</v>
      </c>
      <c r="C57">
        <v>-1.66</v>
      </c>
      <c r="D57">
        <v>-2.4500000000000002</v>
      </c>
      <c r="E57">
        <f ca="1">SQRT(mpu_data_3[[#This Row],[Accel_X (m/s-2)]]^2 + mpu_data_3[[#This Row],[Accel_Y (m/s-2)]]^2 + mpu_data_3[[#This Row],[Accel_Z (m/s-2)]]^2)</f>
        <v>3.3786091813052308</v>
      </c>
      <c r="F57">
        <f ca="1">ABS(mpu_data_3[[#This Row],[VECTOR MAGNITUDE]]-9.81)</f>
        <v>6.4313908186947693</v>
      </c>
      <c r="G57" t="str">
        <f ca="1">IF(mpu_data_3[[#This Row],[NET DYNAMIC ACCELERATION]] &lt; $F$109 + 2 * $F$110, "NORMAL", IF(mpu_data_3[[#This Row],[NET DYNAMIC ACCELERATION]] &lt; $F$109 + 4 * $F$110, "MODERATE", "SEVERE"))</f>
        <v>MODERATE</v>
      </c>
      <c r="H57">
        <f ca="1">VALUE(mpu_data_3[[#This Row],[Accel_X (m/s-2)]])</f>
        <v>1.63</v>
      </c>
    </row>
    <row r="58" spans="1:8">
      <c r="A58">
        <f ca="1">VALUE(mpu_data_3[[#This Row],[Time]])</f>
        <v>72</v>
      </c>
      <c r="B58">
        <f ca="1">VALUE(mpu_data_3[[#This Row],[Accel_X (m/s-2)]])</f>
        <v>8.0399999999999991</v>
      </c>
      <c r="C58">
        <v>-13.43</v>
      </c>
      <c r="D58">
        <v>5.26</v>
      </c>
      <c r="E58">
        <f ca="1">SQRT(mpu_data_3[[#This Row],[Accel_X (m/s-2)]]^2 + mpu_data_3[[#This Row],[Accel_Y (m/s-2)]]^2 + mpu_data_3[[#This Row],[Accel_Z (m/s-2)]]^2)</f>
        <v>16.512846514153761</v>
      </c>
      <c r="F58">
        <f ca="1">ABS(mpu_data_3[[#This Row],[VECTOR MAGNITUDE]]-9.81)</f>
        <v>6.7028465141537605</v>
      </c>
      <c r="G58" t="str">
        <f ca="1">IF(mpu_data_3[[#This Row],[NET DYNAMIC ACCELERATION]] &lt; $F$109 + 2 * $F$110, "NORMAL", IF(mpu_data_3[[#This Row],[NET DYNAMIC ACCELERATION]] &lt; $F$109 + 4 * $F$110, "MODERATE", "SEVERE"))</f>
        <v>MODERATE</v>
      </c>
      <c r="H58">
        <f ca="1">VALUE(mpu_data_3[[#This Row],[Accel_X (m/s-2)]])</f>
        <v>8.0399999999999991</v>
      </c>
    </row>
    <row r="59" spans="1:8">
      <c r="A59">
        <f ca="1">VALUE(mpu_data_3[[#This Row],[Time]])</f>
        <v>73</v>
      </c>
      <c r="B59">
        <f ca="1">VALUE(mpu_data_3[[#This Row],[Accel_X (m/s-2)]])</f>
        <v>0.46</v>
      </c>
      <c r="C59">
        <v>-5.53</v>
      </c>
      <c r="D59">
        <v>-1.48</v>
      </c>
      <c r="E59">
        <f ca="1">SQRT(mpu_data_3[[#This Row],[Accel_X (m/s-2)]]^2 + mpu_data_3[[#This Row],[Accel_Y (m/s-2)]]^2 + mpu_data_3[[#This Row],[Accel_Z (m/s-2)]]^2)</f>
        <v>5.7430740897188501</v>
      </c>
      <c r="F59">
        <f ca="1">ABS(mpu_data_3[[#This Row],[VECTOR MAGNITUDE]]-9.81)</f>
        <v>4.0669259102811504</v>
      </c>
      <c r="G59" t="str">
        <f ca="1">IF(mpu_data_3[[#This Row],[NET DYNAMIC ACCELERATION]] &lt; $F$109 + 2 * $F$110, "NORMAL", IF(mpu_data_3[[#This Row],[NET DYNAMIC ACCELERATION]] &lt; $F$109 + 4 * $F$110, "MODERATE", "SEVERE"))</f>
        <v>NORMAL</v>
      </c>
      <c r="H59">
        <f ca="1">VALUE(mpu_data_3[[#This Row],[Accel_X (m/s-2)]])</f>
        <v>0.46</v>
      </c>
    </row>
    <row r="60" spans="1:8">
      <c r="A60">
        <f ca="1">VALUE(mpu_data_3[[#This Row],[Time]])</f>
        <v>74</v>
      </c>
      <c r="B60">
        <f ca="1">VALUE(mpu_data_3[[#This Row],[Accel_X (m/s-2)]])</f>
        <v>-1.41</v>
      </c>
      <c r="C60">
        <v>1.76</v>
      </c>
      <c r="D60">
        <v>3.39</v>
      </c>
      <c r="E60">
        <f ca="1">SQRT(mpu_data_3[[#This Row],[Accel_X (m/s-2)]]^2 + mpu_data_3[[#This Row],[Accel_Y (m/s-2)]]^2 + mpu_data_3[[#This Row],[Accel_Z (m/s-2)]]^2)</f>
        <v>4.0715844581685889</v>
      </c>
      <c r="F60">
        <f ca="1">ABS(mpu_data_3[[#This Row],[VECTOR MAGNITUDE]]-9.81)</f>
        <v>5.7384155418314116</v>
      </c>
      <c r="G60" t="str">
        <f ca="1">IF(mpu_data_3[[#This Row],[NET DYNAMIC ACCELERATION]] &lt; $F$109 + 2 * $F$110, "NORMAL", IF(mpu_data_3[[#This Row],[NET DYNAMIC ACCELERATION]] &lt; $F$109 + 4 * $F$110, "MODERATE", "SEVERE"))</f>
        <v>MODERATE</v>
      </c>
      <c r="H60">
        <f ca="1">VALUE(mpu_data_3[[#This Row],[Accel_X (m/s-2)]])</f>
        <v>-1.41</v>
      </c>
    </row>
    <row r="61" spans="1:8">
      <c r="A61">
        <f ca="1">VALUE(mpu_data_3[[#This Row],[Time]])</f>
        <v>75</v>
      </c>
      <c r="B61">
        <f ca="1">VALUE(mpu_data_3[[#This Row],[Accel_X (m/s-2)]])</f>
        <v>-9.9600000000000009</v>
      </c>
      <c r="C61">
        <v>8.69</v>
      </c>
      <c r="D61">
        <v>16.829999999999998</v>
      </c>
      <c r="E61">
        <f ca="1">SQRT(mpu_data_3[[#This Row],[Accel_X (m/s-2)]]^2 + mpu_data_3[[#This Row],[Accel_Y (m/s-2)]]^2 + mpu_data_3[[#This Row],[Accel_Z (m/s-2)]]^2)</f>
        <v>21.400154205051887</v>
      </c>
      <c r="F61">
        <f ca="1">ABS(mpu_data_3[[#This Row],[VECTOR MAGNITUDE]]-9.81)</f>
        <v>11.590154205051887</v>
      </c>
      <c r="G61" t="str">
        <f ca="1">IF(mpu_data_3[[#This Row],[NET DYNAMIC ACCELERATION]] &lt; $F$109 + 2 * $F$110, "NORMAL", IF(mpu_data_3[[#This Row],[NET DYNAMIC ACCELERATION]] &lt; $F$109 + 4 * $F$110, "MODERATE", "SEVERE"))</f>
        <v>SEVERE</v>
      </c>
      <c r="H61">
        <f ca="1">VALUE(mpu_data_3[[#This Row],[Accel_X (m/s-2)]])</f>
        <v>-9.9600000000000009</v>
      </c>
    </row>
    <row r="62" spans="1:8">
      <c r="A62">
        <f ca="1">VALUE(mpu_data_3[[#This Row],[Time]])</f>
        <v>76</v>
      </c>
      <c r="B62">
        <f ca="1">VALUE(mpu_data_3[[#This Row],[Accel_X (m/s-2)]])</f>
        <v>-4.37</v>
      </c>
      <c r="C62">
        <v>7.48</v>
      </c>
      <c r="D62">
        <v>5.44</v>
      </c>
      <c r="E62">
        <f ca="1">SQRT(mpu_data_3[[#This Row],[Accel_X (m/s-2)]]^2 + mpu_data_3[[#This Row],[Accel_Y (m/s-2)]]^2 + mpu_data_3[[#This Row],[Accel_Z (m/s-2)]]^2)</f>
        <v>10.229413472922092</v>
      </c>
      <c r="F62">
        <f ca="1">ABS(mpu_data_3[[#This Row],[VECTOR MAGNITUDE]]-9.81)</f>
        <v>0.4194134729220913</v>
      </c>
      <c r="G62" t="str">
        <f ca="1">IF(mpu_data_3[[#This Row],[NET DYNAMIC ACCELERATION]] &lt; $F$109 + 2 * $F$110, "NORMAL", IF(mpu_data_3[[#This Row],[NET DYNAMIC ACCELERATION]] &lt; $F$109 + 4 * $F$110, "MODERATE", "SEVERE"))</f>
        <v>NORMAL</v>
      </c>
      <c r="H62">
        <f ca="1">VALUE(mpu_data_3[[#This Row],[Accel_X (m/s-2)]])</f>
        <v>-4.37</v>
      </c>
    </row>
    <row r="63" spans="1:8">
      <c r="A63">
        <f ca="1">VALUE(mpu_data_3[[#This Row],[Time]])</f>
        <v>77</v>
      </c>
      <c r="B63">
        <f ca="1">VALUE(mpu_data_3[[#This Row],[Accel_X (m/s-2)]])</f>
        <v>4.32</v>
      </c>
      <c r="C63">
        <v>4.33</v>
      </c>
      <c r="D63">
        <v>15.96</v>
      </c>
      <c r="E63">
        <f ca="1">SQRT(mpu_data_3[[#This Row],[Accel_X (m/s-2)]]^2 + mpu_data_3[[#This Row],[Accel_Y (m/s-2)]]^2 + mpu_data_3[[#This Row],[Accel_Z (m/s-2)]]^2)</f>
        <v>17.091895740379414</v>
      </c>
      <c r="F63">
        <f ca="1">ABS(mpu_data_3[[#This Row],[VECTOR MAGNITUDE]]-9.81)</f>
        <v>7.2818957403794133</v>
      </c>
      <c r="G63" t="str">
        <f ca="1">IF(mpu_data_3[[#This Row],[NET DYNAMIC ACCELERATION]] &lt; $F$109 + 2 * $F$110, "NORMAL", IF(mpu_data_3[[#This Row],[NET DYNAMIC ACCELERATION]] &lt; $F$109 + 4 * $F$110, "MODERATE", "SEVERE"))</f>
        <v>MODERATE</v>
      </c>
      <c r="H63">
        <f ca="1">VALUE(mpu_data_3[[#This Row],[Accel_X (m/s-2)]])</f>
        <v>4.32</v>
      </c>
    </row>
    <row r="64" spans="1:8">
      <c r="A64">
        <f ca="1">VALUE(mpu_data_3[[#This Row],[Time]])</f>
        <v>79</v>
      </c>
      <c r="B64">
        <f ca="1">VALUE(mpu_data_3[[#This Row],[Accel_X (m/s-2)]])</f>
        <v>2.85</v>
      </c>
      <c r="C64">
        <v>0.22</v>
      </c>
      <c r="D64">
        <v>11.08</v>
      </c>
      <c r="E64">
        <f ca="1">SQRT(mpu_data_3[[#This Row],[Accel_X (m/s-2)]]^2 + mpu_data_3[[#This Row],[Accel_Y (m/s-2)]]^2 + mpu_data_3[[#This Row],[Accel_Z (m/s-2)]]^2)</f>
        <v>11.44278375221694</v>
      </c>
      <c r="F64">
        <f ca="1">ABS(mpu_data_3[[#This Row],[VECTOR MAGNITUDE]]-9.81)</f>
        <v>1.6327837522169393</v>
      </c>
      <c r="G64" t="str">
        <f ca="1">IF(mpu_data_3[[#This Row],[NET DYNAMIC ACCELERATION]] &lt; $F$109 + 2 * $F$110, "NORMAL", IF(mpu_data_3[[#This Row],[NET DYNAMIC ACCELERATION]] &lt; $F$109 + 4 * $F$110, "MODERATE", "SEVERE"))</f>
        <v>NORMAL</v>
      </c>
      <c r="H64">
        <f ca="1">VALUE(mpu_data_3[[#This Row],[Accel_X (m/s-2)]])</f>
        <v>2.85</v>
      </c>
    </row>
    <row r="65" spans="1:8">
      <c r="A65">
        <f ca="1">VALUE(mpu_data_3[[#This Row],[Time]])</f>
        <v>80</v>
      </c>
      <c r="B65">
        <f ca="1">VALUE(mpu_data_3[[#This Row],[Accel_X (m/s-2)]])</f>
        <v>0.1</v>
      </c>
      <c r="C65">
        <v>0.08</v>
      </c>
      <c r="D65">
        <v>9.61</v>
      </c>
      <c r="E65">
        <f ca="1">SQRT(mpu_data_3[[#This Row],[Accel_X (m/s-2)]]^2 + mpu_data_3[[#This Row],[Accel_Y (m/s-2)]]^2 + mpu_data_3[[#This Row],[Accel_Z (m/s-2)]]^2)</f>
        <v>9.610853239957418</v>
      </c>
      <c r="F65">
        <f ca="1">ABS(mpu_data_3[[#This Row],[VECTOR MAGNITUDE]]-9.81)</f>
        <v>0.19914676004258247</v>
      </c>
      <c r="G65" t="str">
        <f ca="1">IF(mpu_data_3[[#This Row],[NET DYNAMIC ACCELERATION]] &lt; $F$109 + 2 * $F$110, "NORMAL", IF(mpu_data_3[[#This Row],[NET DYNAMIC ACCELERATION]] &lt; $F$109 + 4 * $F$110, "MODERATE", "SEVERE"))</f>
        <v>NORMAL</v>
      </c>
      <c r="H65">
        <f ca="1">VALUE(mpu_data_3[[#This Row],[Accel_X (m/s-2)]])</f>
        <v>0.1</v>
      </c>
    </row>
    <row r="66" spans="1:8">
      <c r="A66">
        <f ca="1">VALUE(mpu_data_3[[#This Row],[Time]])</f>
        <v>81</v>
      </c>
      <c r="B66">
        <f ca="1">VALUE(mpu_data_3[[#This Row],[Accel_X (m/s-2)]])</f>
        <v>1.7</v>
      </c>
      <c r="C66">
        <v>-5.24</v>
      </c>
      <c r="D66">
        <v>13.37</v>
      </c>
      <c r="E66">
        <f ca="1">SQRT(mpu_data_3[[#This Row],[Accel_X (m/s-2)]]^2 + mpu_data_3[[#This Row],[Accel_Y (m/s-2)]]^2 + mpu_data_3[[#This Row],[Accel_Z (m/s-2)]]^2)</f>
        <v>14.460446051211559</v>
      </c>
      <c r="F66">
        <f ca="1">ABS(mpu_data_3[[#This Row],[VECTOR MAGNITUDE]]-9.81)</f>
        <v>4.6504460512115582</v>
      </c>
      <c r="G66" t="str">
        <f ca="1">IF(mpu_data_3[[#This Row],[NET DYNAMIC ACCELERATION]] &lt; $F$109 + 2 * $F$110, "NORMAL", IF(mpu_data_3[[#This Row],[NET DYNAMIC ACCELERATION]] &lt; $F$109 + 4 * $F$110, "MODERATE", "SEVERE"))</f>
        <v>MODERATE</v>
      </c>
      <c r="H66">
        <f ca="1">VALUE(mpu_data_3[[#This Row],[Accel_X (m/s-2)]])</f>
        <v>1.7</v>
      </c>
    </row>
    <row r="67" spans="1:8">
      <c r="A67">
        <f ca="1">VALUE(mpu_data_3[[#This Row],[Time]])</f>
        <v>82</v>
      </c>
      <c r="B67">
        <f ca="1">VALUE(mpu_data_3[[#This Row],[Accel_X (m/s-2)]])</f>
        <v>0</v>
      </c>
      <c r="C67">
        <v>1.66</v>
      </c>
      <c r="D67">
        <v>11.63</v>
      </c>
      <c r="E67">
        <f ca="1">SQRT(mpu_data_3[[#This Row],[Accel_X (m/s-2)]]^2 + mpu_data_3[[#This Row],[Accel_Y (m/s-2)]]^2 + mpu_data_3[[#This Row],[Accel_Z (m/s-2)]]^2)</f>
        <v>11.7478721477551</v>
      </c>
      <c r="F67">
        <f ca="1">ABS(mpu_data_3[[#This Row],[VECTOR MAGNITUDE]]-9.81)</f>
        <v>1.9378721477550993</v>
      </c>
      <c r="G67" t="str">
        <f ca="1">IF(mpu_data_3[[#This Row],[NET DYNAMIC ACCELERATION]] &lt; $F$109 + 2 * $F$110, "NORMAL", IF(mpu_data_3[[#This Row],[NET DYNAMIC ACCELERATION]] &lt; $F$109 + 4 * $F$110, "MODERATE", "SEVERE"))</f>
        <v>NORMAL</v>
      </c>
      <c r="H67">
        <f ca="1">VALUE(mpu_data_3[[#This Row],[Accel_X (m/s-2)]])</f>
        <v>0</v>
      </c>
    </row>
    <row r="68" spans="1:8">
      <c r="A68">
        <f ca="1">VALUE(mpu_data_3[[#This Row],[Time]])</f>
        <v>83</v>
      </c>
      <c r="B68">
        <f ca="1">VALUE(mpu_data_3[[#This Row],[Accel_X (m/s-2)]])</f>
        <v>-0.35</v>
      </c>
      <c r="C68">
        <v>1.75</v>
      </c>
      <c r="D68">
        <v>15.27</v>
      </c>
      <c r="E68">
        <f ca="1">SQRT(mpu_data_3[[#This Row],[Accel_X (m/s-2)]]^2 + mpu_data_3[[#This Row],[Accel_Y (m/s-2)]]^2 + mpu_data_3[[#This Row],[Accel_Z (m/s-2)]]^2)</f>
        <v>15.373935735523288</v>
      </c>
      <c r="F68">
        <f ca="1">ABS(mpu_data_3[[#This Row],[VECTOR MAGNITUDE]]-9.81)</f>
        <v>5.5639357355232875</v>
      </c>
      <c r="G68" t="str">
        <f ca="1">IF(mpu_data_3[[#This Row],[NET DYNAMIC ACCELERATION]] &lt; $F$109 + 2 * $F$110, "NORMAL", IF(mpu_data_3[[#This Row],[NET DYNAMIC ACCELERATION]] &lt; $F$109 + 4 * $F$110, "MODERATE", "SEVERE"))</f>
        <v>MODERATE</v>
      </c>
      <c r="H68">
        <f ca="1">VALUE(mpu_data_3[[#This Row],[Accel_X (m/s-2)]])</f>
        <v>-0.35</v>
      </c>
    </row>
    <row r="69" spans="1:8">
      <c r="A69">
        <f ca="1">VALUE(mpu_data_3[[#This Row],[Time]])</f>
        <v>84</v>
      </c>
      <c r="B69">
        <f ca="1">VALUE(mpu_data_3[[#This Row],[Accel_X (m/s-2)]])</f>
        <v>-1.17</v>
      </c>
      <c r="C69">
        <v>12.49</v>
      </c>
      <c r="D69">
        <v>14.77</v>
      </c>
      <c r="E69">
        <f ca="1">SQRT(mpu_data_3[[#This Row],[Accel_X (m/s-2)]]^2 + mpu_data_3[[#This Row],[Accel_Y (m/s-2)]]^2 + mpu_data_3[[#This Row],[Accel_Z (m/s-2)]]^2)</f>
        <v>19.378387445811892</v>
      </c>
      <c r="F69">
        <f ca="1">ABS(mpu_data_3[[#This Row],[VECTOR MAGNITUDE]]-9.81)</f>
        <v>9.5683874458118918</v>
      </c>
      <c r="G69" t="str">
        <f ca="1">IF(mpu_data_3[[#This Row],[NET DYNAMIC ACCELERATION]] &lt; $F$109 + 2 * $F$110, "NORMAL", IF(mpu_data_3[[#This Row],[NET DYNAMIC ACCELERATION]] &lt; $F$109 + 4 * $F$110, "MODERATE", "SEVERE"))</f>
        <v>SEVERE</v>
      </c>
      <c r="H69">
        <f ca="1">VALUE(mpu_data_3[[#This Row],[Accel_X (m/s-2)]])</f>
        <v>-1.17</v>
      </c>
    </row>
    <row r="70" spans="1:8">
      <c r="A70">
        <f ca="1">VALUE(mpu_data_3[[#This Row],[Time]])</f>
        <v>85</v>
      </c>
      <c r="B70">
        <f ca="1">VALUE(mpu_data_3[[#This Row],[Accel_X (m/s-2)]])</f>
        <v>1.96</v>
      </c>
      <c r="C70">
        <v>-11.15</v>
      </c>
      <c r="D70">
        <v>-5.31</v>
      </c>
      <c r="E70">
        <f ca="1">SQRT(mpu_data_3[[#This Row],[Accel_X (m/s-2)]]^2 + mpu_data_3[[#This Row],[Accel_Y (m/s-2)]]^2 + mpu_data_3[[#This Row],[Accel_Z (m/s-2)]]^2)</f>
        <v>12.504407223055399</v>
      </c>
      <c r="F70">
        <f ca="1">ABS(mpu_data_3[[#This Row],[VECTOR MAGNITUDE]]-9.81)</f>
        <v>2.6944072230553981</v>
      </c>
      <c r="G70" t="str">
        <f ca="1">IF(mpu_data_3[[#This Row],[NET DYNAMIC ACCELERATION]] &lt; $F$109 + 2 * $F$110, "NORMAL", IF(mpu_data_3[[#This Row],[NET DYNAMIC ACCELERATION]] &lt; $F$109 + 4 * $F$110, "MODERATE", "SEVERE"))</f>
        <v>NORMAL</v>
      </c>
      <c r="H70">
        <f ca="1">VALUE(mpu_data_3[[#This Row],[Accel_X (m/s-2)]])</f>
        <v>1.96</v>
      </c>
    </row>
    <row r="71" spans="1:8">
      <c r="A71">
        <f ca="1">VALUE(mpu_data_3[[#This Row],[Time]])</f>
        <v>86</v>
      </c>
      <c r="B71">
        <f ca="1">VALUE(mpu_data_3[[#This Row],[Accel_X (m/s-2)]])</f>
        <v>-19.61</v>
      </c>
      <c r="C71">
        <v>-12.69</v>
      </c>
      <c r="D71">
        <v>19.61</v>
      </c>
      <c r="E71">
        <f ca="1">SQRT(mpu_data_3[[#This Row],[Accel_X (m/s-2)]]^2 + mpu_data_3[[#This Row],[Accel_Y (m/s-2)]]^2 + mpu_data_3[[#This Row],[Accel_Z (m/s-2)]]^2)</f>
        <v>30.498201586323084</v>
      </c>
      <c r="F71">
        <f ca="1">ABS(mpu_data_3[[#This Row],[VECTOR MAGNITUDE]]-9.81)</f>
        <v>20.688201586323082</v>
      </c>
      <c r="G71" t="str">
        <f ca="1">IF(mpu_data_3[[#This Row],[NET DYNAMIC ACCELERATION]] &lt; $F$109 + 2 * $F$110, "NORMAL", IF(mpu_data_3[[#This Row],[NET DYNAMIC ACCELERATION]] &lt; $F$109 + 4 * $F$110, "MODERATE", "SEVERE"))</f>
        <v>SEVERE</v>
      </c>
      <c r="H71">
        <f ca="1">VALUE(mpu_data_3[[#This Row],[Accel_X (m/s-2)]])</f>
        <v>-19.61</v>
      </c>
    </row>
    <row r="72" spans="1:8">
      <c r="A72">
        <f ca="1">VALUE(mpu_data_3[[#This Row],[Time]])</f>
        <v>87</v>
      </c>
      <c r="B72">
        <f ca="1">VALUE(mpu_data_3[[#This Row],[Accel_X (m/s-2)]])</f>
        <v>1.76</v>
      </c>
      <c r="C72">
        <v>1</v>
      </c>
      <c r="D72">
        <v>10.59</v>
      </c>
      <c r="E72">
        <f ca="1">SQRT(mpu_data_3[[#This Row],[Accel_X (m/s-2)]]^2 + mpu_data_3[[#This Row],[Accel_Y (m/s-2)]]^2 + mpu_data_3[[#This Row],[Accel_Z (m/s-2)]]^2)</f>
        <v>10.781729916854715</v>
      </c>
      <c r="F72">
        <f ca="1">ABS(mpu_data_3[[#This Row],[VECTOR MAGNITUDE]]-9.81)</f>
        <v>0.97172991685471466</v>
      </c>
      <c r="G72" t="str">
        <f ca="1">IF(mpu_data_3[[#This Row],[NET DYNAMIC ACCELERATION]] &lt; $F$109 + 2 * $F$110, "NORMAL", IF(mpu_data_3[[#This Row],[NET DYNAMIC ACCELERATION]] &lt; $F$109 + 4 * $F$110, "MODERATE", "SEVERE"))</f>
        <v>NORMAL</v>
      </c>
      <c r="H72">
        <f ca="1">VALUE(mpu_data_3[[#This Row],[Accel_X (m/s-2)]])</f>
        <v>1.76</v>
      </c>
    </row>
    <row r="73" spans="1:8">
      <c r="A73">
        <f ca="1">VALUE(mpu_data_3[[#This Row],[Time]])</f>
        <v>88</v>
      </c>
      <c r="B73">
        <f ca="1">VALUE(mpu_data_3[[#This Row],[Accel_X (m/s-2)]])</f>
        <v>0.86</v>
      </c>
      <c r="C73">
        <v>1.2</v>
      </c>
      <c r="D73">
        <v>10.28</v>
      </c>
      <c r="E73">
        <f ca="1">SQRT(mpu_data_3[[#This Row],[Accel_X (m/s-2)]]^2 + mpu_data_3[[#This Row],[Accel_Y (m/s-2)]]^2 + mpu_data_3[[#This Row],[Accel_Z (m/s-2)]]^2)</f>
        <v>10.385470620053766</v>
      </c>
      <c r="F73">
        <f ca="1">ABS(mpu_data_3[[#This Row],[VECTOR MAGNITUDE]]-9.81)</f>
        <v>0.57547062005376581</v>
      </c>
      <c r="G73" t="str">
        <f ca="1">IF(mpu_data_3[[#This Row],[NET DYNAMIC ACCELERATION]] &lt; $F$109 + 2 * $F$110, "NORMAL", IF(mpu_data_3[[#This Row],[NET DYNAMIC ACCELERATION]] &lt; $F$109 + 4 * $F$110, "MODERATE", "SEVERE"))</f>
        <v>NORMAL</v>
      </c>
      <c r="H73">
        <f ca="1">VALUE(mpu_data_3[[#This Row],[Accel_X (m/s-2)]])</f>
        <v>0.86</v>
      </c>
    </row>
    <row r="74" spans="1:8">
      <c r="A74">
        <f ca="1">VALUE(mpu_data_3[[#This Row],[Time]])</f>
        <v>89</v>
      </c>
      <c r="B74">
        <f ca="1">VALUE(mpu_data_3[[#This Row],[Accel_X (m/s-2)]])</f>
        <v>12.39</v>
      </c>
      <c r="C74">
        <v>-2.04</v>
      </c>
      <c r="D74">
        <v>16.29</v>
      </c>
      <c r="E74">
        <f ca="1">SQRT(mpu_data_3[[#This Row],[Accel_X (m/s-2)]]^2 + mpu_data_3[[#This Row],[Accel_Y (m/s-2)]]^2 + mpu_data_3[[#This Row],[Accel_Z (m/s-2)]]^2)</f>
        <v>20.567882730120765</v>
      </c>
      <c r="F74">
        <f ca="1">ABS(mpu_data_3[[#This Row],[VECTOR MAGNITUDE]]-9.81)</f>
        <v>10.757882730120764</v>
      </c>
      <c r="G74" t="str">
        <f ca="1">IF(mpu_data_3[[#This Row],[NET DYNAMIC ACCELERATION]] &lt; $F$109 + 2 * $F$110, "NORMAL", IF(mpu_data_3[[#This Row],[NET DYNAMIC ACCELERATION]] &lt; $F$109 + 4 * $F$110, "MODERATE", "SEVERE"))</f>
        <v>SEVERE</v>
      </c>
      <c r="H74">
        <f ca="1">VALUE(mpu_data_3[[#This Row],[Accel_X (m/s-2)]])</f>
        <v>12.39</v>
      </c>
    </row>
    <row r="75" spans="1:8">
      <c r="A75">
        <f ca="1">VALUE(mpu_data_3[[#This Row],[Time]])</f>
        <v>90</v>
      </c>
      <c r="B75">
        <f ca="1">VALUE(mpu_data_3[[#This Row],[Accel_X (m/s-2)]])</f>
        <v>-3.18</v>
      </c>
      <c r="C75">
        <v>0.21</v>
      </c>
      <c r="D75">
        <v>4.21</v>
      </c>
      <c r="E75">
        <f ca="1">SQRT(mpu_data_3[[#This Row],[Accel_X (m/s-2)]]^2 + mpu_data_3[[#This Row],[Accel_Y (m/s-2)]]^2 + mpu_data_3[[#This Row],[Accel_Z (m/s-2)]]^2)</f>
        <v>5.2802083292233837</v>
      </c>
      <c r="F75">
        <f ca="1">ABS(mpu_data_3[[#This Row],[VECTOR MAGNITUDE]]-9.81)</f>
        <v>4.5297916707766168</v>
      </c>
      <c r="G75" t="str">
        <f ca="1">IF(mpu_data_3[[#This Row],[NET DYNAMIC ACCELERATION]] &lt; $F$109 + 2 * $F$110, "NORMAL", IF(mpu_data_3[[#This Row],[NET DYNAMIC ACCELERATION]] &lt; $F$109 + 4 * $F$110, "MODERATE", "SEVERE"))</f>
        <v>NORMAL</v>
      </c>
      <c r="H75">
        <f ca="1">VALUE(mpu_data_3[[#This Row],[Accel_X (m/s-2)]])</f>
        <v>-3.18</v>
      </c>
    </row>
    <row r="76" spans="1:8">
      <c r="A76">
        <f ca="1">VALUE(mpu_data_3[[#This Row],[Time]])</f>
        <v>91</v>
      </c>
      <c r="B76">
        <f ca="1">VALUE(mpu_data_3[[#This Row],[Accel_X (m/s-2)]])</f>
        <v>2.0499999999999998</v>
      </c>
      <c r="C76">
        <v>-0.69</v>
      </c>
      <c r="D76">
        <v>-3.53</v>
      </c>
      <c r="E76">
        <f ca="1">SQRT(mpu_data_3[[#This Row],[Accel_X (m/s-2)]]^2 + mpu_data_3[[#This Row],[Accel_Y (m/s-2)]]^2 + mpu_data_3[[#This Row],[Accel_Z (m/s-2)]]^2)</f>
        <v>4.1399879226876974</v>
      </c>
      <c r="F76">
        <f ca="1">ABS(mpu_data_3[[#This Row],[VECTOR MAGNITUDE]]-9.81)</f>
        <v>5.6700120773123031</v>
      </c>
      <c r="G76" t="str">
        <f ca="1">IF(mpu_data_3[[#This Row],[NET DYNAMIC ACCELERATION]] &lt; $F$109 + 2 * $F$110, "NORMAL", IF(mpu_data_3[[#This Row],[NET DYNAMIC ACCELERATION]] &lt; $F$109 + 4 * $F$110, "MODERATE", "SEVERE"))</f>
        <v>MODERATE</v>
      </c>
      <c r="H76">
        <f ca="1">VALUE(mpu_data_3[[#This Row],[Accel_X (m/s-2)]])</f>
        <v>2.0499999999999998</v>
      </c>
    </row>
    <row r="77" spans="1:8">
      <c r="A77">
        <f ca="1">VALUE(mpu_data_3[[#This Row],[Time]])</f>
        <v>92</v>
      </c>
      <c r="B77">
        <f ca="1">VALUE(mpu_data_3[[#This Row],[Accel_X (m/s-2)]])</f>
        <v>-3.97</v>
      </c>
      <c r="C77">
        <v>-3.52</v>
      </c>
      <c r="D77">
        <v>5.65</v>
      </c>
      <c r="E77">
        <f ca="1">SQRT(mpu_data_3[[#This Row],[Accel_X (m/s-2)]]^2 + mpu_data_3[[#This Row],[Accel_Y (m/s-2)]]^2 + mpu_data_3[[#This Row],[Accel_Z (m/s-2)]]^2)</f>
        <v>7.7507289979717395</v>
      </c>
      <c r="F77">
        <f ca="1">ABS(mpu_data_3[[#This Row],[VECTOR MAGNITUDE]]-9.81)</f>
        <v>2.059271002028261</v>
      </c>
      <c r="G77" t="str">
        <f ca="1">IF(mpu_data_3[[#This Row],[NET DYNAMIC ACCELERATION]] &lt; $F$109 + 2 * $F$110, "NORMAL", IF(mpu_data_3[[#This Row],[NET DYNAMIC ACCELERATION]] &lt; $F$109 + 4 * $F$110, "MODERATE", "SEVERE"))</f>
        <v>NORMAL</v>
      </c>
      <c r="H77">
        <f ca="1">VALUE(mpu_data_3[[#This Row],[Accel_X (m/s-2)]])</f>
        <v>-3.97</v>
      </c>
    </row>
    <row r="78" spans="1:8">
      <c r="A78">
        <f ca="1">VALUE(mpu_data_3[[#This Row],[Time]])</f>
        <v>93</v>
      </c>
      <c r="B78">
        <f ca="1">VALUE(mpu_data_3[[#This Row],[Accel_X (m/s-2)]])</f>
        <v>2.21</v>
      </c>
      <c r="C78">
        <v>4.5599999999999996</v>
      </c>
      <c r="D78">
        <v>14.31</v>
      </c>
      <c r="E78">
        <f ca="1">SQRT(mpu_data_3[[#This Row],[Accel_X (m/s-2)]]^2 + mpu_data_3[[#This Row],[Accel_Y (m/s-2)]]^2 + mpu_data_3[[#This Row],[Accel_Z (m/s-2)]]^2)</f>
        <v>15.180704858470834</v>
      </c>
      <c r="F78">
        <f ca="1">ABS(mpu_data_3[[#This Row],[VECTOR MAGNITUDE]]-9.81)</f>
        <v>5.3707048584708339</v>
      </c>
      <c r="G78" t="str">
        <f ca="1">IF(mpu_data_3[[#This Row],[NET DYNAMIC ACCELERATION]] &lt; $F$109 + 2 * $F$110, "NORMAL", IF(mpu_data_3[[#This Row],[NET DYNAMIC ACCELERATION]] &lt; $F$109 + 4 * $F$110, "MODERATE", "SEVERE"))</f>
        <v>MODERATE</v>
      </c>
      <c r="H78">
        <f ca="1">VALUE(mpu_data_3[[#This Row],[Accel_X (m/s-2)]])</f>
        <v>2.21</v>
      </c>
    </row>
    <row r="79" spans="1:8">
      <c r="A79">
        <f ca="1">VALUE(mpu_data_3[[#This Row],[Time]])</f>
        <v>94</v>
      </c>
      <c r="B79">
        <f ca="1">VALUE(mpu_data_3[[#This Row],[Accel_X (m/s-2)]])</f>
        <v>3.96</v>
      </c>
      <c r="C79">
        <v>4.46</v>
      </c>
      <c r="D79">
        <v>9.52</v>
      </c>
      <c r="E79">
        <f ca="1">SQRT(mpu_data_3[[#This Row],[Accel_X (m/s-2)]]^2 + mpu_data_3[[#This Row],[Accel_Y (m/s-2)]]^2 + mpu_data_3[[#This Row],[Accel_Z (m/s-2)]]^2)</f>
        <v>11.234037564473425</v>
      </c>
      <c r="F79">
        <f ca="1">ABS(mpu_data_3[[#This Row],[VECTOR MAGNITUDE]]-9.81)</f>
        <v>1.4240375644734247</v>
      </c>
      <c r="G79" t="str">
        <f ca="1">IF(mpu_data_3[[#This Row],[NET DYNAMIC ACCELERATION]] &lt; $F$109 + 2 * $F$110, "NORMAL", IF(mpu_data_3[[#This Row],[NET DYNAMIC ACCELERATION]] &lt; $F$109 + 4 * $F$110, "MODERATE", "SEVERE"))</f>
        <v>NORMAL</v>
      </c>
      <c r="H79">
        <f ca="1">VALUE(mpu_data_3[[#This Row],[Accel_X (m/s-2)]])</f>
        <v>3.96</v>
      </c>
    </row>
    <row r="80" spans="1:8">
      <c r="A80">
        <f ca="1">VALUE(mpu_data_3[[#This Row],[Time]])</f>
        <v>95</v>
      </c>
      <c r="B80">
        <f ca="1">VALUE(mpu_data_3[[#This Row],[Accel_X (m/s-2)]])</f>
        <v>5.19</v>
      </c>
      <c r="C80">
        <v>5.91</v>
      </c>
      <c r="D80">
        <v>5.89</v>
      </c>
      <c r="E80">
        <f ca="1">SQRT(mpu_data_3[[#This Row],[Accel_X (m/s-2)]]^2 + mpu_data_3[[#This Row],[Accel_Y (m/s-2)]]^2 + mpu_data_3[[#This Row],[Accel_Z (m/s-2)]]^2)</f>
        <v>9.8263065289049472</v>
      </c>
      <c r="F80">
        <f ca="1">ABS(mpu_data_3[[#This Row],[VECTOR MAGNITUDE]]-9.81)</f>
        <v>1.630652890494666E-2</v>
      </c>
      <c r="G80" t="str">
        <f ca="1">IF(mpu_data_3[[#This Row],[NET DYNAMIC ACCELERATION]] &lt; $F$109 + 2 * $F$110, "NORMAL", IF(mpu_data_3[[#This Row],[NET DYNAMIC ACCELERATION]] &lt; $F$109 + 4 * $F$110, "MODERATE", "SEVERE"))</f>
        <v>NORMAL</v>
      </c>
      <c r="H80">
        <f ca="1">VALUE(mpu_data_3[[#This Row],[Accel_X (m/s-2)]])</f>
        <v>5.19</v>
      </c>
    </row>
    <row r="81" spans="1:8">
      <c r="A81">
        <f ca="1">VALUE(mpu_data_3[[#This Row],[Time]])</f>
        <v>96</v>
      </c>
      <c r="B81">
        <f ca="1">VALUE(mpu_data_3[[#This Row],[Accel_X (m/s-2)]])</f>
        <v>0.52</v>
      </c>
      <c r="C81">
        <v>4.25</v>
      </c>
      <c r="D81">
        <v>19.61</v>
      </c>
      <c r="E81">
        <f ca="1">SQRT(mpu_data_3[[#This Row],[Accel_X (m/s-2)]]^2 + mpu_data_3[[#This Row],[Accel_Y (m/s-2)]]^2 + mpu_data_3[[#This Row],[Accel_Z (m/s-2)]]^2)</f>
        <v>20.071995416500073</v>
      </c>
      <c r="F81">
        <f ca="1">ABS(mpu_data_3[[#This Row],[VECTOR MAGNITUDE]]-9.81)</f>
        <v>10.261995416500072</v>
      </c>
      <c r="G81" t="str">
        <f ca="1">IF(mpu_data_3[[#This Row],[NET DYNAMIC ACCELERATION]] &lt; $F$109 + 2 * $F$110, "NORMAL", IF(mpu_data_3[[#This Row],[NET DYNAMIC ACCELERATION]] &lt; $F$109 + 4 * $F$110, "MODERATE", "SEVERE"))</f>
        <v>SEVERE</v>
      </c>
      <c r="H81">
        <f ca="1">VALUE(mpu_data_3[[#This Row],[Accel_X (m/s-2)]])</f>
        <v>0.52</v>
      </c>
    </row>
    <row r="82" spans="1:8">
      <c r="A82">
        <f ca="1">VALUE(mpu_data_3[[#This Row],[Time]])</f>
        <v>97</v>
      </c>
      <c r="B82">
        <f ca="1">VALUE(mpu_data_3[[#This Row],[Accel_X (m/s-2)]])</f>
        <v>4.67</v>
      </c>
      <c r="C82">
        <v>9.6199999999999992</v>
      </c>
      <c r="D82">
        <v>7.49</v>
      </c>
      <c r="E82">
        <f ca="1">SQRT(mpu_data_3[[#This Row],[Accel_X (m/s-2)]]^2 + mpu_data_3[[#This Row],[Accel_Y (m/s-2)]]^2 + mpu_data_3[[#This Row],[Accel_Z (m/s-2)]]^2)</f>
        <v>13.055780329034338</v>
      </c>
      <c r="F82">
        <f ca="1">ABS(mpu_data_3[[#This Row],[VECTOR MAGNITUDE]]-9.81)</f>
        <v>3.2457803290343374</v>
      </c>
      <c r="G82" t="str">
        <f ca="1">IF(mpu_data_3[[#This Row],[NET DYNAMIC ACCELERATION]] &lt; $F$109 + 2 * $F$110, "NORMAL", IF(mpu_data_3[[#This Row],[NET DYNAMIC ACCELERATION]] &lt; $F$109 + 4 * $F$110, "MODERATE", "SEVERE"))</f>
        <v>NORMAL</v>
      </c>
      <c r="H82">
        <f ca="1">VALUE(mpu_data_3[[#This Row],[Accel_X (m/s-2)]])</f>
        <v>4.67</v>
      </c>
    </row>
    <row r="83" spans="1:8">
      <c r="A83">
        <f ca="1">VALUE(mpu_data_3[[#This Row],[Time]])</f>
        <v>98</v>
      </c>
      <c r="B83">
        <f ca="1">VALUE(mpu_data_3[[#This Row],[Accel_X (m/s-2)]])</f>
        <v>-4.25</v>
      </c>
      <c r="C83">
        <v>3.32</v>
      </c>
      <c r="D83">
        <v>6.14</v>
      </c>
      <c r="E83">
        <f ca="1">SQRT(mpu_data_3[[#This Row],[Accel_X (m/s-2)]]^2 + mpu_data_3[[#This Row],[Accel_Y (m/s-2)]]^2 + mpu_data_3[[#This Row],[Accel_Z (m/s-2)]]^2)</f>
        <v>8.172178412149357</v>
      </c>
      <c r="F83">
        <f ca="1">ABS(mpu_data_3[[#This Row],[VECTOR MAGNITUDE]]-9.81)</f>
        <v>1.6378215878506435</v>
      </c>
      <c r="G83" t="str">
        <f ca="1">IF(mpu_data_3[[#This Row],[NET DYNAMIC ACCELERATION]] &lt; $F$109 + 2 * $F$110, "NORMAL", IF(mpu_data_3[[#This Row],[NET DYNAMIC ACCELERATION]] &lt; $F$109 + 4 * $F$110, "MODERATE", "SEVERE"))</f>
        <v>NORMAL</v>
      </c>
      <c r="H83">
        <f ca="1">VALUE(mpu_data_3[[#This Row],[Accel_X (m/s-2)]])</f>
        <v>-4.25</v>
      </c>
    </row>
    <row r="84" spans="1:8">
      <c r="A84">
        <f ca="1">VALUE(mpu_data_3[[#This Row],[Time]])</f>
        <v>99</v>
      </c>
      <c r="B84">
        <f ca="1">VALUE(mpu_data_3[[#This Row],[Accel_X (m/s-2)]])</f>
        <v>2.0499999999999998</v>
      </c>
      <c r="C84">
        <v>0.94</v>
      </c>
      <c r="D84">
        <v>9.9499999999999993</v>
      </c>
      <c r="E84">
        <f ca="1">SQRT(mpu_data_3[[#This Row],[Accel_X (m/s-2)]]^2 + mpu_data_3[[#This Row],[Accel_Y (m/s-2)]]^2 + mpu_data_3[[#This Row],[Accel_Z (m/s-2)]]^2)</f>
        <v>10.202382074790181</v>
      </c>
      <c r="F84">
        <f ca="1">ABS(mpu_data_3[[#This Row],[VECTOR MAGNITUDE]]-9.81)</f>
        <v>0.39238207479018072</v>
      </c>
      <c r="G84" t="str">
        <f ca="1">IF(mpu_data_3[[#This Row],[NET DYNAMIC ACCELERATION]] &lt; $F$109 + 2 * $F$110, "NORMAL", IF(mpu_data_3[[#This Row],[NET DYNAMIC ACCELERATION]] &lt; $F$109 + 4 * $F$110, "MODERATE", "SEVERE"))</f>
        <v>NORMAL</v>
      </c>
      <c r="H84">
        <f ca="1">VALUE(mpu_data_3[[#This Row],[Accel_X (m/s-2)]])</f>
        <v>2.0499999999999998</v>
      </c>
    </row>
    <row r="85" spans="1:8">
      <c r="A85">
        <f ca="1">VALUE(mpu_data_3[[#This Row],[Time]])</f>
        <v>100</v>
      </c>
      <c r="B85">
        <f ca="1">VALUE(mpu_data_3[[#This Row],[Accel_X (m/s-2)]])</f>
        <v>2.2599999999999998</v>
      </c>
      <c r="C85">
        <v>1.79</v>
      </c>
      <c r="D85">
        <v>10.88</v>
      </c>
      <c r="E85">
        <f ca="1">SQRT(mpu_data_3[[#This Row],[Accel_X (m/s-2)]]^2 + mpu_data_3[[#This Row],[Accel_Y (m/s-2)]]^2 + mpu_data_3[[#This Row],[Accel_Z (m/s-2)]]^2)</f>
        <v>11.255491992800671</v>
      </c>
      <c r="F85">
        <f ca="1">ABS(mpu_data_3[[#This Row],[VECTOR MAGNITUDE]]-9.81)</f>
        <v>1.4454919928006706</v>
      </c>
      <c r="G85" t="str">
        <f ca="1">IF(mpu_data_3[[#This Row],[NET DYNAMIC ACCELERATION]] &lt; $F$109 + 2 * $F$110, "NORMAL", IF(mpu_data_3[[#This Row],[NET DYNAMIC ACCELERATION]] &lt; $F$109 + 4 * $F$110, "MODERATE", "SEVERE"))</f>
        <v>NORMAL</v>
      </c>
      <c r="H85">
        <f ca="1">VALUE(mpu_data_3[[#This Row],[Accel_X (m/s-2)]])</f>
        <v>2.2599999999999998</v>
      </c>
    </row>
    <row r="86" spans="1:8">
      <c r="A86">
        <f ca="1">VALUE(mpu_data_3[[#This Row],[Time]])</f>
        <v>101</v>
      </c>
      <c r="B86">
        <f ca="1">VALUE(mpu_data_3[[#This Row],[Accel_X (m/s-2)]])</f>
        <v>1.98</v>
      </c>
      <c r="C86">
        <v>3.21</v>
      </c>
      <c r="D86">
        <v>9.69</v>
      </c>
      <c r="E86">
        <f ca="1">SQRT(mpu_data_3[[#This Row],[Accel_X (m/s-2)]]^2 + mpu_data_3[[#This Row],[Accel_Y (m/s-2)]]^2 + mpu_data_3[[#This Row],[Accel_Z (m/s-2)]]^2)</f>
        <v>10.398105596694045</v>
      </c>
      <c r="F86">
        <f ca="1">ABS(mpu_data_3[[#This Row],[VECTOR MAGNITUDE]]-9.81)</f>
        <v>0.58810559669404405</v>
      </c>
      <c r="G86" t="str">
        <f ca="1">IF(mpu_data_3[[#This Row],[NET DYNAMIC ACCELERATION]] &lt; $F$109 + 2 * $F$110, "NORMAL", IF(mpu_data_3[[#This Row],[NET DYNAMIC ACCELERATION]] &lt; $F$109 + 4 * $F$110, "MODERATE", "SEVERE"))</f>
        <v>NORMAL</v>
      </c>
      <c r="H86">
        <f ca="1">VALUE(mpu_data_3[[#This Row],[Accel_X (m/s-2)]])</f>
        <v>1.98</v>
      </c>
    </row>
    <row r="87" spans="1:8">
      <c r="A87">
        <f ca="1">VALUE(mpu_data_3[[#This Row],[Time]])</f>
        <v>102</v>
      </c>
      <c r="B87">
        <f ca="1">VALUE(mpu_data_3[[#This Row],[Accel_X (m/s-2)]])</f>
        <v>0.98</v>
      </c>
      <c r="C87">
        <v>-0.89</v>
      </c>
      <c r="D87">
        <v>9.0500000000000007</v>
      </c>
      <c r="E87">
        <f ca="1">SQRT(mpu_data_3[[#This Row],[Accel_X (m/s-2)]]^2 + mpu_data_3[[#This Row],[Accel_Y (m/s-2)]]^2 + mpu_data_3[[#This Row],[Accel_Z (m/s-2)]]^2)</f>
        <v>9.1463107316556886</v>
      </c>
      <c r="F87">
        <f ca="1">ABS(mpu_data_3[[#This Row],[VECTOR MAGNITUDE]]-9.81)</f>
        <v>0.66368926834431186</v>
      </c>
      <c r="G87" t="str">
        <f ca="1">IF(mpu_data_3[[#This Row],[NET DYNAMIC ACCELERATION]] &lt; $F$109 + 2 * $F$110, "NORMAL", IF(mpu_data_3[[#This Row],[NET DYNAMIC ACCELERATION]] &lt; $F$109 + 4 * $F$110, "MODERATE", "SEVERE"))</f>
        <v>NORMAL</v>
      </c>
      <c r="H87">
        <f ca="1">VALUE(mpu_data_3[[#This Row],[Accel_X (m/s-2)]])</f>
        <v>0.98</v>
      </c>
    </row>
    <row r="88" spans="1:8">
      <c r="A88">
        <f ca="1">VALUE(mpu_data_3[[#This Row],[Time]])</f>
        <v>103</v>
      </c>
      <c r="B88">
        <f ca="1">VALUE(mpu_data_3[[#This Row],[Accel_X (m/s-2)]])</f>
        <v>1.1399999999999999</v>
      </c>
      <c r="C88">
        <v>1.1499999999999999</v>
      </c>
      <c r="D88">
        <v>12.56</v>
      </c>
      <c r="E88">
        <f ca="1">SQRT(mpu_data_3[[#This Row],[Accel_X (m/s-2)]]^2 + mpu_data_3[[#This Row],[Accel_Y (m/s-2)]]^2 + mpu_data_3[[#This Row],[Accel_Z (m/s-2)]]^2)</f>
        <v>12.663952779444497</v>
      </c>
      <c r="F88">
        <f ca="1">ABS(mpu_data_3[[#This Row],[VECTOR MAGNITUDE]]-9.81)</f>
        <v>2.8539527794444961</v>
      </c>
      <c r="G88" t="str">
        <f ca="1">IF(mpu_data_3[[#This Row],[NET DYNAMIC ACCELERATION]] &lt; $F$109 + 2 * $F$110, "NORMAL", IF(mpu_data_3[[#This Row],[NET DYNAMIC ACCELERATION]] &lt; $F$109 + 4 * $F$110, "MODERATE", "SEVERE"))</f>
        <v>NORMAL</v>
      </c>
      <c r="H88">
        <f ca="1">VALUE(mpu_data_3[[#This Row],[Accel_X (m/s-2)]])</f>
        <v>1.1399999999999999</v>
      </c>
    </row>
    <row r="89" spans="1:8">
      <c r="A89">
        <f ca="1">VALUE(mpu_data_3[[#This Row],[Time]])</f>
        <v>104</v>
      </c>
      <c r="B89">
        <f ca="1">VALUE(mpu_data_3[[#This Row],[Accel_X (m/s-2)]])</f>
        <v>0.78</v>
      </c>
      <c r="C89">
        <v>3.06</v>
      </c>
      <c r="D89">
        <v>10.14</v>
      </c>
      <c r="E89">
        <f ca="1">SQRT(mpu_data_3[[#This Row],[Accel_X (m/s-2)]]^2 + mpu_data_3[[#This Row],[Accel_Y (m/s-2)]]^2 + mpu_data_3[[#This Row],[Accel_Z (m/s-2)]]^2)</f>
        <v>10.620338977640968</v>
      </c>
      <c r="F89">
        <f ca="1">ABS(mpu_data_3[[#This Row],[VECTOR MAGNITUDE]]-9.81)</f>
        <v>0.81033897764096707</v>
      </c>
      <c r="G89" t="str">
        <f ca="1">IF(mpu_data_3[[#This Row],[NET DYNAMIC ACCELERATION]] &lt; $F$109 + 2 * $F$110, "NORMAL", IF(mpu_data_3[[#This Row],[NET DYNAMIC ACCELERATION]] &lt; $F$109 + 4 * $F$110, "MODERATE", "SEVERE"))</f>
        <v>NORMAL</v>
      </c>
      <c r="H89">
        <f ca="1">VALUE(mpu_data_3[[#This Row],[Accel_X (m/s-2)]])</f>
        <v>0.78</v>
      </c>
    </row>
    <row r="90" spans="1:8">
      <c r="A90">
        <f ca="1">VALUE(mpu_data_3[[#This Row],[Time]])</f>
        <v>105</v>
      </c>
      <c r="B90">
        <f ca="1">VALUE(mpu_data_3[[#This Row],[Accel_X (m/s-2)]])</f>
        <v>1.1499999999999999</v>
      </c>
      <c r="C90">
        <v>-0.69</v>
      </c>
      <c r="D90">
        <v>10.23</v>
      </c>
      <c r="E90">
        <f ca="1">SQRT(mpu_data_3[[#This Row],[Accel_X (m/s-2)]]^2 + mpu_data_3[[#This Row],[Accel_Y (m/s-2)]]^2 + mpu_data_3[[#This Row],[Accel_Z (m/s-2)]]^2)</f>
        <v>10.317533620008223</v>
      </c>
      <c r="F90">
        <f ca="1">ABS(mpu_data_3[[#This Row],[VECTOR MAGNITUDE]]-9.81)</f>
        <v>0.507533620008223</v>
      </c>
      <c r="G90" t="str">
        <f ca="1">IF(mpu_data_3[[#This Row],[NET DYNAMIC ACCELERATION]] &lt; $F$109 + 2 * $F$110, "NORMAL", IF(mpu_data_3[[#This Row],[NET DYNAMIC ACCELERATION]] &lt; $F$109 + 4 * $F$110, "MODERATE", "SEVERE"))</f>
        <v>NORMAL</v>
      </c>
      <c r="H90">
        <f ca="1">VALUE(mpu_data_3[[#This Row],[Accel_X (m/s-2)]])</f>
        <v>1.1499999999999999</v>
      </c>
    </row>
    <row r="91" spans="1:8">
      <c r="A91">
        <f ca="1">VALUE(mpu_data_3[[#This Row],[Time]])</f>
        <v>106</v>
      </c>
      <c r="B91">
        <f ca="1">VALUE(mpu_data_3[[#This Row],[Accel_X (m/s-2)]])</f>
        <v>1.1100000000000001</v>
      </c>
      <c r="C91">
        <v>-0.95</v>
      </c>
      <c r="D91">
        <v>11.12</v>
      </c>
      <c r="E91">
        <f ca="1">SQRT(mpu_data_3[[#This Row],[Accel_X (m/s-2)]]^2 + mpu_data_3[[#This Row],[Accel_Y (m/s-2)]]^2 + mpu_data_3[[#This Row],[Accel_Z (m/s-2)]]^2)</f>
        <v>11.215569535248756</v>
      </c>
      <c r="F91">
        <f ca="1">ABS(mpu_data_3[[#This Row],[VECTOR MAGNITUDE]]-9.81)</f>
        <v>1.4055695352487554</v>
      </c>
      <c r="G91" t="str">
        <f ca="1">IF(mpu_data_3[[#This Row],[NET DYNAMIC ACCELERATION]] &lt; $F$109 + 2 * $F$110, "NORMAL", IF(mpu_data_3[[#This Row],[NET DYNAMIC ACCELERATION]] &lt; $F$109 + 4 * $F$110, "MODERATE", "SEVERE"))</f>
        <v>NORMAL</v>
      </c>
      <c r="H91">
        <f ca="1">VALUE(mpu_data_3[[#This Row],[Accel_X (m/s-2)]])</f>
        <v>1.1100000000000001</v>
      </c>
    </row>
    <row r="92" spans="1:8">
      <c r="A92">
        <f ca="1">VALUE(mpu_data_3[[#This Row],[Time]])</f>
        <v>107</v>
      </c>
      <c r="B92">
        <f ca="1">VALUE(mpu_data_3[[#This Row],[Accel_X (m/s-2)]])</f>
        <v>0.27</v>
      </c>
      <c r="C92">
        <v>0.69</v>
      </c>
      <c r="D92">
        <v>11.57</v>
      </c>
      <c r="E92">
        <f ca="1">SQRT(mpu_data_3[[#This Row],[Accel_X (m/s-2)]]^2 + mpu_data_3[[#This Row],[Accel_Y (m/s-2)]]^2 + mpu_data_3[[#This Row],[Accel_Z (m/s-2)]]^2)</f>
        <v>11.593700875906709</v>
      </c>
      <c r="F92">
        <f ca="1">ABS(mpu_data_3[[#This Row],[VECTOR MAGNITUDE]]-9.81)</f>
        <v>1.7837008759067086</v>
      </c>
      <c r="G92" t="str">
        <f ca="1">IF(mpu_data_3[[#This Row],[NET DYNAMIC ACCELERATION]] &lt; $F$109 + 2 * $F$110, "NORMAL", IF(mpu_data_3[[#This Row],[NET DYNAMIC ACCELERATION]] &lt; $F$109 + 4 * $F$110, "MODERATE", "SEVERE"))</f>
        <v>NORMAL</v>
      </c>
      <c r="H92">
        <f ca="1">VALUE(mpu_data_3[[#This Row],[Accel_X (m/s-2)]])</f>
        <v>0.27</v>
      </c>
    </row>
    <row r="93" spans="1:8">
      <c r="A93">
        <f ca="1">VALUE(mpu_data_3[[#This Row],[Time]])</f>
        <v>108</v>
      </c>
      <c r="B93">
        <f ca="1">VALUE(mpu_data_3[[#This Row],[Accel_X (m/s-2)]])</f>
        <v>-6.25</v>
      </c>
      <c r="C93">
        <v>5.09</v>
      </c>
      <c r="D93">
        <v>5.51</v>
      </c>
      <c r="E93">
        <f ca="1">SQRT(mpu_data_3[[#This Row],[Accel_X (m/s-2)]]^2 + mpu_data_3[[#This Row],[Accel_Y (m/s-2)]]^2 + mpu_data_3[[#This Row],[Accel_Z (m/s-2)]]^2)</f>
        <v>9.763744158876758</v>
      </c>
      <c r="F93">
        <f ca="1">ABS(mpu_data_3[[#This Row],[VECTOR MAGNITUDE]]-9.81)</f>
        <v>4.6255841123242547E-2</v>
      </c>
      <c r="G93" t="str">
        <f ca="1">IF(mpu_data_3[[#This Row],[NET DYNAMIC ACCELERATION]] &lt; $F$109 + 2 * $F$110, "NORMAL", IF(mpu_data_3[[#This Row],[NET DYNAMIC ACCELERATION]] &lt; $F$109 + 4 * $F$110, "MODERATE", "SEVERE"))</f>
        <v>NORMAL</v>
      </c>
      <c r="H93">
        <f ca="1">VALUE(mpu_data_3[[#This Row],[Accel_X (m/s-2)]])</f>
        <v>-6.25</v>
      </c>
    </row>
    <row r="94" spans="1:8">
      <c r="A94">
        <f ca="1">VALUE(mpu_data_3[[#This Row],[Time]])</f>
        <v>109</v>
      </c>
      <c r="B94">
        <f ca="1">VALUE(mpu_data_3[[#This Row],[Accel_X (m/s-2)]])</f>
        <v>0.85</v>
      </c>
      <c r="C94">
        <v>1.41</v>
      </c>
      <c r="D94">
        <v>10.81</v>
      </c>
      <c r="E94">
        <f ca="1">SQRT(mpu_data_3[[#This Row],[Accel_X (m/s-2)]]^2 + mpu_data_3[[#This Row],[Accel_Y (m/s-2)]]^2 + mpu_data_3[[#This Row],[Accel_Z (m/s-2)]]^2)</f>
        <v>10.934655915939926</v>
      </c>
      <c r="F94">
        <f ca="1">ABS(mpu_data_3[[#This Row],[VECTOR MAGNITUDE]]-9.81)</f>
        <v>1.1246559159399254</v>
      </c>
      <c r="G94" t="str">
        <f ca="1">IF(mpu_data_3[[#This Row],[NET DYNAMIC ACCELERATION]] &lt; $F$109 + 2 * $F$110, "NORMAL", IF(mpu_data_3[[#This Row],[NET DYNAMIC ACCELERATION]] &lt; $F$109 + 4 * $F$110, "MODERATE", "SEVERE"))</f>
        <v>NORMAL</v>
      </c>
      <c r="H94">
        <f ca="1">VALUE(mpu_data_3[[#This Row],[Accel_X (m/s-2)]])</f>
        <v>0.85</v>
      </c>
    </row>
    <row r="95" spans="1:8">
      <c r="A95">
        <f ca="1">VALUE(mpu_data_3[[#This Row],[Time]])</f>
        <v>110</v>
      </c>
      <c r="B95">
        <f ca="1">VALUE(mpu_data_3[[#This Row],[Accel_X (m/s-2)]])</f>
        <v>7.47</v>
      </c>
      <c r="C95">
        <v>-5.98</v>
      </c>
      <c r="D95">
        <v>12.23</v>
      </c>
      <c r="E95">
        <f ca="1">SQRT(mpu_data_3[[#This Row],[Accel_X (m/s-2)]]^2 + mpu_data_3[[#This Row],[Accel_Y (m/s-2)]]^2 + mpu_data_3[[#This Row],[Accel_Z (m/s-2)]]^2)</f>
        <v>15.528496385677528</v>
      </c>
      <c r="F95">
        <f ca="1">ABS(mpu_data_3[[#This Row],[VECTOR MAGNITUDE]]-9.81)</f>
        <v>5.7184963856775273</v>
      </c>
      <c r="G95" t="str">
        <f ca="1">IF(mpu_data_3[[#This Row],[NET DYNAMIC ACCELERATION]] &lt; $F$109 + 2 * $F$110, "NORMAL", IF(mpu_data_3[[#This Row],[NET DYNAMIC ACCELERATION]] &lt; $F$109 + 4 * $F$110, "MODERATE", "SEVERE"))</f>
        <v>MODERATE</v>
      </c>
      <c r="H95">
        <f ca="1">VALUE(mpu_data_3[[#This Row],[Accel_X (m/s-2)]])</f>
        <v>7.47</v>
      </c>
    </row>
    <row r="96" spans="1:8">
      <c r="A96">
        <f ca="1">VALUE(mpu_data_3[[#This Row],[Time]])</f>
        <v>111</v>
      </c>
      <c r="B96">
        <f ca="1">VALUE(mpu_data_3[[#This Row],[Accel_X (m/s-2)]])</f>
        <v>0.71</v>
      </c>
      <c r="C96">
        <v>1.1000000000000001</v>
      </c>
      <c r="D96">
        <v>11.76</v>
      </c>
      <c r="E96">
        <f ca="1">SQRT(mpu_data_3[[#This Row],[Accel_X (m/s-2)]]^2 + mpu_data_3[[#This Row],[Accel_Y (m/s-2)]]^2 + mpu_data_3[[#This Row],[Accel_Z (m/s-2)]]^2)</f>
        <v>11.832653971108932</v>
      </c>
      <c r="F96">
        <f ca="1">ABS(mpu_data_3[[#This Row],[VECTOR MAGNITUDE]]-9.81)</f>
        <v>2.022653971108932</v>
      </c>
      <c r="G96" t="str">
        <f ca="1">IF(mpu_data_3[[#This Row],[NET DYNAMIC ACCELERATION]] &lt; $F$109 + 2 * $F$110, "NORMAL", IF(mpu_data_3[[#This Row],[NET DYNAMIC ACCELERATION]] &lt; $F$109 + 4 * $F$110, "MODERATE", "SEVERE"))</f>
        <v>NORMAL</v>
      </c>
      <c r="H96">
        <f ca="1">VALUE(mpu_data_3[[#This Row],[Accel_X (m/s-2)]])</f>
        <v>0.71</v>
      </c>
    </row>
    <row r="97" spans="1:8">
      <c r="A97">
        <f ca="1">VALUE(mpu_data_3[[#This Row],[Time]])</f>
        <v>112</v>
      </c>
      <c r="B97">
        <f ca="1">VALUE(mpu_data_3[[#This Row],[Accel_X (m/s-2)]])</f>
        <v>7.02</v>
      </c>
      <c r="C97">
        <v>1.1299999999999999</v>
      </c>
      <c r="D97">
        <v>10.16</v>
      </c>
      <c r="E97">
        <f ca="1">SQRT(mpu_data_3[[#This Row],[Accel_X (m/s-2)]]^2 + mpu_data_3[[#This Row],[Accel_Y (m/s-2)]]^2 + mpu_data_3[[#This Row],[Accel_Z (m/s-2)]]^2)</f>
        <v>12.400923352718538</v>
      </c>
      <c r="F97">
        <f ca="1">ABS(mpu_data_3[[#This Row],[VECTOR MAGNITUDE]]-9.81)</f>
        <v>2.5909233527185371</v>
      </c>
      <c r="G97" t="str">
        <f ca="1">IF(mpu_data_3[[#This Row],[NET DYNAMIC ACCELERATION]] &lt; $F$109 + 2 * $F$110, "NORMAL", IF(mpu_data_3[[#This Row],[NET DYNAMIC ACCELERATION]] &lt; $F$109 + 4 * $F$110, "MODERATE", "SEVERE"))</f>
        <v>NORMAL</v>
      </c>
      <c r="H97">
        <f ca="1">VALUE(mpu_data_3[[#This Row],[Accel_X (m/s-2)]])</f>
        <v>7.02</v>
      </c>
    </row>
    <row r="98" spans="1:8">
      <c r="A98">
        <f ca="1">VALUE(mpu_data_3[[#This Row],[Time]])</f>
        <v>113</v>
      </c>
      <c r="B98">
        <f ca="1">VALUE(mpu_data_3[[#This Row],[Accel_X (m/s-2)]])</f>
        <v>5.88</v>
      </c>
      <c r="C98">
        <v>1.42</v>
      </c>
      <c r="D98">
        <v>19.61</v>
      </c>
      <c r="E98">
        <f ca="1">SQRT(mpu_data_3[[#This Row],[Accel_X (m/s-2)]]^2 + mpu_data_3[[#This Row],[Accel_Y (m/s-2)]]^2 + mpu_data_3[[#This Row],[Accel_Z (m/s-2)]]^2)</f>
        <v>20.521766493165252</v>
      </c>
      <c r="F98">
        <f ca="1">ABS(mpu_data_3[[#This Row],[VECTOR MAGNITUDE]]-9.81)</f>
        <v>10.711766493165252</v>
      </c>
      <c r="G98" t="str">
        <f ca="1">IF(mpu_data_3[[#This Row],[NET DYNAMIC ACCELERATION]] &lt; $F$109 + 2 * $F$110, "NORMAL", IF(mpu_data_3[[#This Row],[NET DYNAMIC ACCELERATION]] &lt; $F$109 + 4 * $F$110, "MODERATE", "SEVERE"))</f>
        <v>SEVERE</v>
      </c>
      <c r="H98">
        <f ca="1">VALUE(mpu_data_3[[#This Row],[Accel_X (m/s-2)]])</f>
        <v>5.88</v>
      </c>
    </row>
    <row r="99" spans="1:8">
      <c r="A99">
        <f ca="1">VALUE(mpu_data_3[[#This Row],[Time]])</f>
        <v>114</v>
      </c>
      <c r="B99">
        <f ca="1">VALUE(mpu_data_3[[#This Row],[Accel_X (m/s-2)]])</f>
        <v>18.21</v>
      </c>
      <c r="C99">
        <v>-1.91</v>
      </c>
      <c r="D99">
        <v>8.15</v>
      </c>
      <c r="E99">
        <f ca="1">SQRT(mpu_data_3[[#This Row],[Accel_X (m/s-2)]]^2 + mpu_data_3[[#This Row],[Accel_Y (m/s-2)]]^2 + mpu_data_3[[#This Row],[Accel_Z (m/s-2)]]^2)</f>
        <v>20.041823769308021</v>
      </c>
      <c r="F99">
        <f ca="1">ABS(mpu_data_3[[#This Row],[VECTOR MAGNITUDE]]-9.81)</f>
        <v>10.23182376930802</v>
      </c>
      <c r="G99" t="str">
        <f ca="1">IF(mpu_data_3[[#This Row],[NET DYNAMIC ACCELERATION]] &lt; $F$109 + 2 * $F$110, "NORMAL", IF(mpu_data_3[[#This Row],[NET DYNAMIC ACCELERATION]] &lt; $F$109 + 4 * $F$110, "MODERATE", "SEVERE"))</f>
        <v>SEVERE</v>
      </c>
      <c r="H99">
        <f ca="1">VALUE(mpu_data_3[[#This Row],[Accel_X (m/s-2)]])</f>
        <v>18.21</v>
      </c>
    </row>
    <row r="100" spans="1:8">
      <c r="A100">
        <f ca="1">VALUE(mpu_data_3[[#This Row],[Time]])</f>
        <v>115</v>
      </c>
      <c r="B100">
        <f ca="1">VALUE(mpu_data_3[[#This Row],[Accel_X (m/s-2)]])</f>
        <v>0.98</v>
      </c>
      <c r="C100">
        <v>1.33</v>
      </c>
      <c r="D100">
        <v>10.82</v>
      </c>
      <c r="E100">
        <f ca="1">SQRT(mpu_data_3[[#This Row],[Accel_X (m/s-2)]]^2 + mpu_data_3[[#This Row],[Accel_Y (m/s-2)]]^2 + mpu_data_3[[#This Row],[Accel_Z (m/s-2)]]^2)</f>
        <v>10.945396292505812</v>
      </c>
      <c r="F100">
        <f ca="1">ABS(mpu_data_3[[#This Row],[VECTOR MAGNITUDE]]-9.81)</f>
        <v>1.1353962925058116</v>
      </c>
      <c r="G100" t="str">
        <f ca="1">IF(mpu_data_3[[#This Row],[NET DYNAMIC ACCELERATION]] &lt; $F$109 + 2 * $F$110, "NORMAL", IF(mpu_data_3[[#This Row],[NET DYNAMIC ACCELERATION]] &lt; $F$109 + 4 * $F$110, "MODERATE", "SEVERE"))</f>
        <v>NORMAL</v>
      </c>
      <c r="H100">
        <f ca="1">VALUE(mpu_data_3[[#This Row],[Accel_X (m/s-2)]])</f>
        <v>0.98</v>
      </c>
    </row>
    <row r="101" spans="1:8">
      <c r="A101">
        <f ca="1">VALUE(mpu_data_3[[#This Row],[Time]])</f>
        <v>116</v>
      </c>
      <c r="B101">
        <f ca="1">VALUE(mpu_data_3[[#This Row],[Accel_X (m/s-2)]])</f>
        <v>2.29</v>
      </c>
      <c r="C101">
        <v>0.63</v>
      </c>
      <c r="D101">
        <v>12.34</v>
      </c>
      <c r="E101">
        <f ca="1">SQRT(mpu_data_3[[#This Row],[Accel_X (m/s-2)]]^2 + mpu_data_3[[#This Row],[Accel_Y (m/s-2)]]^2 + mpu_data_3[[#This Row],[Accel_Z (m/s-2)]]^2)</f>
        <v>12.566487178205371</v>
      </c>
      <c r="F101">
        <f ca="1">ABS(mpu_data_3[[#This Row],[VECTOR MAGNITUDE]]-9.81)</f>
        <v>2.7564871782053704</v>
      </c>
      <c r="G101" t="str">
        <f ca="1">IF(mpu_data_3[[#This Row],[NET DYNAMIC ACCELERATION]] &lt; $F$109 + 2 * $F$110, "NORMAL", IF(mpu_data_3[[#This Row],[NET DYNAMIC ACCELERATION]] &lt; $F$109 + 4 * $F$110, "MODERATE", "SEVERE"))</f>
        <v>NORMAL</v>
      </c>
      <c r="H101">
        <f ca="1">VALUE(mpu_data_3[[#This Row],[Accel_X (m/s-2)]])</f>
        <v>2.29</v>
      </c>
    </row>
    <row r="102" spans="1:8">
      <c r="A102">
        <f ca="1">VALUE(mpu_data_3[[#This Row],[Time]])</f>
        <v>117</v>
      </c>
      <c r="B102">
        <f ca="1">VALUE(mpu_data_3[[#This Row],[Accel_X (m/s-2)]])</f>
        <v>0.92</v>
      </c>
      <c r="C102">
        <v>-1.46</v>
      </c>
      <c r="D102">
        <v>11.17</v>
      </c>
      <c r="E102">
        <f ca="1">SQRT(mpu_data_3[[#This Row],[Accel_X (m/s-2)]]^2 + mpu_data_3[[#This Row],[Accel_Y (m/s-2)]]^2 + mpu_data_3[[#This Row],[Accel_Z (m/s-2)]]^2)</f>
        <v>11.302517418699251</v>
      </c>
      <c r="F102">
        <f ca="1">ABS(mpu_data_3[[#This Row],[VECTOR MAGNITUDE]]-9.81)</f>
        <v>1.4925174186992507</v>
      </c>
      <c r="G102" t="str">
        <f ca="1">IF(mpu_data_3[[#This Row],[NET DYNAMIC ACCELERATION]] &lt; $F$109 + 2 * $F$110, "NORMAL", IF(mpu_data_3[[#This Row],[NET DYNAMIC ACCELERATION]] &lt; $F$109 + 4 * $F$110, "MODERATE", "SEVERE"))</f>
        <v>NORMAL</v>
      </c>
      <c r="H102">
        <f ca="1">VALUE(mpu_data_3[[#This Row],[Accel_X (m/s-2)]])</f>
        <v>0.92</v>
      </c>
    </row>
    <row r="103" spans="1:8">
      <c r="A103">
        <f ca="1">VALUE(mpu_data_3[[#This Row],[Time]])</f>
        <v>118</v>
      </c>
      <c r="B103">
        <f ca="1">VALUE(mpu_data_3[[#This Row],[Accel_X (m/s-2)]])</f>
        <v>-19.61</v>
      </c>
      <c r="C103">
        <v>8.08</v>
      </c>
      <c r="D103">
        <v>19.61</v>
      </c>
      <c r="E103">
        <f ca="1">SQRT(mpu_data_3[[#This Row],[Accel_X (m/s-2)]]^2 + mpu_data_3[[#This Row],[Accel_Y (m/s-2)]]^2 + mpu_data_3[[#This Row],[Accel_Z (m/s-2)]]^2)</f>
        <v>28.885820050675381</v>
      </c>
      <c r="F103">
        <f ca="1">ABS(mpu_data_3[[#This Row],[VECTOR MAGNITUDE]]-9.81)</f>
        <v>19.075820050675382</v>
      </c>
      <c r="G103" t="str">
        <f ca="1">IF(mpu_data_3[[#This Row],[NET DYNAMIC ACCELERATION]] &lt; $F$109 + 2 * $F$110, "NORMAL", IF(mpu_data_3[[#This Row],[NET DYNAMIC ACCELERATION]] &lt; $F$109 + 4 * $F$110, "MODERATE", "SEVERE"))</f>
        <v>SEVERE</v>
      </c>
      <c r="H103">
        <f ca="1">VALUE(mpu_data_3[[#This Row],[Accel_X (m/s-2)]])</f>
        <v>-19.61</v>
      </c>
    </row>
    <row r="104" spans="1:8">
      <c r="A104">
        <f ca="1">VALUE(mpu_data_3[[#This Row],[Time]])</f>
        <v>119</v>
      </c>
      <c r="B104">
        <f ca="1">VALUE(mpu_data_3[[#This Row],[Accel_X (m/s-2)]])</f>
        <v>0.77</v>
      </c>
      <c r="C104">
        <v>-0.35</v>
      </c>
      <c r="D104">
        <v>7.45</v>
      </c>
      <c r="E104">
        <f ca="1">SQRT(mpu_data_3[[#This Row],[Accel_X (m/s-2)]]^2 + mpu_data_3[[#This Row],[Accel_Y (m/s-2)]]^2 + mpu_data_3[[#This Row],[Accel_Z (m/s-2)]]^2)</f>
        <v>7.4978596946061886</v>
      </c>
      <c r="F104">
        <f ca="1">ABS(mpu_data_3[[#This Row],[VECTOR MAGNITUDE]]-9.81)</f>
        <v>2.3121403053938119</v>
      </c>
      <c r="G104" t="str">
        <f ca="1">IF(mpu_data_3[[#This Row],[NET DYNAMIC ACCELERATION]] &lt; $F$109 + 2 * $F$110, "NORMAL", IF(mpu_data_3[[#This Row],[NET DYNAMIC ACCELERATION]] &lt; $F$109 + 4 * $F$110, "MODERATE", "SEVERE"))</f>
        <v>NORMAL</v>
      </c>
      <c r="H104">
        <f ca="1">VALUE(mpu_data_3[[#This Row],[Accel_X (m/s-2)]])</f>
        <v>0.77</v>
      </c>
    </row>
    <row r="105" spans="1:8">
      <c r="A105">
        <f ca="1">VALUE(mpu_data_3[[#This Row],[Time]])</f>
        <v>120</v>
      </c>
      <c r="B105">
        <f ca="1">VALUE(mpu_data_3[[#This Row],[Accel_X (m/s-2)]])</f>
        <v>1.85</v>
      </c>
      <c r="C105">
        <v>3.18</v>
      </c>
      <c r="D105">
        <v>12.65</v>
      </c>
      <c r="E105">
        <f ca="1">SQRT(mpu_data_3[[#This Row],[Accel_X (m/s-2)]]^2 + mpu_data_3[[#This Row],[Accel_Y (m/s-2)]]^2 + mpu_data_3[[#This Row],[Accel_Z (m/s-2)]]^2)</f>
        <v>13.174118566340596</v>
      </c>
      <c r="F105">
        <f ca="1">ABS(mpu_data_3[[#This Row],[VECTOR MAGNITUDE]]-9.81)</f>
        <v>3.3641185663405953</v>
      </c>
      <c r="G105" t="str">
        <f ca="1">IF(mpu_data_3[[#This Row],[NET DYNAMIC ACCELERATION]] &lt; $F$109 + 2 * $F$110, "NORMAL", IF(mpu_data_3[[#This Row],[NET DYNAMIC ACCELERATION]] &lt; $F$109 + 4 * $F$110, "MODERATE", "SEVERE"))</f>
        <v>NORMAL</v>
      </c>
      <c r="H105">
        <f ca="1">VALUE(mpu_data_3[[#This Row],[Accel_X (m/s-2)]])</f>
        <v>1.85</v>
      </c>
    </row>
    <row r="106" spans="1:8">
      <c r="A106">
        <f ca="1">VALUE(mpu_data_3[[#This Row],[Time]])</f>
        <v>121</v>
      </c>
      <c r="B106">
        <f ca="1">VALUE(mpu_data_3[[#This Row],[Accel_X (m/s-2)]])</f>
        <v>2.5499999999999998</v>
      </c>
      <c r="C106">
        <v>2.1800000000000002</v>
      </c>
      <c r="D106">
        <v>13.38</v>
      </c>
      <c r="E106">
        <f ca="1">SQRT(mpu_data_3[[#This Row],[Accel_X (m/s-2)]]^2 + mpu_data_3[[#This Row],[Accel_Y (m/s-2)]]^2 + mpu_data_3[[#This Row],[Accel_Z (m/s-2)]]^2)</f>
        <v>13.794176307413212</v>
      </c>
      <c r="F106">
        <f ca="1">ABS(mpu_data_3[[#This Row],[VECTOR MAGNITUDE]]-9.81)</f>
        <v>3.984176307413211</v>
      </c>
      <c r="G106" t="str">
        <f ca="1">IF(mpu_data_3[[#This Row],[NET DYNAMIC ACCELERATION]] &lt; $F$109 + 2 * $F$110, "NORMAL", IF(mpu_data_3[[#This Row],[NET DYNAMIC ACCELERATION]] &lt; $F$109 + 4 * $F$110, "MODERATE", "SEVERE"))</f>
        <v>NORMAL</v>
      </c>
      <c r="H106">
        <f ca="1">VALUE(mpu_data_3[[#This Row],[Accel_X (m/s-2)]])</f>
        <v>2.5499999999999998</v>
      </c>
    </row>
    <row r="107" spans="1:8">
      <c r="A107">
        <f ca="1">VALUE(mpu_data_3[[#This Row],[Time]])</f>
        <v>122</v>
      </c>
      <c r="B107">
        <f ca="1">VALUE(mpu_data_3[[#This Row],[Accel_X (m/s-2)]])</f>
        <v>2.19</v>
      </c>
      <c r="C107">
        <v>2.15</v>
      </c>
      <c r="D107">
        <v>11.87</v>
      </c>
      <c r="E107">
        <f ca="1">SQRT(mpu_data_3[[#This Row],[Accel_X (m/s-2)]]^2 + mpu_data_3[[#This Row],[Accel_Y (m/s-2)]]^2 + mpu_data_3[[#This Row],[Accel_Z (m/s-2)]]^2)</f>
        <v>12.260322181737314</v>
      </c>
      <c r="F107">
        <f ca="1">ABS(mpu_data_3[[#This Row],[VECTOR MAGNITUDE]]-9.81)</f>
        <v>2.4503221817373131</v>
      </c>
      <c r="G107" t="str">
        <f ca="1">IF(mpu_data_3[[#This Row],[NET DYNAMIC ACCELERATION]] &lt; $F$109 + 2 * $F$110, "NORMAL", IF(mpu_data_3[[#This Row],[NET DYNAMIC ACCELERATION]] &lt; $F$109 + 4 * $F$110, "MODERATE", "SEVERE"))</f>
        <v>NORMAL</v>
      </c>
      <c r="H107">
        <f ca="1">VALUE(mpu_data_3[[#This Row],[Accel_X (m/s-2)]])</f>
        <v>2.19</v>
      </c>
    </row>
    <row r="108" spans="1:8">
      <c r="A108">
        <f ca="1">VALUE(mpu_data_3[[#This Row],[Time]])</f>
        <v>123</v>
      </c>
      <c r="B108">
        <f ca="1">VALUE(mpu_data_3[[#This Row],[Accel_X (m/s-2)]])</f>
        <v>-19.61</v>
      </c>
      <c r="C108">
        <v>0.82</v>
      </c>
      <c r="D108">
        <v>19.61</v>
      </c>
      <c r="E108">
        <f ca="1">SQRT(mpu_data_3[[#This Row],[Accel_X (m/s-2)]]^2 + mpu_data_3[[#This Row],[Accel_Y (m/s-2)]]^2 + mpu_data_3[[#This Row],[Accel_Z (m/s-2)]]^2)</f>
        <v>27.744848170426163</v>
      </c>
      <c r="F108">
        <f ca="1">ABS(mpu_data_3[[#This Row],[VECTOR MAGNITUDE]]-9.81)</f>
        <v>17.934848170426164</v>
      </c>
      <c r="G108" t="str">
        <f ca="1">IF(mpu_data_3[[#This Row],[NET DYNAMIC ACCELERATION]] &lt; $F$109 + 2 * $F$110, "NORMAL", IF(mpu_data_3[[#This Row],[NET DYNAMIC ACCELERATION]] &lt; $F$109 + 4 * $F$110, "MODERATE", "SEVERE"))</f>
        <v>SEVERE</v>
      </c>
      <c r="H108">
        <f ca="1">VALUE(mpu_data_3[[#This Row],[Accel_X (m/s-2)]])</f>
        <v>-19.61</v>
      </c>
    </row>
    <row r="109" spans="1:8">
      <c r="A109">
        <f ca="1">VALUE(mpu_data_3[[#This Row],[Time]])</f>
        <v>124</v>
      </c>
      <c r="B109">
        <f ca="1">VALUE(mpu_data_3[[#This Row],[Accel_X (m/s-2)]])</f>
        <v>1.94</v>
      </c>
      <c r="C109">
        <v>-0.47</v>
      </c>
      <c r="D109">
        <v>11.38</v>
      </c>
      <c r="E109">
        <f ca="1">SQRT(mpu_data_3[[#This Row],[Accel_X (m/s-2)]]^2 + mpu_data_3[[#This Row],[Accel_Y (m/s-2)]]^2 + mpu_data_3[[#This Row],[Accel_Z (m/s-2)]]^2)</f>
        <v>11.553739654328377</v>
      </c>
      <c r="F109">
        <f ca="1">ABS(mpu_data_3[[#This Row],[VECTOR MAGNITUDE]]-9.81)</f>
        <v>1.7437396543283761</v>
      </c>
      <c r="G109" t="str">
        <f ca="1">IF(mpu_data_3[[#This Row],[NET DYNAMIC ACCELERATION]] &lt; $F$109 + 2 * $F$110, "NORMAL", IF(mpu_data_3[[#This Row],[NET DYNAMIC ACCELERATION]] &lt; $F$109 + 4 * $F$110, "MODERATE", "SEVERE"))</f>
        <v>NORMAL</v>
      </c>
      <c r="H109">
        <f ca="1">VALUE(mpu_data_3[[#This Row],[Accel_X (m/s-2)]])</f>
        <v>1.94</v>
      </c>
    </row>
    <row r="110" spans="1:8">
      <c r="A110">
        <f ca="1">VALUE(mpu_data_3[[#This Row],[Time]])</f>
        <v>125</v>
      </c>
      <c r="B110">
        <f ca="1">VALUE(mpu_data_3[[#This Row],[Accel_X (m/s-2)]])</f>
        <v>1.85</v>
      </c>
      <c r="C110">
        <v>-0.39</v>
      </c>
      <c r="D110">
        <v>11.1</v>
      </c>
      <c r="E110">
        <f ca="1">SQRT(mpu_data_3[[#This Row],[Accel_X (m/s-2)]]^2 + mpu_data_3[[#This Row],[Accel_Y (m/s-2)]]^2 + mpu_data_3[[#This Row],[Accel_Z (m/s-2)]]^2)</f>
        <v>11.2598667842919</v>
      </c>
      <c r="F110">
        <f ca="1">ABS(mpu_data_3[[#This Row],[VECTOR MAGNITUDE]]-9.81)</f>
        <v>1.4498667842918991</v>
      </c>
      <c r="G110" t="str">
        <f ca="1">IF(mpu_data_3[[#This Row],[NET DYNAMIC ACCELERATION]] &lt; $F$109 + 2 * $F$110, "NORMAL", IF(mpu_data_3[[#This Row],[NET DYNAMIC ACCELERATION]] &lt; $F$109 + 4 * $F$110, "MODERATE", "SEVERE"))</f>
        <v>NORMAL</v>
      </c>
      <c r="H110">
        <f ca="1">VALUE(mpu_data_3[[#This Row],[Accel_X (m/s-2)]])</f>
        <v>1.85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0F3B0-7FD7-451F-B7AE-CC8297E0C950}">
  <dimension ref="A1:W202"/>
  <sheetViews>
    <sheetView tabSelected="1" topLeftCell="G2" zoomScale="112" zoomScaleNormal="85" workbookViewId="0">
      <selection activeCell="X4" sqref="X4"/>
    </sheetView>
  </sheetViews>
  <sheetFormatPr baseColWidth="10" defaultColWidth="8.83203125" defaultRowHeight="15"/>
  <cols>
    <col min="1" max="1" width="11.83203125" customWidth="1"/>
    <col min="2" max="2" width="15.6640625" customWidth="1"/>
    <col min="3" max="3" width="15.5" customWidth="1"/>
    <col min="4" max="4" width="15.33203125" customWidth="1"/>
    <col min="5" max="5" width="21.33203125" customWidth="1"/>
    <col min="6" max="6" width="31.83203125" customWidth="1"/>
    <col min="7" max="7" width="35.6640625" customWidth="1"/>
    <col min="8" max="8" width="31.83203125" customWidth="1"/>
  </cols>
  <sheetData>
    <row r="1" spans="1:23" ht="17">
      <c r="A1" t="s">
        <v>0</v>
      </c>
      <c r="B1" t="s">
        <v>1</v>
      </c>
      <c r="C1" t="s">
        <v>2</v>
      </c>
      <c r="D1" t="s">
        <v>3</v>
      </c>
      <c r="E1" t="s">
        <v>315</v>
      </c>
      <c r="F1" t="s">
        <v>333</v>
      </c>
      <c r="G1" t="s">
        <v>332</v>
      </c>
      <c r="H1" t="s">
        <v>334</v>
      </c>
      <c r="V1" s="36"/>
      <c r="W1" s="37"/>
    </row>
    <row r="2" spans="1:23" ht="16">
      <c r="A2">
        <v>7</v>
      </c>
      <c r="B2">
        <v>0.04</v>
      </c>
      <c r="C2">
        <v>1.45</v>
      </c>
      <c r="D2">
        <v>11.17</v>
      </c>
      <c r="E2">
        <f>SQRT(mpu_data_1[[#This Row],[Accel_X (m/s-2)]]^2+mpu_data_1[[#This Row],[Accel_Y (m/s-2)]]^2+mpu_data_1[[#This Row],[Accel_Z (m/s-2)]]^2)</f>
        <v>11.263791546366614</v>
      </c>
      <c r="F2">
        <f>ABS(mpu_data_1[[#This Row],[VECTOR MAGNITUDE]]-9.81)</f>
        <v>1.4537915463666131</v>
      </c>
      <c r="G2">
        <v>1.6717942848668041</v>
      </c>
      <c r="H2">
        <v>0.14225100165786664</v>
      </c>
      <c r="V2" s="36"/>
      <c r="W2" s="37"/>
    </row>
    <row r="3" spans="1:23" ht="16">
      <c r="A3">
        <v>8</v>
      </c>
      <c r="B3">
        <v>-0.03</v>
      </c>
      <c r="C3">
        <v>1.46</v>
      </c>
      <c r="D3">
        <v>11.14</v>
      </c>
      <c r="E3">
        <f>SQRT(mpu_data_1[[#This Row],[Accel_X (m/s-2)]]^2+mpu_data_1[[#This Row],[Accel_Y (m/s-2)]]^2+mpu_data_1[[#This Row],[Accel_Z (m/s-2)]]^2)</f>
        <v>11.235305959340849</v>
      </c>
      <c r="F3">
        <f>ABS(mpu_data_1[[#This Row],[VECTOR MAGNITUDE]]-9.81)</f>
        <v>1.4253059593408484</v>
      </c>
      <c r="G3">
        <v>1.6818144781405167</v>
      </c>
      <c r="H3">
        <v>0.18380808300819851</v>
      </c>
      <c r="V3" s="36"/>
      <c r="W3" s="37"/>
    </row>
    <row r="4" spans="1:23" ht="16">
      <c r="A4">
        <v>9</v>
      </c>
      <c r="B4">
        <v>-0.02</v>
      </c>
      <c r="C4">
        <v>1.38</v>
      </c>
      <c r="D4">
        <v>11.29</v>
      </c>
      <c r="E4">
        <f>SQRT(mpu_data_1[[#This Row],[Accel_X (m/s-2)]]^2+mpu_data_1[[#This Row],[Accel_Y (m/s-2)]]^2+mpu_data_1[[#This Row],[Accel_Z (m/s-2)]]^2)</f>
        <v>11.374045014857291</v>
      </c>
      <c r="F4">
        <f>ABS(mpu_data_1[[#This Row],[VECTOR MAGNITUDE]]-9.81)</f>
        <v>1.5640450148572906</v>
      </c>
      <c r="G4">
        <v>0.1342546226451784</v>
      </c>
      <c r="H4">
        <v>3.1043456695114386</v>
      </c>
      <c r="V4" s="36"/>
      <c r="W4" s="37"/>
    </row>
    <row r="5" spans="1:23" ht="16">
      <c r="A5">
        <v>10</v>
      </c>
      <c r="B5">
        <v>-0.1</v>
      </c>
      <c r="C5">
        <v>1.41</v>
      </c>
      <c r="D5">
        <v>11.13</v>
      </c>
      <c r="E5">
        <f>SQRT(mpu_data_1[[#This Row],[Accel_X (m/s-2)]]^2+mpu_data_1[[#This Row],[Accel_Y (m/s-2)]]^2+mpu_data_1[[#This Row],[Accel_Z (m/s-2)]]^2)</f>
        <v>11.219402836158439</v>
      </c>
      <c r="F5">
        <f>ABS(mpu_data_1[[#This Row],[VECTOR MAGNITUDE]]-9.81)</f>
        <v>1.4094028361584385</v>
      </c>
      <c r="G5">
        <v>1.5823000311613971</v>
      </c>
      <c r="H5">
        <v>1.28881975707327</v>
      </c>
      <c r="V5" s="36"/>
      <c r="W5" s="37"/>
    </row>
    <row r="6" spans="1:23" ht="16">
      <c r="A6">
        <v>11</v>
      </c>
      <c r="B6">
        <v>0.06</v>
      </c>
      <c r="C6">
        <v>1.38</v>
      </c>
      <c r="D6">
        <v>11.2</v>
      </c>
      <c r="E6">
        <f>SQRT(mpu_data_1[[#This Row],[Accel_X (m/s-2)]]^2+mpu_data_1[[#This Row],[Accel_Y (m/s-2)]]^2+mpu_data_1[[#This Row],[Accel_Z (m/s-2)]]^2)</f>
        <v>11.284857110304941</v>
      </c>
      <c r="F6">
        <f>ABS(mpu_data_1[[#This Row],[VECTOR MAGNITUDE]]-9.81)</f>
        <v>1.4748571103049404</v>
      </c>
      <c r="G6">
        <v>1.7625407754736386</v>
      </c>
      <c r="H6">
        <v>9.9948150710881425</v>
      </c>
      <c r="V6" s="36"/>
      <c r="W6" s="38"/>
    </row>
    <row r="7" spans="1:23" ht="16">
      <c r="A7">
        <v>12</v>
      </c>
      <c r="B7">
        <v>1.1100000000000001</v>
      </c>
      <c r="C7">
        <v>2.2999999999999998</v>
      </c>
      <c r="D7">
        <v>12.58</v>
      </c>
      <c r="E7">
        <f>SQRT(mpu_data_1[[#This Row],[Accel_X (m/s-2)]]^2+mpu_data_1[[#This Row],[Accel_Y (m/s-2)]]^2+mpu_data_1[[#This Row],[Accel_Z (m/s-2)]]^2)</f>
        <v>12.836607807360947</v>
      </c>
      <c r="F7">
        <f>ABS(mpu_data_1[[#This Row],[VECTOR MAGNITUDE]]-9.81)</f>
        <v>3.0266078073609464</v>
      </c>
      <c r="G7">
        <v>1.4692552945662154</v>
      </c>
      <c r="H7">
        <v>0.36682661736948319</v>
      </c>
      <c r="V7" s="36"/>
      <c r="W7" s="37"/>
    </row>
    <row r="8" spans="1:23" ht="16">
      <c r="A8">
        <v>13</v>
      </c>
      <c r="B8">
        <v>-1.99</v>
      </c>
      <c r="C8">
        <v>1.18</v>
      </c>
      <c r="D8">
        <v>5.76</v>
      </c>
      <c r="E8">
        <f>SQRT(mpu_data_1[[#This Row],[Accel_X (m/s-2)]]^2+mpu_data_1[[#This Row],[Accel_Y (m/s-2)]]^2+mpu_data_1[[#This Row],[Accel_Z (m/s-2)]]^2)</f>
        <v>6.2072618762220753</v>
      </c>
      <c r="F8">
        <f>ABS(mpu_data_1[[#This Row],[VECTOR MAGNITUDE]]-9.81)</f>
        <v>3.6027381237779252</v>
      </c>
      <c r="G8">
        <v>0.73941230590595453</v>
      </c>
      <c r="H8">
        <v>8.3710767914860789</v>
      </c>
      <c r="V8" s="36"/>
      <c r="W8" s="37"/>
    </row>
    <row r="9" spans="1:23" ht="16">
      <c r="A9">
        <v>14</v>
      </c>
      <c r="B9">
        <v>-2.85</v>
      </c>
      <c r="C9">
        <v>1.64</v>
      </c>
      <c r="D9">
        <v>10.06</v>
      </c>
      <c r="E9">
        <f>SQRT(mpu_data_1[[#This Row],[Accel_X (m/s-2)]]^2+mpu_data_1[[#This Row],[Accel_Y (m/s-2)]]^2+mpu_data_1[[#This Row],[Accel_Z (m/s-2)]]^2)</f>
        <v>10.583746973543917</v>
      </c>
      <c r="F9">
        <f>ABS(mpu_data_1[[#This Row],[VECTOR MAGNITUDE]]-9.81)</f>
        <v>0.77374697354391664</v>
      </c>
      <c r="G9">
        <v>2.4072910363840458</v>
      </c>
      <c r="H9">
        <v>2.3097266716472271</v>
      </c>
      <c r="V9" s="36"/>
      <c r="W9" s="38"/>
    </row>
    <row r="10" spans="1:23" ht="16">
      <c r="A10">
        <v>15</v>
      </c>
      <c r="B10">
        <v>-0.34</v>
      </c>
      <c r="C10">
        <v>1.85</v>
      </c>
      <c r="D10">
        <v>11.31</v>
      </c>
      <c r="E10">
        <f>SQRT(mpu_data_1[[#This Row],[Accel_X (m/s-2)]]^2+mpu_data_1[[#This Row],[Accel_Y (m/s-2)]]^2+mpu_data_1[[#This Row],[Accel_Z (m/s-2)]]^2)</f>
        <v>11.465347792369842</v>
      </c>
      <c r="F10">
        <f>ABS(mpu_data_1[[#This Row],[VECTOR MAGNITUDE]]-9.81)</f>
        <v>1.6553477923698416</v>
      </c>
      <c r="G10">
        <v>9.9071042498638722</v>
      </c>
      <c r="H10">
        <v>10.713708241933277</v>
      </c>
      <c r="V10" s="36"/>
      <c r="W10" s="37"/>
    </row>
    <row r="11" spans="1:23" ht="16">
      <c r="A11">
        <v>16</v>
      </c>
      <c r="B11">
        <v>-0.32</v>
      </c>
      <c r="C11">
        <v>1.81</v>
      </c>
      <c r="D11">
        <v>11.18</v>
      </c>
      <c r="E11">
        <f>SQRT(mpu_data_1[[#This Row],[Accel_X (m/s-2)]]^2+mpu_data_1[[#This Row],[Accel_Y (m/s-2)]]^2+mpu_data_1[[#This Row],[Accel_Z (m/s-2)]]^2)</f>
        <v>11.330088260909532</v>
      </c>
      <c r="F11">
        <f>ABS(mpu_data_1[[#This Row],[VECTOR MAGNITUDE]]-9.81)</f>
        <v>1.5200882609095316</v>
      </c>
      <c r="G11">
        <v>0.44755907895809521</v>
      </c>
      <c r="H11">
        <v>15.368455075719003</v>
      </c>
      <c r="V11" s="36"/>
      <c r="W11" s="37"/>
    </row>
    <row r="12" spans="1:23" ht="16">
      <c r="A12">
        <v>17</v>
      </c>
      <c r="B12">
        <v>-0.3</v>
      </c>
      <c r="C12">
        <v>2.0499999999999998</v>
      </c>
      <c r="D12">
        <v>11.33</v>
      </c>
      <c r="E12">
        <f>SQRT(mpu_data_1[[#This Row],[Accel_X (m/s-2)]]^2+mpu_data_1[[#This Row],[Accel_Y (m/s-2)]]^2+mpu_data_1[[#This Row],[Accel_Z (m/s-2)]]^2)</f>
        <v>11.517873067541593</v>
      </c>
      <c r="F12">
        <f>ABS(mpu_data_1[[#This Row],[VECTOR MAGNITUDE]]-9.81)</f>
        <v>1.707873067541593</v>
      </c>
      <c r="G12">
        <v>5.9913037436788716</v>
      </c>
      <c r="H12">
        <v>18.304263283963181</v>
      </c>
      <c r="V12" s="36"/>
      <c r="W12" s="37"/>
    </row>
    <row r="13" spans="1:23" ht="16">
      <c r="A13">
        <v>18</v>
      </c>
      <c r="B13">
        <v>-0.41</v>
      </c>
      <c r="C13">
        <v>1.86</v>
      </c>
      <c r="D13">
        <v>11.21</v>
      </c>
      <c r="E13">
        <f>SQRT(mpu_data_1[[#This Row],[Accel_X (m/s-2)]]^2+mpu_data_1[[#This Row],[Accel_Y (m/s-2)]]^2+mpu_data_1[[#This Row],[Accel_Z (m/s-2)]]^2)</f>
        <v>11.370655214190606</v>
      </c>
      <c r="F13">
        <f>ABS(mpu_data_1[[#This Row],[VECTOR MAGNITUDE]]-9.81)</f>
        <v>1.5606552141906054</v>
      </c>
      <c r="G13">
        <v>4.0916698241532083</v>
      </c>
      <c r="H13">
        <v>1.9898559313239073</v>
      </c>
      <c r="V13" s="36"/>
      <c r="W13" s="38"/>
    </row>
    <row r="14" spans="1:23" ht="16">
      <c r="A14">
        <v>19</v>
      </c>
      <c r="B14">
        <v>-0.03</v>
      </c>
      <c r="C14">
        <v>1.96</v>
      </c>
      <c r="D14">
        <v>11.78</v>
      </c>
      <c r="E14">
        <f>SQRT(mpu_data_1[[#This Row],[Accel_X (m/s-2)]]^2+mpu_data_1[[#This Row],[Accel_Y (m/s-2)]]^2+mpu_data_1[[#This Row],[Accel_Z (m/s-2)]]^2)</f>
        <v>11.941980572752577</v>
      </c>
      <c r="F14">
        <f>ABS(mpu_data_1[[#This Row],[VECTOR MAGNITUDE]]-9.81)</f>
        <v>2.1319805727525765</v>
      </c>
      <c r="G14">
        <v>6.5474019942043338</v>
      </c>
      <c r="H14">
        <v>0.55529787319206747</v>
      </c>
      <c r="V14" s="36"/>
      <c r="W14" s="37"/>
    </row>
    <row r="15" spans="1:23" ht="16">
      <c r="A15">
        <v>20</v>
      </c>
      <c r="B15">
        <v>-0.01</v>
      </c>
      <c r="C15">
        <v>1.9</v>
      </c>
      <c r="D15">
        <v>11.27</v>
      </c>
      <c r="E15">
        <f>SQRT(mpu_data_1[[#This Row],[Accel_X (m/s-2)]]^2+mpu_data_1[[#This Row],[Accel_Y (m/s-2)]]^2+mpu_data_1[[#This Row],[Accel_Z (m/s-2)]]^2)</f>
        <v>11.429041954599693</v>
      </c>
      <c r="F15">
        <f>ABS(mpu_data_1[[#This Row],[VECTOR MAGNITUDE]]-9.81)</f>
        <v>1.6190419545996928</v>
      </c>
      <c r="G15">
        <v>2.7415337708186076</v>
      </c>
      <c r="H15">
        <v>3.3970511470199138</v>
      </c>
      <c r="V15" s="36"/>
      <c r="W15" s="37"/>
    </row>
    <row r="16" spans="1:23" ht="16">
      <c r="A16">
        <v>21</v>
      </c>
      <c r="B16">
        <v>-2.46</v>
      </c>
      <c r="C16">
        <v>2.77</v>
      </c>
      <c r="D16">
        <v>12.74</v>
      </c>
      <c r="E16">
        <f>SQRT(mpu_data_1[[#This Row],[Accel_X (m/s-2)]]^2+mpu_data_1[[#This Row],[Accel_Y (m/s-2)]]^2+mpu_data_1[[#This Row],[Accel_Z (m/s-2)]]^2)</f>
        <v>13.267708920533341</v>
      </c>
      <c r="F16">
        <f>ABS(mpu_data_1[[#This Row],[VECTOR MAGNITUDE]]-9.81)</f>
        <v>3.4577089205333404</v>
      </c>
      <c r="G16">
        <v>2.7653637425343245</v>
      </c>
      <c r="H16">
        <v>0.4953820889863163</v>
      </c>
      <c r="V16" s="36"/>
      <c r="W16" s="37"/>
    </row>
    <row r="17" spans="1:23" ht="16">
      <c r="A17">
        <v>22</v>
      </c>
      <c r="B17">
        <v>0.26</v>
      </c>
      <c r="C17">
        <v>1.95</v>
      </c>
      <c r="D17">
        <v>11.26</v>
      </c>
      <c r="E17">
        <f>SQRT(mpu_data_1[[#This Row],[Accel_X (m/s-2)]]^2+mpu_data_1[[#This Row],[Accel_Y (m/s-2)]]^2+mpu_data_1[[#This Row],[Accel_Z (m/s-2)]]^2)</f>
        <v>11.430559916294564</v>
      </c>
      <c r="F17">
        <f>ABS(mpu_data_1[[#This Row],[VECTOR MAGNITUDE]]-9.81)</f>
        <v>1.6205599162945639</v>
      </c>
      <c r="G17">
        <v>10.294429860107945</v>
      </c>
      <c r="H17">
        <v>6.8036567062293107</v>
      </c>
      <c r="V17" s="36"/>
      <c r="W17" s="37"/>
    </row>
    <row r="18" spans="1:23" ht="16">
      <c r="A18">
        <v>23</v>
      </c>
      <c r="B18">
        <v>0.28999999999999998</v>
      </c>
      <c r="C18">
        <v>2.04</v>
      </c>
      <c r="D18">
        <v>11.27</v>
      </c>
      <c r="E18">
        <f>SQRT(mpu_data_1[[#This Row],[Accel_X (m/s-2)]]^2+mpu_data_1[[#This Row],[Accel_Y (m/s-2)]]^2+mpu_data_1[[#This Row],[Accel_Z (m/s-2)]]^2)</f>
        <v>11.456814566012666</v>
      </c>
      <c r="F18">
        <f>ABS(mpu_data_1[[#This Row],[VECTOR MAGNITUDE]]-9.81)</f>
        <v>1.6468145660126652</v>
      </c>
      <c r="G18">
        <v>1.1567173858702624</v>
      </c>
      <c r="H18">
        <v>0.61332960238713596</v>
      </c>
      <c r="V18" s="36"/>
      <c r="W18" s="37"/>
    </row>
    <row r="19" spans="1:23" ht="16">
      <c r="A19">
        <v>24</v>
      </c>
      <c r="B19">
        <v>0.24</v>
      </c>
      <c r="C19">
        <v>1.92</v>
      </c>
      <c r="D19">
        <v>11.31</v>
      </c>
      <c r="E19">
        <f>SQRT(mpu_data_1[[#This Row],[Accel_X (m/s-2)]]^2+mpu_data_1[[#This Row],[Accel_Y (m/s-2)]]^2+mpu_data_1[[#This Row],[Accel_Z (m/s-2)]]^2)</f>
        <v>11.474323509471049</v>
      </c>
      <c r="F19">
        <f>ABS(mpu_data_1[[#This Row],[VECTOR MAGNITUDE]]-9.81)</f>
        <v>1.664323509471048</v>
      </c>
      <c r="G19">
        <v>0.50657404374145898</v>
      </c>
      <c r="H19">
        <v>0.51566839412322274</v>
      </c>
      <c r="V19" s="36"/>
      <c r="W19" s="37"/>
    </row>
    <row r="20" spans="1:23" ht="16">
      <c r="A20">
        <v>25</v>
      </c>
      <c r="B20">
        <v>0.16</v>
      </c>
      <c r="C20">
        <v>1.82</v>
      </c>
      <c r="D20">
        <v>11.18</v>
      </c>
      <c r="E20">
        <f>SQRT(mpu_data_1[[#This Row],[Accel_X (m/s-2)]]^2+mpu_data_1[[#This Row],[Accel_Y (m/s-2)]]^2+mpu_data_1[[#This Row],[Accel_Z (m/s-2)]]^2)</f>
        <v>11.328300843462801</v>
      </c>
      <c r="F20">
        <f>ABS(mpu_data_1[[#This Row],[VECTOR MAGNITUDE]]-9.81)</f>
        <v>1.5183008434628</v>
      </c>
      <c r="G20">
        <v>1.6871083320981182</v>
      </c>
      <c r="H20">
        <v>0.43508133368614388</v>
      </c>
      <c r="V20" s="36"/>
      <c r="W20" s="37"/>
    </row>
    <row r="21" spans="1:23" ht="16">
      <c r="A21">
        <v>26</v>
      </c>
      <c r="B21">
        <v>0.01</v>
      </c>
      <c r="C21">
        <v>1.75</v>
      </c>
      <c r="D21">
        <v>11.2</v>
      </c>
      <c r="E21">
        <f>SQRT(mpu_data_1[[#This Row],[Accel_X (m/s-2)]]^2+mpu_data_1[[#This Row],[Accel_Y (m/s-2)]]^2+mpu_data_1[[#This Row],[Accel_Z (m/s-2)]]^2)</f>
        <v>11.335898729258302</v>
      </c>
      <c r="F21">
        <f>ABS(mpu_data_1[[#This Row],[VECTOR MAGNITUDE]]-9.81)</f>
        <v>1.5258987292583015</v>
      </c>
      <c r="G21">
        <v>1.9563129677838589</v>
      </c>
      <c r="H21">
        <v>1.4325130642574742</v>
      </c>
      <c r="V21" s="36"/>
      <c r="W21" s="37"/>
    </row>
    <row r="22" spans="1:23" ht="16">
      <c r="A22">
        <v>27</v>
      </c>
      <c r="B22">
        <v>0.1</v>
      </c>
      <c r="C22">
        <v>-1.7</v>
      </c>
      <c r="D22">
        <v>14.11</v>
      </c>
      <c r="E22">
        <f>SQRT(mpu_data_1[[#This Row],[Accel_X (m/s-2)]]^2+mpu_data_1[[#This Row],[Accel_Y (m/s-2)]]^2+mpu_data_1[[#This Row],[Accel_Z (m/s-2)]]^2)</f>
        <v>14.212392479804377</v>
      </c>
      <c r="F22">
        <f>ABS(mpu_data_1[[#This Row],[VECTOR MAGNITUDE]]-9.81)</f>
        <v>4.4023924798043765</v>
      </c>
      <c r="G22">
        <v>2.3405761180283129</v>
      </c>
      <c r="H22">
        <v>12.842516416504372</v>
      </c>
      <c r="V22" s="36"/>
      <c r="W22" s="37"/>
    </row>
    <row r="23" spans="1:23">
      <c r="A23">
        <v>28</v>
      </c>
      <c r="B23">
        <v>-0.45</v>
      </c>
      <c r="C23">
        <v>-0.76</v>
      </c>
      <c r="D23">
        <v>10.99</v>
      </c>
      <c r="E23">
        <f>SQRT(mpu_data_1[[#This Row],[Accel_X (m/s-2)]]^2+mpu_data_1[[#This Row],[Accel_Y (m/s-2)]]^2+mpu_data_1[[#This Row],[Accel_Z (m/s-2)]]^2)</f>
        <v>11.025434231811463</v>
      </c>
      <c r="F23">
        <f>ABS(mpu_data_1[[#This Row],[VECTOR MAGNITUDE]]-9.81)</f>
        <v>1.2154342318114626</v>
      </c>
      <c r="G23">
        <v>8.179963404031021E-2</v>
      </c>
      <c r="H23">
        <v>3.3030240600709639</v>
      </c>
    </row>
    <row r="24" spans="1:23">
      <c r="A24">
        <v>29</v>
      </c>
      <c r="B24">
        <v>-1.1200000000000001</v>
      </c>
      <c r="C24">
        <v>-0.18</v>
      </c>
      <c r="D24">
        <v>11.83</v>
      </c>
      <c r="E24">
        <f>SQRT(mpu_data_1[[#This Row],[Accel_X (m/s-2)]]^2+mpu_data_1[[#This Row],[Accel_Y (m/s-2)]]^2+mpu_data_1[[#This Row],[Accel_Z (m/s-2)]]^2)</f>
        <v>11.884262703255933</v>
      </c>
      <c r="F24">
        <f>ABS(mpu_data_1[[#This Row],[VECTOR MAGNITUDE]]-9.81)</f>
        <v>2.0742627032559326</v>
      </c>
      <c r="G24">
        <v>3.4100945533683689</v>
      </c>
      <c r="H24">
        <v>14.836385130481103</v>
      </c>
    </row>
    <row r="25" spans="1:23">
      <c r="A25">
        <v>30</v>
      </c>
      <c r="B25">
        <v>-1</v>
      </c>
      <c r="C25">
        <v>0.28999999999999998</v>
      </c>
      <c r="D25">
        <v>11.78</v>
      </c>
      <c r="E25">
        <f>SQRT(mpu_data_1[[#This Row],[Accel_X (m/s-2)]]^2+mpu_data_1[[#This Row],[Accel_Y (m/s-2)]]^2+mpu_data_1[[#This Row],[Accel_Z (m/s-2)]]^2)</f>
        <v>11.825924910974194</v>
      </c>
      <c r="F25">
        <f>ABS(mpu_data_1[[#This Row],[VECTOR MAGNITUDE]]-9.81)</f>
        <v>2.0159249109741939</v>
      </c>
      <c r="G25">
        <v>2.7511403187200285</v>
      </c>
      <c r="H25">
        <v>11.576886168865256</v>
      </c>
    </row>
    <row r="26" spans="1:23">
      <c r="A26">
        <v>31</v>
      </c>
      <c r="B26">
        <v>-0.54</v>
      </c>
      <c r="C26">
        <v>1.05</v>
      </c>
      <c r="D26">
        <v>14.89</v>
      </c>
      <c r="E26">
        <f>SQRT(mpu_data_1[[#This Row],[Accel_X (m/s-2)]]^2+mpu_data_1[[#This Row],[Accel_Y (m/s-2)]]^2+mpu_data_1[[#This Row],[Accel_Z (m/s-2)]]^2)</f>
        <v>14.936739938821994</v>
      </c>
      <c r="F26">
        <f>ABS(mpu_data_1[[#This Row],[VECTOR MAGNITUDE]]-9.81)</f>
        <v>5.1267399388219932</v>
      </c>
      <c r="G26">
        <v>10.6833233029687</v>
      </c>
      <c r="H26">
        <v>8.4668378008888627</v>
      </c>
    </row>
    <row r="27" spans="1:23">
      <c r="A27">
        <v>32</v>
      </c>
      <c r="B27">
        <v>-1.93</v>
      </c>
      <c r="C27">
        <v>-0.13</v>
      </c>
      <c r="D27">
        <v>9.1199999999999992</v>
      </c>
      <c r="E27">
        <f>SQRT(mpu_data_1[[#This Row],[Accel_X (m/s-2)]]^2+mpu_data_1[[#This Row],[Accel_Y (m/s-2)]]^2+mpu_data_1[[#This Row],[Accel_Z (m/s-2)]]^2)</f>
        <v>9.3228858193158182</v>
      </c>
      <c r="F27">
        <f>ABS(mpu_data_1[[#This Row],[VECTOR MAGNITUDE]]-9.81)</f>
        <v>0.48711418068418233</v>
      </c>
      <c r="G27">
        <v>5.7028233541762541</v>
      </c>
      <c r="H27">
        <v>8.9580799205590367E-2</v>
      </c>
    </row>
    <row r="28" spans="1:23">
      <c r="A28">
        <v>33</v>
      </c>
      <c r="B28">
        <v>-0.37</v>
      </c>
      <c r="C28">
        <v>0.74</v>
      </c>
      <c r="D28">
        <v>11.87</v>
      </c>
      <c r="E28">
        <f>SQRT(mpu_data_1[[#This Row],[Accel_X (m/s-2)]]^2+mpu_data_1[[#This Row],[Accel_Y (m/s-2)]]^2+mpu_data_1[[#This Row],[Accel_Z (m/s-2)]]^2)</f>
        <v>11.898798258647803</v>
      </c>
      <c r="F28">
        <f>ABS(mpu_data_1[[#This Row],[VECTOR MAGNITUDE]]-9.81)</f>
        <v>2.0887982586478024</v>
      </c>
      <c r="G28">
        <v>3.2025723613496915</v>
      </c>
      <c r="H28">
        <v>2.2248701696362296</v>
      </c>
    </row>
    <row r="29" spans="1:23">
      <c r="A29">
        <v>34</v>
      </c>
      <c r="B29">
        <v>0.11</v>
      </c>
      <c r="C29">
        <v>0.56999999999999995</v>
      </c>
      <c r="D29">
        <v>13.91</v>
      </c>
      <c r="E29">
        <f>SQRT(mpu_data_1[[#This Row],[Accel_X (m/s-2)]]^2+mpu_data_1[[#This Row],[Accel_Y (m/s-2)]]^2+mpu_data_1[[#This Row],[Accel_Z (m/s-2)]]^2)</f>
        <v>13.922108317349064</v>
      </c>
      <c r="F29">
        <f>ABS(mpu_data_1[[#This Row],[VECTOR MAGNITUDE]]-9.81)</f>
        <v>4.1121083173490636</v>
      </c>
      <c r="G29">
        <v>1.4142505317727121</v>
      </c>
      <c r="H29">
        <v>3.4674018542785703</v>
      </c>
    </row>
    <row r="30" spans="1:23">
      <c r="A30">
        <v>35</v>
      </c>
      <c r="B30">
        <v>-0.06</v>
      </c>
      <c r="C30">
        <v>0.87</v>
      </c>
      <c r="D30">
        <v>13.15</v>
      </c>
      <c r="E30">
        <f>SQRT(mpu_data_1[[#This Row],[Accel_X (m/s-2)]]^2+mpu_data_1[[#This Row],[Accel_Y (m/s-2)]]^2+mpu_data_1[[#This Row],[Accel_Z (m/s-2)]]^2)</f>
        <v>13.17888462655319</v>
      </c>
      <c r="F30">
        <f>ABS(mpu_data_1[[#This Row],[VECTOR MAGNITUDE]]-9.81)</f>
        <v>3.3688846265531893</v>
      </c>
      <c r="G30">
        <v>1.003122006068212</v>
      </c>
      <c r="H30">
        <v>5.6529266311393958</v>
      </c>
    </row>
    <row r="31" spans="1:23">
      <c r="A31">
        <v>36</v>
      </c>
      <c r="B31">
        <v>-0.14000000000000001</v>
      </c>
      <c r="C31">
        <v>0.91</v>
      </c>
      <c r="D31">
        <v>13.76</v>
      </c>
      <c r="E31">
        <f>SQRT(mpu_data_1[[#This Row],[Accel_X (m/s-2)]]^2+mpu_data_1[[#This Row],[Accel_Y (m/s-2)]]^2+mpu_data_1[[#This Row],[Accel_Z (m/s-2)]]^2)</f>
        <v>13.790768651529181</v>
      </c>
      <c r="F31">
        <f>ABS(mpu_data_1[[#This Row],[VECTOR MAGNITUDE]]-9.81)</f>
        <v>3.9807686515291802</v>
      </c>
      <c r="G31">
        <v>3.0629367278799275</v>
      </c>
      <c r="H31">
        <v>0.85075513272863823</v>
      </c>
    </row>
    <row r="32" spans="1:23">
      <c r="A32">
        <v>37</v>
      </c>
      <c r="B32">
        <v>0.01</v>
      </c>
      <c r="C32">
        <v>0.96</v>
      </c>
      <c r="D32">
        <v>13.49</v>
      </c>
      <c r="E32">
        <f>SQRT(mpu_data_1[[#This Row],[Accel_X (m/s-2)]]^2+mpu_data_1[[#This Row],[Accel_Y (m/s-2)]]^2+mpu_data_1[[#This Row],[Accel_Z (m/s-2)]]^2)</f>
        <v>13.52411919497902</v>
      </c>
      <c r="F32">
        <f>ABS(mpu_data_1[[#This Row],[VECTOR MAGNITUDE]]-9.81)</f>
        <v>3.7141191949790198</v>
      </c>
      <c r="G32">
        <v>2.8955296659830854</v>
      </c>
      <c r="H32">
        <v>2.4533023713081699</v>
      </c>
    </row>
    <row r="33" spans="1:8">
      <c r="A33">
        <v>38</v>
      </c>
      <c r="B33">
        <v>-1.07</v>
      </c>
      <c r="C33">
        <v>0.37</v>
      </c>
      <c r="D33">
        <v>11.33</v>
      </c>
      <c r="E33">
        <f>SQRT(mpu_data_1[[#This Row],[Accel_X (m/s-2)]]^2+mpu_data_1[[#This Row],[Accel_Y (m/s-2)]]^2+mpu_data_1[[#This Row],[Accel_Z (m/s-2)]]^2)</f>
        <v>11.386426129387569</v>
      </c>
      <c r="F33">
        <f>ABS(mpu_data_1[[#This Row],[VECTOR MAGNITUDE]]-9.81)</f>
        <v>1.5764261293875688</v>
      </c>
      <c r="G33">
        <v>3.0256885284740385</v>
      </c>
      <c r="H33">
        <v>1.7700172711442868</v>
      </c>
    </row>
    <row r="34" spans="1:8">
      <c r="A34">
        <v>39</v>
      </c>
      <c r="B34">
        <v>1.37</v>
      </c>
      <c r="C34">
        <v>2.68</v>
      </c>
      <c r="D34">
        <v>-8</v>
      </c>
      <c r="E34">
        <f>SQRT(mpu_data_1[[#This Row],[Accel_X (m/s-2)]]^2+mpu_data_1[[#This Row],[Accel_Y (m/s-2)]]^2+mpu_data_1[[#This Row],[Accel_Z (m/s-2)]]^2)</f>
        <v>8.5474733108679555</v>
      </c>
      <c r="F34">
        <f>ABS(mpu_data_1[[#This Row],[VECTOR MAGNITUDE]]-9.81)</f>
        <v>1.262526689132045</v>
      </c>
      <c r="G34">
        <v>3.7251172880030854</v>
      </c>
      <c r="H34">
        <v>2.5689902657688517</v>
      </c>
    </row>
    <row r="35" spans="1:8">
      <c r="A35">
        <v>40</v>
      </c>
      <c r="B35">
        <v>-1.43</v>
      </c>
      <c r="C35">
        <v>0.87</v>
      </c>
      <c r="D35">
        <v>14.1</v>
      </c>
      <c r="E35">
        <f>SQRT(mpu_data_1[[#This Row],[Accel_X (m/s-2)]]^2+mpu_data_1[[#This Row],[Accel_Y (m/s-2)]]^2+mpu_data_1[[#This Row],[Accel_Z (m/s-2)]]^2)</f>
        <v>14.199007007534012</v>
      </c>
      <c r="F35">
        <f>ABS(mpu_data_1[[#This Row],[VECTOR MAGNITUDE]]-9.81)</f>
        <v>4.389007007534012</v>
      </c>
      <c r="G35">
        <v>0.66341593817670308</v>
      </c>
      <c r="H35">
        <v>5.6919676170478422</v>
      </c>
    </row>
    <row r="36" spans="1:8">
      <c r="A36">
        <v>41</v>
      </c>
      <c r="B36">
        <v>-1.22</v>
      </c>
      <c r="C36">
        <v>0.53</v>
      </c>
      <c r="D36">
        <v>10.24</v>
      </c>
      <c r="E36">
        <f>SQRT(mpu_data_1[[#This Row],[Accel_X (m/s-2)]]^2+mpu_data_1[[#This Row],[Accel_Y (m/s-2)]]^2+mpu_data_1[[#This Row],[Accel_Z (m/s-2)]]^2)</f>
        <v>10.326030214947078</v>
      </c>
      <c r="F36">
        <f>ABS(mpu_data_1[[#This Row],[VECTOR MAGNITUDE]]-9.81)</f>
        <v>0.51603021494707768</v>
      </c>
      <c r="G36">
        <v>2.9854679476758488</v>
      </c>
      <c r="H36">
        <v>5.2825172556927402</v>
      </c>
    </row>
    <row r="37" spans="1:8">
      <c r="A37">
        <v>42</v>
      </c>
      <c r="B37">
        <v>-0.7</v>
      </c>
      <c r="C37">
        <v>1.07</v>
      </c>
      <c r="D37">
        <v>11.28</v>
      </c>
      <c r="E37">
        <f>SQRT(mpu_data_1[[#This Row],[Accel_X (m/s-2)]]^2+mpu_data_1[[#This Row],[Accel_Y (m/s-2)]]^2+mpu_data_1[[#This Row],[Accel_Z (m/s-2)]]^2)</f>
        <v>11.352237664883518</v>
      </c>
      <c r="F37">
        <f>ABS(mpu_data_1[[#This Row],[VECTOR MAGNITUDE]]-9.81)</f>
        <v>1.5422376648835172</v>
      </c>
      <c r="G37">
        <v>4.9496090692208723</v>
      </c>
      <c r="H37">
        <v>1.4231340239489718</v>
      </c>
    </row>
    <row r="38" spans="1:8">
      <c r="A38">
        <v>43</v>
      </c>
      <c r="B38">
        <v>-2.4300000000000002</v>
      </c>
      <c r="C38">
        <v>0.37</v>
      </c>
      <c r="D38">
        <v>9.85</v>
      </c>
      <c r="E38">
        <f>SQRT(mpu_data_1[[#This Row],[Accel_X (m/s-2)]]^2+mpu_data_1[[#This Row],[Accel_Y (m/s-2)]]^2+mpu_data_1[[#This Row],[Accel_Z (m/s-2)]]^2)</f>
        <v>10.152058904478441</v>
      </c>
      <c r="F38">
        <f>ABS(mpu_data_1[[#This Row],[VECTOR MAGNITUDE]]-9.81)</f>
        <v>0.34205890447844034</v>
      </c>
      <c r="G38">
        <v>1.8745479019781115</v>
      </c>
      <c r="H38">
        <v>6.3320264520844907</v>
      </c>
    </row>
    <row r="39" spans="1:8">
      <c r="A39">
        <v>44</v>
      </c>
      <c r="B39">
        <v>-4.3899999999999997</v>
      </c>
      <c r="C39">
        <v>1.05</v>
      </c>
      <c r="D39">
        <v>19.61</v>
      </c>
      <c r="E39">
        <f>SQRT(mpu_data_1[[#This Row],[Accel_X (m/s-2)]]^2+mpu_data_1[[#This Row],[Accel_Y (m/s-2)]]^2+mpu_data_1[[#This Row],[Accel_Z (m/s-2)]]^2)</f>
        <v>20.122790561947415</v>
      </c>
      <c r="F39">
        <f>ABS(mpu_data_1[[#This Row],[VECTOR MAGNITUDE]]-9.81)</f>
        <v>10.312790561947415</v>
      </c>
      <c r="G39">
        <v>0.89270220302136671</v>
      </c>
      <c r="H39">
        <v>5.8949265651842495</v>
      </c>
    </row>
    <row r="40" spans="1:8">
      <c r="A40">
        <v>45</v>
      </c>
      <c r="B40">
        <v>-0.95</v>
      </c>
      <c r="C40">
        <v>1</v>
      </c>
      <c r="D40">
        <v>11.11</v>
      </c>
      <c r="E40">
        <f>SQRT(mpu_data_1[[#This Row],[Accel_X (m/s-2)]]^2+mpu_data_1[[#This Row],[Accel_Y (m/s-2)]]^2+mpu_data_1[[#This Row],[Accel_Z (m/s-2)]]^2)</f>
        <v>11.195293654031591</v>
      </c>
      <c r="F40">
        <f>ABS(mpu_data_1[[#This Row],[VECTOR MAGNITUDE]]-9.81)</f>
        <v>1.3852936540315905</v>
      </c>
      <c r="G40">
        <v>0.63042484643216312</v>
      </c>
      <c r="H40">
        <v>8.5644006704980722</v>
      </c>
    </row>
    <row r="41" spans="1:8">
      <c r="A41">
        <v>46</v>
      </c>
      <c r="B41">
        <v>-2.66</v>
      </c>
      <c r="C41">
        <v>0.46</v>
      </c>
      <c r="D41">
        <v>8.69</v>
      </c>
      <c r="E41">
        <f>SQRT(mpu_data_1[[#This Row],[Accel_X (m/s-2)]]^2+mpu_data_1[[#This Row],[Accel_Y (m/s-2)]]^2+mpu_data_1[[#This Row],[Accel_Z (m/s-2)]]^2)</f>
        <v>9.0996318606853546</v>
      </c>
      <c r="F41">
        <f>ABS(mpu_data_1[[#This Row],[VECTOR MAGNITUDE]]-9.81)</f>
        <v>0.71036813931464593</v>
      </c>
      <c r="G41">
        <v>1.0078602320421943</v>
      </c>
      <c r="H41">
        <v>14.608724372906954</v>
      </c>
    </row>
    <row r="42" spans="1:8">
      <c r="A42">
        <v>47</v>
      </c>
      <c r="B42">
        <v>1.21</v>
      </c>
      <c r="C42">
        <v>2.17</v>
      </c>
      <c r="D42">
        <v>19.03</v>
      </c>
      <c r="E42">
        <f>SQRT(mpu_data_1[[#This Row],[Accel_X (m/s-2)]]^2+mpu_data_1[[#This Row],[Accel_Y (m/s-2)]]^2+mpu_data_1[[#This Row],[Accel_Z (m/s-2)]]^2)</f>
        <v>19.191505933615527</v>
      </c>
      <c r="F42">
        <f>ABS(mpu_data_1[[#This Row],[VECTOR MAGNITUDE]]-9.81)</f>
        <v>9.3815059336155269</v>
      </c>
      <c r="G42">
        <v>4.4531728587996842</v>
      </c>
      <c r="H42">
        <v>4.2330409812120102</v>
      </c>
    </row>
    <row r="43" spans="1:8">
      <c r="A43">
        <v>48</v>
      </c>
      <c r="B43">
        <v>-0.71</v>
      </c>
      <c r="C43">
        <v>0.89</v>
      </c>
      <c r="D43">
        <v>10.039999999999999</v>
      </c>
      <c r="E43">
        <f>SQRT(mpu_data_1[[#This Row],[Accel_X (m/s-2)]]^2+mpu_data_1[[#This Row],[Accel_Y (m/s-2)]]^2+mpu_data_1[[#This Row],[Accel_Z (m/s-2)]]^2)</f>
        <v>10.10434559979022</v>
      </c>
      <c r="F43">
        <f>ABS(mpu_data_1[[#This Row],[VECTOR MAGNITUDE]]-9.81)</f>
        <v>0.29434559979021913</v>
      </c>
      <c r="G43">
        <v>1.1852855119720047</v>
      </c>
      <c r="H43">
        <v>6.0027175045710104</v>
      </c>
    </row>
    <row r="44" spans="1:8">
      <c r="A44">
        <v>49</v>
      </c>
      <c r="B44">
        <v>-1.79</v>
      </c>
      <c r="C44">
        <v>0.7</v>
      </c>
      <c r="D44">
        <v>6.74</v>
      </c>
      <c r="E44">
        <f>SQRT(mpu_data_1[[#This Row],[Accel_X (m/s-2)]]^2+mpu_data_1[[#This Row],[Accel_Y (m/s-2)]]^2+mpu_data_1[[#This Row],[Accel_Z (m/s-2)]]^2)</f>
        <v>7.0086874662806879</v>
      </c>
      <c r="F44">
        <f>ABS(mpu_data_1[[#This Row],[VECTOR MAGNITUDE]]-9.81)</f>
        <v>2.8013125337193125</v>
      </c>
      <c r="G44">
        <v>0.26111215308418601</v>
      </c>
      <c r="H44">
        <v>0.54213987540740227</v>
      </c>
    </row>
    <row r="45" spans="1:8">
      <c r="A45">
        <v>50</v>
      </c>
      <c r="B45">
        <v>-1.1000000000000001</v>
      </c>
      <c r="C45">
        <v>0.63</v>
      </c>
      <c r="D45">
        <v>10.83</v>
      </c>
      <c r="E45">
        <f>SQRT(mpu_data_1[[#This Row],[Accel_X (m/s-2)]]^2+mpu_data_1[[#This Row],[Accel_Y (m/s-2)]]^2+mpu_data_1[[#This Row],[Accel_Z (m/s-2)]]^2)</f>
        <v>10.90393506950587</v>
      </c>
      <c r="F45">
        <f>ABS(mpu_data_1[[#This Row],[VECTOR MAGNITUDE]]-9.81)</f>
        <v>1.0939350695058696</v>
      </c>
      <c r="G45">
        <v>2.8160128306603589</v>
      </c>
      <c r="H45">
        <v>1.0477437803624738</v>
      </c>
    </row>
    <row r="46" spans="1:8">
      <c r="A46">
        <v>51</v>
      </c>
      <c r="B46">
        <v>-1.74</v>
      </c>
      <c r="C46">
        <v>0.86</v>
      </c>
      <c r="D46">
        <v>9.91</v>
      </c>
      <c r="E46">
        <f>SQRT(mpu_data_1[[#This Row],[Accel_X (m/s-2)]]^2+mpu_data_1[[#This Row],[Accel_Y (m/s-2)]]^2+mpu_data_1[[#This Row],[Accel_Z (m/s-2)]]^2)</f>
        <v>10.098282032108234</v>
      </c>
      <c r="F46">
        <f>ABS(mpu_data_1[[#This Row],[VECTOR MAGNITUDE]]-9.81)</f>
        <v>0.28828203210823311</v>
      </c>
      <c r="G46">
        <v>3.7466181053804641</v>
      </c>
      <c r="H46">
        <v>2.9105385106134545</v>
      </c>
    </row>
    <row r="47" spans="1:8">
      <c r="A47">
        <v>52</v>
      </c>
      <c r="B47">
        <v>-1.1499999999999999</v>
      </c>
      <c r="C47">
        <v>0.34</v>
      </c>
      <c r="D47">
        <v>10.15</v>
      </c>
      <c r="E47">
        <f>SQRT(mpu_data_1[[#This Row],[Accel_X (m/s-2)]]^2+mpu_data_1[[#This Row],[Accel_Y (m/s-2)]]^2+mpu_data_1[[#This Row],[Accel_Z (m/s-2)]]^2)</f>
        <v>10.220596851456378</v>
      </c>
      <c r="F47">
        <f>ABS(mpu_data_1[[#This Row],[VECTOR MAGNITUDE]]-9.81)</f>
        <v>0.41059685145637737</v>
      </c>
      <c r="G47">
        <v>1.9761486500043759</v>
      </c>
      <c r="H47">
        <v>2.3276562811771857</v>
      </c>
    </row>
    <row r="48" spans="1:8">
      <c r="A48">
        <v>53</v>
      </c>
      <c r="B48">
        <v>-0.81</v>
      </c>
      <c r="C48">
        <v>1.41</v>
      </c>
      <c r="D48">
        <v>11.39</v>
      </c>
      <c r="E48">
        <f>SQRT(mpu_data_1[[#This Row],[Accel_X (m/s-2)]]^2+mpu_data_1[[#This Row],[Accel_Y (m/s-2)]]^2+mpu_data_1[[#This Row],[Accel_Z (m/s-2)]]^2)</f>
        <v>11.505489993911603</v>
      </c>
      <c r="F48">
        <f>ABS(mpu_data_1[[#This Row],[VECTOR MAGNITUDE]]-9.81)</f>
        <v>1.6954899939116022</v>
      </c>
      <c r="G48">
        <v>4.8317007208862179</v>
      </c>
      <c r="H48">
        <v>7.2681292886545368</v>
      </c>
    </row>
    <row r="49" spans="1:8">
      <c r="A49">
        <v>54</v>
      </c>
      <c r="B49">
        <v>-0.11</v>
      </c>
      <c r="C49">
        <v>0.7</v>
      </c>
      <c r="D49">
        <v>13.41</v>
      </c>
      <c r="E49">
        <f>SQRT(mpu_data_1[[#This Row],[Accel_X (m/s-2)]]^2+mpu_data_1[[#This Row],[Accel_Y (m/s-2)]]^2+mpu_data_1[[#This Row],[Accel_Z (m/s-2)]]^2)</f>
        <v>13.428708054016218</v>
      </c>
      <c r="F49">
        <f>ABS(mpu_data_1[[#This Row],[VECTOR MAGNITUDE]]-9.81)</f>
        <v>3.6187080540162171</v>
      </c>
      <c r="G49">
        <v>2.7462812966260035</v>
      </c>
      <c r="H49">
        <v>6.2194541391776621</v>
      </c>
    </row>
    <row r="50" spans="1:8">
      <c r="A50">
        <v>55</v>
      </c>
      <c r="B50">
        <v>-1.1200000000000001</v>
      </c>
      <c r="C50">
        <v>-0.28000000000000003</v>
      </c>
      <c r="D50">
        <v>11.01</v>
      </c>
      <c r="E50">
        <f>SQRT(mpu_data_1[[#This Row],[Accel_X (m/s-2)]]^2+mpu_data_1[[#This Row],[Accel_Y (m/s-2)]]^2+mpu_data_1[[#This Row],[Accel_Z (m/s-2)]]^2)</f>
        <v>11.070361331049678</v>
      </c>
      <c r="F50">
        <f>ABS(mpu_data_1[[#This Row],[VECTOR MAGNITUDE]]-9.81)</f>
        <v>1.260361331049678</v>
      </c>
      <c r="G50">
        <v>0.20651625710752874</v>
      </c>
      <c r="H50">
        <v>1.2475529198715627</v>
      </c>
    </row>
    <row r="51" spans="1:8">
      <c r="A51">
        <v>56</v>
      </c>
      <c r="B51">
        <v>-0.31</v>
      </c>
      <c r="C51">
        <v>1.83</v>
      </c>
      <c r="D51">
        <v>11.66</v>
      </c>
      <c r="E51">
        <f>SQRT(mpu_data_1[[#This Row],[Accel_X (m/s-2)]]^2+mpu_data_1[[#This Row],[Accel_Y (m/s-2)]]^2+mpu_data_1[[#This Row],[Accel_Z (m/s-2)]]^2)</f>
        <v>11.806803123623261</v>
      </c>
      <c r="F51">
        <f>ABS(mpu_data_1[[#This Row],[VECTOR MAGNITUDE]]-9.81)</f>
        <v>1.9968031236232608</v>
      </c>
      <c r="G51">
        <v>4.6218432641156397</v>
      </c>
      <c r="H51">
        <v>0.13422948246871336</v>
      </c>
    </row>
    <row r="52" spans="1:8">
      <c r="A52">
        <v>57</v>
      </c>
      <c r="B52">
        <v>-0.44</v>
      </c>
      <c r="C52">
        <v>0.55000000000000004</v>
      </c>
      <c r="D52">
        <v>11.76</v>
      </c>
      <c r="E52">
        <f>SQRT(mpu_data_1[[#This Row],[Accel_X (m/s-2)]]^2+mpu_data_1[[#This Row],[Accel_Y (m/s-2)]]^2+mpu_data_1[[#This Row],[Accel_Z (m/s-2)]]^2)</f>
        <v>11.781073805048502</v>
      </c>
      <c r="F52">
        <f>ABS(mpu_data_1[[#This Row],[VECTOR MAGNITUDE]]-9.81)</f>
        <v>1.9710738050485013</v>
      </c>
      <c r="G52">
        <v>0.42329663832930287</v>
      </c>
      <c r="H52">
        <v>2.5979651837035718</v>
      </c>
    </row>
    <row r="53" spans="1:8">
      <c r="A53">
        <v>58</v>
      </c>
      <c r="B53">
        <v>-0.7</v>
      </c>
      <c r="C53">
        <v>1.1299999999999999</v>
      </c>
      <c r="D53">
        <v>11.81</v>
      </c>
      <c r="E53">
        <f>SQRT(mpu_data_1[[#This Row],[Accel_X (m/s-2)]]^2+mpu_data_1[[#This Row],[Accel_Y (m/s-2)]]^2+mpu_data_1[[#This Row],[Accel_Z (m/s-2)]]^2)</f>
        <v>11.884569828142707</v>
      </c>
      <c r="F53">
        <f>ABS(mpu_data_1[[#This Row],[VECTOR MAGNITUDE]]-9.81)</f>
        <v>2.0745698281427067</v>
      </c>
      <c r="G53">
        <v>0.76031492260642253</v>
      </c>
      <c r="H53">
        <v>3.8355795260125864</v>
      </c>
    </row>
    <row r="54" spans="1:8">
      <c r="A54">
        <v>59</v>
      </c>
      <c r="B54">
        <v>-1.17</v>
      </c>
      <c r="C54">
        <v>-0.25</v>
      </c>
      <c r="D54">
        <v>10.68</v>
      </c>
      <c r="E54">
        <f>SQRT(mpu_data_1[[#This Row],[Accel_X (m/s-2)]]^2+mpu_data_1[[#This Row],[Accel_Y (m/s-2)]]^2+mpu_data_1[[#This Row],[Accel_Z (m/s-2)]]^2)</f>
        <v>10.746804176126036</v>
      </c>
      <c r="F54">
        <f>ABS(mpu_data_1[[#This Row],[VECTOR MAGNITUDE]]-9.81)</f>
        <v>0.93680417612603506</v>
      </c>
      <c r="G54">
        <v>1.4845385031881673</v>
      </c>
      <c r="H54">
        <v>1.2172472396792422</v>
      </c>
    </row>
    <row r="55" spans="1:8">
      <c r="A55">
        <v>60</v>
      </c>
      <c r="B55">
        <v>-0.54</v>
      </c>
      <c r="C55">
        <v>0.83</v>
      </c>
      <c r="D55">
        <v>11.35</v>
      </c>
      <c r="E55">
        <f>SQRT(mpu_data_1[[#This Row],[Accel_X (m/s-2)]]^2+mpu_data_1[[#This Row],[Accel_Y (m/s-2)]]^2+mpu_data_1[[#This Row],[Accel_Z (m/s-2)]]^2)</f>
        <v>11.393111954158968</v>
      </c>
      <c r="F55">
        <f>ABS(mpu_data_1[[#This Row],[VECTOR MAGNITUDE]]-9.81)</f>
        <v>1.5831119541589675</v>
      </c>
      <c r="G55">
        <v>0.37383523040313094</v>
      </c>
      <c r="H55">
        <v>1.7543287742955496</v>
      </c>
    </row>
    <row r="56" spans="1:8">
      <c r="A56">
        <v>61</v>
      </c>
      <c r="B56">
        <v>-1.73</v>
      </c>
      <c r="C56">
        <v>1.24</v>
      </c>
      <c r="D56">
        <v>9.59</v>
      </c>
      <c r="E56">
        <f>SQRT(mpu_data_1[[#This Row],[Accel_X (m/s-2)]]^2+mpu_data_1[[#This Row],[Accel_Y (m/s-2)]]^2+mpu_data_1[[#This Row],[Accel_Z (m/s-2)]]^2)</f>
        <v>9.8233700938120005</v>
      </c>
      <c r="F56">
        <f>ABS(mpu_data_1[[#This Row],[VECTOR MAGNITUDE]]-9.81)</f>
        <v>1.337009381200005E-2</v>
      </c>
      <c r="G56">
        <v>0.91253406862380793</v>
      </c>
      <c r="H56">
        <v>3.757538465027471</v>
      </c>
    </row>
    <row r="57" spans="1:8">
      <c r="A57">
        <v>62</v>
      </c>
      <c r="B57">
        <v>-0.53</v>
      </c>
      <c r="C57">
        <v>1.1499999999999999</v>
      </c>
      <c r="D57">
        <v>11.75</v>
      </c>
      <c r="E57">
        <f>SQRT(mpu_data_1[[#This Row],[Accel_X (m/s-2)]]^2+mpu_data_1[[#This Row],[Accel_Y (m/s-2)]]^2+mpu_data_1[[#This Row],[Accel_Z (m/s-2)]]^2)</f>
        <v>11.818032831228724</v>
      </c>
      <c r="F57">
        <f>ABS(mpu_data_1[[#This Row],[VECTOR MAGNITUDE]]-9.81)</f>
        <v>2.0080328312287232</v>
      </c>
      <c r="G57">
        <v>2.4511948846758003</v>
      </c>
      <c r="H57">
        <v>2.0875975240861742</v>
      </c>
    </row>
    <row r="58" spans="1:8">
      <c r="A58">
        <v>63</v>
      </c>
      <c r="B58">
        <v>-1.87</v>
      </c>
      <c r="C58">
        <v>1.32</v>
      </c>
      <c r="D58">
        <v>9.43</v>
      </c>
      <c r="E58">
        <f>SQRT(mpu_data_1[[#This Row],[Accel_X (m/s-2)]]^2+mpu_data_1[[#This Row],[Accel_Y (m/s-2)]]^2+mpu_data_1[[#This Row],[Accel_Z (m/s-2)]]^2)</f>
        <v>9.703823988510921</v>
      </c>
      <c r="F58">
        <f>ABS(mpu_data_1[[#This Row],[VECTOR MAGNITUDE]]-9.81)</f>
        <v>0.10617601148907951</v>
      </c>
      <c r="G58">
        <v>3.7495206404946337</v>
      </c>
      <c r="H58">
        <v>1.0778238680154875</v>
      </c>
    </row>
    <row r="59" spans="1:8">
      <c r="A59">
        <v>64</v>
      </c>
      <c r="B59">
        <v>-0.51</v>
      </c>
      <c r="C59">
        <v>1.6</v>
      </c>
      <c r="D59">
        <v>11.88</v>
      </c>
      <c r="E59">
        <f>SQRT(mpu_data_1[[#This Row],[Accel_X (m/s-2)]]^2+mpu_data_1[[#This Row],[Accel_Y (m/s-2)]]^2+mpu_data_1[[#This Row],[Accel_Z (m/s-2)]]^2)</f>
        <v>11.998104016885335</v>
      </c>
      <c r="F59">
        <f>ABS(mpu_data_1[[#This Row],[VECTOR MAGNITUDE]]-9.81)</f>
        <v>2.188104016885335</v>
      </c>
      <c r="G59">
        <v>0.71118339351614956</v>
      </c>
      <c r="H59">
        <v>1.136840252825964</v>
      </c>
    </row>
    <row r="60" spans="1:8">
      <c r="A60">
        <v>65</v>
      </c>
      <c r="B60">
        <v>-1.18</v>
      </c>
      <c r="C60">
        <v>0.19</v>
      </c>
      <c r="D60">
        <v>10.130000000000001</v>
      </c>
      <c r="E60">
        <f>SQRT(mpu_data_1[[#This Row],[Accel_X (m/s-2)]]^2+mpu_data_1[[#This Row],[Accel_Y (m/s-2)]]^2+mpu_data_1[[#This Row],[Accel_Z (m/s-2)]]^2)</f>
        <v>10.200264702447678</v>
      </c>
      <c r="F60">
        <f>ABS(mpu_data_1[[#This Row],[VECTOR MAGNITUDE]]-9.81)</f>
        <v>0.39026470244767708</v>
      </c>
      <c r="G60">
        <v>0.98667862990359012</v>
      </c>
      <c r="H60">
        <v>0.36485135026551596</v>
      </c>
    </row>
    <row r="61" spans="1:8">
      <c r="A61">
        <v>66</v>
      </c>
      <c r="B61">
        <v>0.75</v>
      </c>
      <c r="C61">
        <v>-0.49</v>
      </c>
      <c r="D61">
        <v>12.47</v>
      </c>
      <c r="E61">
        <f>SQRT(mpu_data_1[[#This Row],[Accel_X (m/s-2)]]^2+mpu_data_1[[#This Row],[Accel_Y (m/s-2)]]^2+mpu_data_1[[#This Row],[Accel_Z (m/s-2)]]^2)</f>
        <v>12.502139816847356</v>
      </c>
      <c r="F61">
        <f>ABS(mpu_data_1[[#This Row],[VECTOR MAGNITUDE]]-9.81)</f>
        <v>2.6921398168473551</v>
      </c>
      <c r="G61">
        <v>6.5020936731003349</v>
      </c>
      <c r="H61">
        <v>1.4558992105673045</v>
      </c>
    </row>
    <row r="62" spans="1:8">
      <c r="A62">
        <v>67</v>
      </c>
      <c r="B62">
        <v>-0.89</v>
      </c>
      <c r="C62">
        <v>0.93</v>
      </c>
      <c r="D62">
        <v>10.8</v>
      </c>
      <c r="E62">
        <f>SQRT(mpu_data_1[[#This Row],[Accel_X (m/s-2)]]^2+mpu_data_1[[#This Row],[Accel_Y (m/s-2)]]^2+mpu_data_1[[#This Row],[Accel_Z (m/s-2)]]^2)</f>
        <v>10.876442433075256</v>
      </c>
      <c r="F62">
        <f>ABS(mpu_data_1[[#This Row],[VECTOR MAGNITUDE]]-9.81)</f>
        <v>1.066442433075256</v>
      </c>
      <c r="G62">
        <v>0.48961649771485405</v>
      </c>
      <c r="H62">
        <v>2.8908815590423664</v>
      </c>
    </row>
    <row r="63" spans="1:8">
      <c r="A63">
        <v>68</v>
      </c>
      <c r="B63">
        <v>1.2</v>
      </c>
      <c r="C63">
        <v>0.06</v>
      </c>
      <c r="D63">
        <v>13.6</v>
      </c>
      <c r="E63">
        <f>SQRT(mpu_data_1[[#This Row],[Accel_X (m/s-2)]]^2+mpu_data_1[[#This Row],[Accel_Y (m/s-2)]]^2+mpu_data_1[[#This Row],[Accel_Z (m/s-2)]]^2)</f>
        <v>13.65297037277969</v>
      </c>
      <c r="F63">
        <f>ABS(mpu_data_1[[#This Row],[VECTOR MAGNITUDE]]-9.81)</f>
        <v>3.8429703727796891</v>
      </c>
      <c r="G63">
        <v>0.61439926326692351</v>
      </c>
      <c r="H63">
        <v>6.9163086184609153</v>
      </c>
    </row>
    <row r="64" spans="1:8">
      <c r="A64">
        <v>69</v>
      </c>
      <c r="B64">
        <v>-2.19</v>
      </c>
      <c r="C64">
        <v>-0.55000000000000004</v>
      </c>
      <c r="D64">
        <v>8.98</v>
      </c>
      <c r="E64">
        <f>SQRT(mpu_data_1[[#This Row],[Accel_X (m/s-2)]]^2+mpu_data_1[[#This Row],[Accel_Y (m/s-2)]]^2+mpu_data_1[[#This Row],[Accel_Z (m/s-2)]]^2)</f>
        <v>9.2595356255052028</v>
      </c>
      <c r="F64">
        <f>ABS(mpu_data_1[[#This Row],[VECTOR MAGNITUDE]]-9.81)</f>
        <v>0.55046437449479768</v>
      </c>
      <c r="G64">
        <v>2.8674642574925038</v>
      </c>
      <c r="H64">
        <v>5.4134063205315517</v>
      </c>
    </row>
    <row r="65" spans="1:8">
      <c r="A65">
        <v>70</v>
      </c>
      <c r="B65">
        <v>-3.39</v>
      </c>
      <c r="C65">
        <v>-0.25</v>
      </c>
      <c r="D65">
        <v>6.88</v>
      </c>
      <c r="E65">
        <f>SQRT(mpu_data_1[[#This Row],[Accel_X (m/s-2)]]^2+mpu_data_1[[#This Row],[Accel_Y (m/s-2)]]^2+mpu_data_1[[#This Row],[Accel_Z (m/s-2)]]^2)</f>
        <v>7.6739168616815228</v>
      </c>
      <c r="F65">
        <f>ABS(mpu_data_1[[#This Row],[VECTOR MAGNITUDE]]-9.81)</f>
        <v>2.1360831383184777</v>
      </c>
      <c r="G65">
        <v>2.1831563818704538</v>
      </c>
      <c r="H65">
        <v>1.0834016725722524</v>
      </c>
    </row>
    <row r="66" spans="1:8">
      <c r="A66">
        <v>71</v>
      </c>
      <c r="B66">
        <v>-2.0099999999999998</v>
      </c>
      <c r="C66">
        <v>-0.01</v>
      </c>
      <c r="D66">
        <v>4.21</v>
      </c>
      <c r="E66">
        <f>SQRT(mpu_data_1[[#This Row],[Accel_X (m/s-2)]]^2+mpu_data_1[[#This Row],[Accel_Y (m/s-2)]]^2+mpu_data_1[[#This Row],[Accel_Z (m/s-2)]]^2)</f>
        <v>4.6652223955562935</v>
      </c>
      <c r="F66">
        <f>ABS(mpu_data_1[[#This Row],[VECTOR MAGNITUDE]]-9.81)</f>
        <v>5.144777604443707</v>
      </c>
      <c r="G66">
        <v>3.3759356892106833</v>
      </c>
      <c r="H66">
        <v>2.0349018569171768</v>
      </c>
    </row>
    <row r="67" spans="1:8">
      <c r="A67">
        <v>72</v>
      </c>
      <c r="B67">
        <v>-0.64</v>
      </c>
      <c r="C67">
        <v>0.44</v>
      </c>
      <c r="D67">
        <v>6.47</v>
      </c>
      <c r="E67">
        <f>SQRT(mpu_data_1[[#This Row],[Accel_X (m/s-2)]]^2+mpu_data_1[[#This Row],[Accel_Y (m/s-2)]]^2+mpu_data_1[[#This Row],[Accel_Z (m/s-2)]]^2)</f>
        <v>6.5164484191927734</v>
      </c>
      <c r="F67">
        <f>ABS(mpu_data_1[[#This Row],[VECTOR MAGNITUDE]]-9.81)</f>
        <v>3.2935515808072271</v>
      </c>
      <c r="G67">
        <v>0.35787588437231044</v>
      </c>
      <c r="H67">
        <v>2.408862467513087</v>
      </c>
    </row>
    <row r="68" spans="1:8">
      <c r="A68">
        <v>73</v>
      </c>
      <c r="B68">
        <v>-0.72</v>
      </c>
      <c r="C68">
        <v>0.44</v>
      </c>
      <c r="D68">
        <v>12.13</v>
      </c>
      <c r="E68">
        <f>SQRT(mpu_data_1[[#This Row],[Accel_X (m/s-2)]]^2+mpu_data_1[[#This Row],[Accel_Y (m/s-2)]]^2+mpu_data_1[[#This Row],[Accel_Z (m/s-2)]]^2)</f>
        <v>12.159313302978916</v>
      </c>
      <c r="F68">
        <f>ABS(mpu_data_1[[#This Row],[VECTOR MAGNITUDE]]-9.81)</f>
        <v>2.3493133029789153</v>
      </c>
      <c r="G68">
        <v>3.5535713062482692</v>
      </c>
      <c r="H68">
        <v>5.951735310555117</v>
      </c>
    </row>
    <row r="69" spans="1:8">
      <c r="A69">
        <v>74</v>
      </c>
      <c r="B69">
        <v>1.25</v>
      </c>
      <c r="C69">
        <v>-1.75</v>
      </c>
      <c r="D69">
        <v>8.3699999999999992</v>
      </c>
      <c r="E69">
        <f>SQRT(mpu_data_1[[#This Row],[Accel_X (m/s-2)]]^2+mpu_data_1[[#This Row],[Accel_Y (m/s-2)]]^2+mpu_data_1[[#This Row],[Accel_Z (m/s-2)]]^2)</f>
        <v>8.6418690108101028</v>
      </c>
      <c r="F69">
        <f>ABS(mpu_data_1[[#This Row],[VECTOR MAGNITUDE]]-9.81)</f>
        <v>1.1681309891898977</v>
      </c>
      <c r="G69">
        <v>3.9871699996774694</v>
      </c>
      <c r="H69">
        <v>7.694414974528323</v>
      </c>
    </row>
    <row r="70" spans="1:8">
      <c r="A70">
        <v>75</v>
      </c>
      <c r="B70">
        <v>-2.08</v>
      </c>
      <c r="C70">
        <v>0.69</v>
      </c>
      <c r="D70">
        <v>12.31</v>
      </c>
      <c r="E70">
        <f>SQRT(mpu_data_1[[#This Row],[Accel_X (m/s-2)]]^2+mpu_data_1[[#This Row],[Accel_Y (m/s-2)]]^2+mpu_data_1[[#This Row],[Accel_Z (m/s-2)]]^2)</f>
        <v>12.50354349774495</v>
      </c>
      <c r="F70">
        <f>ABS(mpu_data_1[[#This Row],[VECTOR MAGNITUDE]]-9.81)</f>
        <v>2.6935434977449493</v>
      </c>
      <c r="G70">
        <v>2.3515048410959398</v>
      </c>
      <c r="H70">
        <v>0.82972717563658804</v>
      </c>
    </row>
    <row r="71" spans="1:8">
      <c r="A71">
        <v>76</v>
      </c>
      <c r="B71">
        <v>-1.28</v>
      </c>
      <c r="C71">
        <v>0.6</v>
      </c>
      <c r="D71">
        <v>10.45</v>
      </c>
      <c r="E71">
        <f>SQRT(mpu_data_1[[#This Row],[Accel_X (m/s-2)]]^2+mpu_data_1[[#This Row],[Accel_Y (m/s-2)]]^2+mpu_data_1[[#This Row],[Accel_Z (m/s-2)]]^2)</f>
        <v>10.54518373476726</v>
      </c>
      <c r="F71">
        <f>ABS(mpu_data_1[[#This Row],[VECTOR MAGNITUDE]]-9.81)</f>
        <v>0.73518373476725962</v>
      </c>
      <c r="G71">
        <v>4.7185758377444138</v>
      </c>
      <c r="H71">
        <v>10.639748164708534</v>
      </c>
    </row>
    <row r="72" spans="1:8">
      <c r="A72">
        <v>77</v>
      </c>
      <c r="B72">
        <v>-0.96</v>
      </c>
      <c r="C72">
        <v>0.32</v>
      </c>
      <c r="D72">
        <v>11.39</v>
      </c>
      <c r="E72">
        <f>SQRT(mpu_data_1[[#This Row],[Accel_X (m/s-2)]]^2+mpu_data_1[[#This Row],[Accel_Y (m/s-2)]]^2+mpu_data_1[[#This Row],[Accel_Z (m/s-2)]]^2)</f>
        <v>11.434863357294656</v>
      </c>
      <c r="F72">
        <f>ABS(mpu_data_1[[#This Row],[VECTOR MAGNITUDE]]-9.81)</f>
        <v>1.6248633572946556</v>
      </c>
      <c r="G72">
        <v>1.7124216204754443</v>
      </c>
      <c r="H72">
        <v>6.7033400619014696</v>
      </c>
    </row>
    <row r="73" spans="1:8">
      <c r="A73">
        <v>78</v>
      </c>
      <c r="B73">
        <v>-1.1499999999999999</v>
      </c>
      <c r="C73">
        <v>-0.05</v>
      </c>
      <c r="D73">
        <v>11.16</v>
      </c>
      <c r="E73">
        <f>SQRT(mpu_data_1[[#This Row],[Accel_X (m/s-2)]]^2+mpu_data_1[[#This Row],[Accel_Y (m/s-2)]]^2+mpu_data_1[[#This Row],[Accel_Z (m/s-2)]]^2)</f>
        <v>11.21920674557698</v>
      </c>
      <c r="F73">
        <f>ABS(mpu_data_1[[#This Row],[VECTOR MAGNITUDE]]-9.81)</f>
        <v>1.409206745576979</v>
      </c>
      <c r="G73">
        <v>2.8378535728399381</v>
      </c>
      <c r="H73">
        <v>2.3252544266694297</v>
      </c>
    </row>
    <row r="74" spans="1:8">
      <c r="A74">
        <v>80</v>
      </c>
      <c r="B74">
        <v>0.36</v>
      </c>
      <c r="C74">
        <v>0.59</v>
      </c>
      <c r="D74">
        <v>14.49</v>
      </c>
      <c r="E74">
        <f>SQRT(mpu_data_1[[#This Row],[Accel_X (m/s-2)]]^2+mpu_data_1[[#This Row],[Accel_Y (m/s-2)]]^2+mpu_data_1[[#This Row],[Accel_Z (m/s-2)]]^2)</f>
        <v>14.506474416618257</v>
      </c>
      <c r="F74">
        <f>ABS(mpu_data_1[[#This Row],[VECTOR MAGNITUDE]]-9.81)</f>
        <v>4.6964744166182566</v>
      </c>
      <c r="G74">
        <v>3.25510869655339</v>
      </c>
      <c r="H74">
        <v>7.515660160582625</v>
      </c>
    </row>
    <row r="75" spans="1:8">
      <c r="A75">
        <v>81</v>
      </c>
      <c r="B75">
        <v>-0.52</v>
      </c>
      <c r="C75">
        <v>0.27</v>
      </c>
      <c r="D75">
        <v>11.37</v>
      </c>
      <c r="E75">
        <f>SQRT(mpu_data_1[[#This Row],[Accel_X (m/s-2)]]^2+mpu_data_1[[#This Row],[Accel_Y (m/s-2)]]^2+mpu_data_1[[#This Row],[Accel_Z (m/s-2)]]^2)</f>
        <v>11.38508673660416</v>
      </c>
      <c r="F75">
        <f>ABS(mpu_data_1[[#This Row],[VECTOR MAGNITUDE]]-9.81)</f>
        <v>1.5750867366041597</v>
      </c>
      <c r="G75">
        <v>3.9226982053782855</v>
      </c>
      <c r="H75">
        <v>0.26732741838011087</v>
      </c>
    </row>
    <row r="76" spans="1:8">
      <c r="A76">
        <v>82</v>
      </c>
      <c r="B76">
        <v>-1.51</v>
      </c>
      <c r="C76">
        <v>1.43</v>
      </c>
      <c r="D76">
        <v>9.06</v>
      </c>
      <c r="E76">
        <f>SQRT(mpu_data_1[[#This Row],[Accel_X (m/s-2)]]^2+mpu_data_1[[#This Row],[Accel_Y (m/s-2)]]^2+mpu_data_1[[#This Row],[Accel_Z (m/s-2)]]^2)</f>
        <v>9.2956226257308874</v>
      </c>
      <c r="F76">
        <f>ABS(mpu_data_1[[#This Row],[VECTOR MAGNITUDE]]-9.81)</f>
        <v>0.51437737426911312</v>
      </c>
      <c r="G76">
        <v>4.6376537887644584</v>
      </c>
      <c r="H76">
        <v>2.9833317057293609</v>
      </c>
    </row>
    <row r="77" spans="1:8">
      <c r="A77">
        <v>83</v>
      </c>
      <c r="B77">
        <v>-2.15</v>
      </c>
      <c r="C77">
        <v>3.42</v>
      </c>
      <c r="D77">
        <v>15.58</v>
      </c>
      <c r="E77">
        <f>SQRT(mpu_data_1[[#This Row],[Accel_X (m/s-2)]]^2+mpu_data_1[[#This Row],[Accel_Y (m/s-2)]]^2+mpu_data_1[[#This Row],[Accel_Z (m/s-2)]]^2)</f>
        <v>16.095194935135144</v>
      </c>
      <c r="F77">
        <f>ABS(mpu_data_1[[#This Row],[VECTOR MAGNITUDE]]-9.81)</f>
        <v>6.2851949351351433</v>
      </c>
      <c r="G77">
        <v>4.1909787329108648</v>
      </c>
      <c r="H77">
        <v>5.211511242215277</v>
      </c>
    </row>
    <row r="78" spans="1:8">
      <c r="A78">
        <v>84</v>
      </c>
      <c r="B78">
        <v>-1.92</v>
      </c>
      <c r="C78">
        <v>0.66</v>
      </c>
      <c r="D78">
        <v>11.06</v>
      </c>
      <c r="E78">
        <f>SQRT(mpu_data_1[[#This Row],[Accel_X (m/s-2)]]^2+mpu_data_1[[#This Row],[Accel_Y (m/s-2)]]^2+mpu_data_1[[#This Row],[Accel_Z (m/s-2)]]^2)</f>
        <v>11.244803244165725</v>
      </c>
      <c r="F78">
        <f>ABS(mpu_data_1[[#This Row],[VECTOR MAGNITUDE]]-9.81)</f>
        <v>1.4348032441657246</v>
      </c>
      <c r="G78">
        <v>0.2943455997902209</v>
      </c>
      <c r="H78">
        <v>12.05427908713205</v>
      </c>
    </row>
    <row r="79" spans="1:8">
      <c r="A79">
        <v>85</v>
      </c>
      <c r="B79">
        <v>-1.33</v>
      </c>
      <c r="C79">
        <v>0.95</v>
      </c>
      <c r="D79">
        <v>11.3</v>
      </c>
      <c r="E79">
        <f>SQRT(mpu_data_1[[#This Row],[Accel_X (m/s-2)]]^2+mpu_data_1[[#This Row],[Accel_Y (m/s-2)]]^2+mpu_data_1[[#This Row],[Accel_Z (m/s-2)]]^2)</f>
        <v>11.417591690019398</v>
      </c>
      <c r="F79">
        <f>ABS(mpu_data_1[[#This Row],[VECTOR MAGNITUDE]]-9.81)</f>
        <v>1.6075916900193974</v>
      </c>
      <c r="G79">
        <v>12.461077656907397</v>
      </c>
      <c r="H79">
        <v>0.63073273290720699</v>
      </c>
    </row>
    <row r="80" spans="1:8">
      <c r="A80">
        <v>86</v>
      </c>
      <c r="B80">
        <v>-1.82</v>
      </c>
      <c r="C80">
        <v>2.2200000000000002</v>
      </c>
      <c r="D80">
        <v>8.6199999999999992</v>
      </c>
      <c r="E80">
        <f>SQRT(mpu_data_1[[#This Row],[Accel_X (m/s-2)]]^2+mpu_data_1[[#This Row],[Accel_Y (m/s-2)]]^2+mpu_data_1[[#This Row],[Accel_Z (m/s-2)]]^2)</f>
        <v>9.0854388996899864</v>
      </c>
      <c r="F80">
        <f>ABS(mpu_data_1[[#This Row],[VECTOR MAGNITUDE]]-9.81)</f>
        <v>0.72456110031001408</v>
      </c>
      <c r="G80">
        <v>1.047831318674584</v>
      </c>
      <c r="H80">
        <v>9.5653993507230712</v>
      </c>
    </row>
    <row r="81" spans="1:8">
      <c r="A81">
        <v>87</v>
      </c>
      <c r="B81">
        <v>-2.36</v>
      </c>
      <c r="C81">
        <v>0.47</v>
      </c>
      <c r="D81">
        <v>7.88</v>
      </c>
      <c r="E81">
        <f>SQRT(mpu_data_1[[#This Row],[Accel_X (m/s-2)]]^2+mpu_data_1[[#This Row],[Accel_Y (m/s-2)]]^2+mpu_data_1[[#This Row],[Accel_Z (m/s-2)]]^2)</f>
        <v>8.239229332892732</v>
      </c>
      <c r="F81">
        <f>ABS(mpu_data_1[[#This Row],[VECTOR MAGNITUDE]]-9.81)</f>
        <v>1.5707706671072685</v>
      </c>
      <c r="G81">
        <v>0.57353504351961959</v>
      </c>
      <c r="H81">
        <v>6.0484835340583558</v>
      </c>
    </row>
    <row r="82" spans="1:8">
      <c r="A82">
        <v>88</v>
      </c>
      <c r="B82">
        <v>-2.17</v>
      </c>
      <c r="C82">
        <v>2.11</v>
      </c>
      <c r="D82">
        <v>12.23</v>
      </c>
      <c r="E82">
        <f>SQRT(mpu_data_1[[#This Row],[Accel_X (m/s-2)]]^2+mpu_data_1[[#This Row],[Accel_Y (m/s-2)]]^2+mpu_data_1[[#This Row],[Accel_Z (m/s-2)]]^2)</f>
        <v>12.598964243143165</v>
      </c>
      <c r="F82">
        <f>ABS(mpu_data_1[[#This Row],[VECTOR MAGNITUDE]]-9.81)</f>
        <v>2.7889642431431643</v>
      </c>
      <c r="G82">
        <v>1.4722781387448514</v>
      </c>
      <c r="H82">
        <v>3.386264622990856</v>
      </c>
    </row>
    <row r="83" spans="1:8">
      <c r="A83">
        <v>89</v>
      </c>
      <c r="B83">
        <v>-1.62</v>
      </c>
      <c r="C83">
        <v>1.23</v>
      </c>
      <c r="D83">
        <v>11.4</v>
      </c>
      <c r="E83">
        <f>SQRT(mpu_data_1[[#This Row],[Accel_X (m/s-2)]]^2+mpu_data_1[[#This Row],[Accel_Y (m/s-2)]]^2+mpu_data_1[[#This Row],[Accel_Z (m/s-2)]]^2)</f>
        <v>11.580038860038425</v>
      </c>
      <c r="F83">
        <f>ABS(mpu_data_1[[#This Row],[VECTOR MAGNITUDE]]-9.81)</f>
        <v>1.770038860038424</v>
      </c>
      <c r="G83">
        <v>10.03631199996614</v>
      </c>
      <c r="H83">
        <v>3.67457266656975</v>
      </c>
    </row>
    <row r="84" spans="1:8">
      <c r="A84">
        <v>90</v>
      </c>
      <c r="B84">
        <v>-0.94</v>
      </c>
      <c r="C84">
        <v>0.78</v>
      </c>
      <c r="D84">
        <v>11.34</v>
      </c>
      <c r="E84">
        <f>SQRT(mpu_data_1[[#This Row],[Accel_X (m/s-2)]]^2+mpu_data_1[[#This Row],[Accel_Y (m/s-2)]]^2+mpu_data_1[[#This Row],[Accel_Z (m/s-2)]]^2)</f>
        <v>11.405595118186511</v>
      </c>
      <c r="F84">
        <f>ABS(mpu_data_1[[#This Row],[VECTOR MAGNITUDE]]-9.81)</f>
        <v>1.5955951181865107</v>
      </c>
      <c r="G84">
        <v>0.12529566746757759</v>
      </c>
      <c r="H84">
        <v>1.9650626325298166</v>
      </c>
    </row>
    <row r="85" spans="1:8">
      <c r="A85">
        <v>91</v>
      </c>
      <c r="B85">
        <v>-1.22</v>
      </c>
      <c r="C85">
        <v>0.65</v>
      </c>
      <c r="D85">
        <v>10.94</v>
      </c>
      <c r="E85">
        <f>SQRT(mpu_data_1[[#This Row],[Accel_X (m/s-2)]]^2+mpu_data_1[[#This Row],[Accel_Y (m/s-2)]]^2+mpu_data_1[[#This Row],[Accel_Z (m/s-2)]]^2)</f>
        <v>11.026989616391228</v>
      </c>
      <c r="F85">
        <f>ABS(mpu_data_1[[#This Row],[VECTOR MAGNITUDE]]-9.81)</f>
        <v>1.2169896163912277</v>
      </c>
      <c r="G85">
        <v>9.4635725800900747</v>
      </c>
      <c r="H85">
        <v>6.6266206989149676</v>
      </c>
    </row>
    <row r="86" spans="1:8">
      <c r="A86">
        <v>92</v>
      </c>
      <c r="B86">
        <v>-1.02</v>
      </c>
      <c r="C86">
        <v>0.6</v>
      </c>
      <c r="D86">
        <v>11.13</v>
      </c>
      <c r="E86">
        <f>SQRT(mpu_data_1[[#This Row],[Accel_X (m/s-2)]]^2+mpu_data_1[[#This Row],[Accel_Y (m/s-2)]]^2+mpu_data_1[[#This Row],[Accel_Z (m/s-2)]]^2)</f>
        <v>11.192734250396549</v>
      </c>
      <c r="F86">
        <f>ABS(mpu_data_1[[#This Row],[VECTOR MAGNITUDE]]-9.81)</f>
        <v>1.382734250396549</v>
      </c>
      <c r="G86">
        <v>1.2242965339889249</v>
      </c>
      <c r="H86">
        <v>2.9574468865157222</v>
      </c>
    </row>
    <row r="87" spans="1:8">
      <c r="A87">
        <v>93</v>
      </c>
      <c r="B87">
        <v>-0.13</v>
      </c>
      <c r="C87">
        <v>1.62</v>
      </c>
      <c r="D87">
        <v>16.41</v>
      </c>
      <c r="E87">
        <f>SQRT(mpu_data_1[[#This Row],[Accel_X (m/s-2)]]^2+mpu_data_1[[#This Row],[Accel_Y (m/s-2)]]^2+mpu_data_1[[#This Row],[Accel_Z (m/s-2)]]^2)</f>
        <v>16.490281986673242</v>
      </c>
      <c r="F87">
        <f>ABS(mpu_data_1[[#This Row],[VECTOR MAGNITUDE]]-9.81)</f>
        <v>6.6802819866732417</v>
      </c>
      <c r="G87">
        <v>1.1188378222472455</v>
      </c>
      <c r="H87">
        <v>2.2605496888846268</v>
      </c>
    </row>
    <row r="88" spans="1:8">
      <c r="A88">
        <v>94</v>
      </c>
      <c r="B88">
        <v>-0.88</v>
      </c>
      <c r="C88">
        <v>0.23</v>
      </c>
      <c r="D88">
        <v>13.01</v>
      </c>
      <c r="E88">
        <f>SQRT(mpu_data_1[[#This Row],[Accel_X (m/s-2)]]^2+mpu_data_1[[#This Row],[Accel_Y (m/s-2)]]^2+mpu_data_1[[#This Row],[Accel_Z (m/s-2)]]^2)</f>
        <v>13.041756016733329</v>
      </c>
      <c r="F88">
        <f>ABS(mpu_data_1[[#This Row],[VECTOR MAGNITUDE]]-9.81)</f>
        <v>3.2317560167333284</v>
      </c>
      <c r="G88">
        <v>11.816025987221972</v>
      </c>
      <c r="H88">
        <v>2.7522879061270853</v>
      </c>
    </row>
    <row r="89" spans="1:8">
      <c r="A89">
        <v>95</v>
      </c>
      <c r="B89">
        <v>-1.24</v>
      </c>
      <c r="C89">
        <v>1.26</v>
      </c>
      <c r="D89">
        <v>11.06</v>
      </c>
      <c r="E89">
        <f>SQRT(mpu_data_1[[#This Row],[Accel_X (m/s-2)]]^2+mpu_data_1[[#This Row],[Accel_Y (m/s-2)]]^2+mpu_data_1[[#This Row],[Accel_Z (m/s-2)]]^2)</f>
        <v>11.200392850253067</v>
      </c>
      <c r="F89">
        <f>ABS(mpu_data_1[[#This Row],[VECTOR MAGNITUDE]]-9.81)</f>
        <v>1.3903928502530665</v>
      </c>
      <c r="G89">
        <v>4.9578603731210826</v>
      </c>
      <c r="H89">
        <v>6.0367599211952463</v>
      </c>
    </row>
    <row r="90" spans="1:8">
      <c r="A90">
        <v>96</v>
      </c>
      <c r="B90">
        <v>-1.63</v>
      </c>
      <c r="C90">
        <v>1.5</v>
      </c>
      <c r="D90">
        <v>8.77</v>
      </c>
      <c r="E90">
        <f>SQRT(mpu_data_1[[#This Row],[Accel_X (m/s-2)]]^2+mpu_data_1[[#This Row],[Accel_Y (m/s-2)]]^2+mpu_data_1[[#This Row],[Accel_Z (m/s-2)]]^2)</f>
        <v>9.0454297852561982</v>
      </c>
      <c r="F90">
        <f>ABS(mpu_data_1[[#This Row],[VECTOR MAGNITUDE]]-9.81)</f>
        <v>0.76457021474380227</v>
      </c>
      <c r="G90">
        <v>3.8521899996726985</v>
      </c>
      <c r="H90">
        <v>14.026654547146501</v>
      </c>
    </row>
    <row r="91" spans="1:8">
      <c r="A91">
        <v>97</v>
      </c>
      <c r="B91">
        <v>-1.29</v>
      </c>
      <c r="C91">
        <v>1.25</v>
      </c>
      <c r="D91">
        <v>11.02</v>
      </c>
      <c r="E91">
        <f>SQRT(mpu_data_1[[#This Row],[Accel_X (m/s-2)]]^2+mpu_data_1[[#This Row],[Accel_Y (m/s-2)]]^2+mpu_data_1[[#This Row],[Accel_Z (m/s-2)]]^2)</f>
        <v>11.165437743322023</v>
      </c>
      <c r="F91">
        <f>ABS(mpu_data_1[[#This Row],[VECTOR MAGNITUDE]]-9.81)</f>
        <v>1.3554377433220228</v>
      </c>
      <c r="G91">
        <v>3.910623163690488</v>
      </c>
      <c r="H91">
        <v>10.306784037216287</v>
      </c>
    </row>
    <row r="92" spans="1:8">
      <c r="A92">
        <v>98</v>
      </c>
      <c r="B92">
        <v>-0.4</v>
      </c>
      <c r="C92">
        <v>1.41</v>
      </c>
      <c r="D92">
        <v>11.15</v>
      </c>
      <c r="E92">
        <f>SQRT(mpu_data_1[[#This Row],[Accel_X (m/s-2)]]^2+mpu_data_1[[#This Row],[Accel_Y (m/s-2)]]^2+mpu_data_1[[#This Row],[Accel_Z (m/s-2)]]^2)</f>
        <v>11.24591481383351</v>
      </c>
      <c r="F92">
        <f>ABS(mpu_data_1[[#This Row],[VECTOR MAGNITUDE]]-9.81)</f>
        <v>1.4359148138335094</v>
      </c>
      <c r="G92">
        <v>0.64641445721163215</v>
      </c>
      <c r="H92">
        <v>0.49376685564385348</v>
      </c>
    </row>
    <row r="93" spans="1:8">
      <c r="A93">
        <v>99</v>
      </c>
      <c r="B93">
        <v>-0.84</v>
      </c>
      <c r="C93">
        <v>0.87</v>
      </c>
      <c r="D93">
        <v>11.17</v>
      </c>
      <c r="E93">
        <f>SQRT(mpu_data_1[[#This Row],[Accel_X (m/s-2)]]^2+mpu_data_1[[#This Row],[Accel_Y (m/s-2)]]^2+mpu_data_1[[#This Row],[Accel_Z (m/s-2)]]^2)</f>
        <v>11.235274807498035</v>
      </c>
      <c r="F93">
        <f>ABS(mpu_data_1[[#This Row],[VECTOR MAGNITUDE]]-9.81)</f>
        <v>1.4252748074980346</v>
      </c>
      <c r="G93">
        <v>4.5402229947830417</v>
      </c>
      <c r="H93">
        <v>1.2975919982685706</v>
      </c>
    </row>
    <row r="94" spans="1:8">
      <c r="A94">
        <v>100</v>
      </c>
      <c r="B94">
        <v>-0.94</v>
      </c>
      <c r="C94">
        <v>0.78</v>
      </c>
      <c r="D94">
        <v>11.2</v>
      </c>
      <c r="E94">
        <f>SQRT(mpu_data_1[[#This Row],[Accel_X (m/s-2)]]^2+mpu_data_1[[#This Row],[Accel_Y (m/s-2)]]^2+mpu_data_1[[#This Row],[Accel_Z (m/s-2)]]^2)</f>
        <v>11.266410253492458</v>
      </c>
      <c r="F94">
        <f>ABS(mpu_data_1[[#This Row],[VECTOR MAGNITUDE]]-9.81)</f>
        <v>1.4564102534924572</v>
      </c>
      <c r="G94">
        <v>1.0437408206236576</v>
      </c>
      <c r="H94">
        <v>1.9557256469798752</v>
      </c>
    </row>
    <row r="95" spans="1:8">
      <c r="A95">
        <v>101</v>
      </c>
      <c r="B95">
        <v>-1.85</v>
      </c>
      <c r="C95">
        <v>2.21</v>
      </c>
      <c r="D95">
        <v>9.99</v>
      </c>
      <c r="E95">
        <f>SQRT(mpu_data_1[[#This Row],[Accel_X (m/s-2)]]^2+mpu_data_1[[#This Row],[Accel_Y (m/s-2)]]^2+mpu_data_1[[#This Row],[Accel_Z (m/s-2)]]^2)</f>
        <v>10.397437184229583</v>
      </c>
      <c r="F95">
        <f>ABS(mpu_data_1[[#This Row],[VECTOR MAGNITUDE]]-9.81)</f>
        <v>0.58743718422958224</v>
      </c>
      <c r="G95">
        <v>1.0403591863748485</v>
      </c>
      <c r="H95">
        <v>1.8665534298439272</v>
      </c>
    </row>
    <row r="96" spans="1:8">
      <c r="A96">
        <v>102</v>
      </c>
      <c r="B96">
        <v>-0.85</v>
      </c>
      <c r="C96">
        <v>1.6</v>
      </c>
      <c r="D96">
        <v>11.32</v>
      </c>
      <c r="E96">
        <f>SQRT(mpu_data_1[[#This Row],[Accel_X (m/s-2)]]^2+mpu_data_1[[#This Row],[Accel_Y (m/s-2)]]^2+mpu_data_1[[#This Row],[Accel_Z (m/s-2)]]^2)</f>
        <v>11.464069957916342</v>
      </c>
      <c r="F96">
        <f>ABS(mpu_data_1[[#This Row],[VECTOR MAGNITUDE]]-9.81)</f>
        <v>1.6540699579163416</v>
      </c>
      <c r="G96">
        <v>8.0256440870521946</v>
      </c>
      <c r="H96">
        <v>4.8109370424743965</v>
      </c>
    </row>
    <row r="97" spans="1:8">
      <c r="A97">
        <v>103</v>
      </c>
      <c r="B97">
        <v>-0.86</v>
      </c>
      <c r="C97">
        <v>0.79</v>
      </c>
      <c r="D97">
        <v>11.19</v>
      </c>
      <c r="E97">
        <f>SQRT(mpu_data_1[[#This Row],[Accel_X (m/s-2)]]^2+mpu_data_1[[#This Row],[Accel_Y (m/s-2)]]^2+mpu_data_1[[#This Row],[Accel_Z (m/s-2)]]^2)</f>
        <v>11.250768862615567</v>
      </c>
      <c r="F97">
        <f>ABS(mpu_data_1[[#This Row],[VECTOR MAGNITUDE]]-9.81)</f>
        <v>1.4407688626155668</v>
      </c>
      <c r="G97">
        <v>4.0205061367977404</v>
      </c>
      <c r="H97">
        <v>8.2495016542539208</v>
      </c>
    </row>
    <row r="98" spans="1:8">
      <c r="A98">
        <v>104</v>
      </c>
      <c r="B98">
        <v>-0.8</v>
      </c>
      <c r="C98">
        <v>0.75</v>
      </c>
      <c r="D98">
        <v>10.92</v>
      </c>
      <c r="E98">
        <f>SQRT(mpu_data_1[[#This Row],[Accel_X (m/s-2)]]^2+mpu_data_1[[#This Row],[Accel_Y (m/s-2)]]^2+mpu_data_1[[#This Row],[Accel_Z (m/s-2)]]^2)</f>
        <v>10.974921412019313</v>
      </c>
      <c r="F98">
        <f>ABS(mpu_data_1[[#This Row],[VECTOR MAGNITUDE]]-9.81)</f>
        <v>1.1649214120193125</v>
      </c>
      <c r="G98">
        <v>1.3318339247216926</v>
      </c>
      <c r="H98">
        <v>1.8543902541024391</v>
      </c>
    </row>
    <row r="99" spans="1:8">
      <c r="A99">
        <v>105</v>
      </c>
      <c r="B99">
        <v>-3.55</v>
      </c>
      <c r="C99">
        <v>1.31</v>
      </c>
      <c r="D99">
        <v>3.98</v>
      </c>
      <c r="E99">
        <f>SQRT(mpu_data_1[[#This Row],[Accel_X (m/s-2)]]^2+mpu_data_1[[#This Row],[Accel_Y (m/s-2)]]^2+mpu_data_1[[#This Row],[Accel_Z (m/s-2)]]^2)</f>
        <v>5.4917210417136086</v>
      </c>
      <c r="F99">
        <f>ABS(mpu_data_1[[#This Row],[VECTOR MAGNITUDE]]-9.81)</f>
        <v>4.3182789582863919</v>
      </c>
      <c r="G99">
        <v>2.3346672314872832</v>
      </c>
      <c r="H99">
        <v>4.470065543473404</v>
      </c>
    </row>
    <row r="100" spans="1:8">
      <c r="A100">
        <v>106</v>
      </c>
      <c r="B100">
        <v>-1.72</v>
      </c>
      <c r="C100">
        <v>0.9</v>
      </c>
      <c r="D100">
        <v>10.28</v>
      </c>
      <c r="E100">
        <f>SQRT(mpu_data_1[[#This Row],[Accel_X (m/s-2)]]^2+mpu_data_1[[#This Row],[Accel_Y (m/s-2)]]^2+mpu_data_1[[#This Row],[Accel_Z (m/s-2)]]^2)</f>
        <v>10.46168246507224</v>
      </c>
      <c r="F100">
        <f>ABS(mpu_data_1[[#This Row],[VECTOR MAGNITUDE]]-9.81)</f>
        <v>0.65168246507223948</v>
      </c>
      <c r="G100">
        <v>5.3288275635862892</v>
      </c>
      <c r="H100">
        <v>1.4898197134917819</v>
      </c>
    </row>
    <row r="101" spans="1:8">
      <c r="A101">
        <v>107</v>
      </c>
      <c r="B101">
        <v>-1.37</v>
      </c>
      <c r="C101">
        <v>1.49</v>
      </c>
      <c r="D101">
        <v>11.2</v>
      </c>
      <c r="E101">
        <f>SQRT(mpu_data_1[[#This Row],[Accel_X (m/s-2)]]^2+mpu_data_1[[#This Row],[Accel_Y (m/s-2)]]^2+mpu_data_1[[#This Row],[Accel_Z (m/s-2)]]^2)</f>
        <v>11.381432247305256</v>
      </c>
      <c r="F101">
        <f>ABS(mpu_data_1[[#This Row],[VECTOR MAGNITUDE]]-9.81)</f>
        <v>1.5714322473052551</v>
      </c>
      <c r="G101">
        <v>2.6790271838922664</v>
      </c>
      <c r="H101">
        <v>3.6740567147340748</v>
      </c>
    </row>
    <row r="102" spans="1:8">
      <c r="A102">
        <v>108</v>
      </c>
      <c r="B102">
        <v>-2.93</v>
      </c>
      <c r="C102">
        <v>2.2000000000000002</v>
      </c>
      <c r="D102">
        <v>11.29</v>
      </c>
      <c r="E102">
        <f>SQRT(mpu_data_1[[#This Row],[Accel_X (m/s-2)]]^2+mpu_data_1[[#This Row],[Accel_Y (m/s-2)]]^2+mpu_data_1[[#This Row],[Accel_Z (m/s-2)]]^2)</f>
        <v>11.869667223641949</v>
      </c>
      <c r="F102">
        <f>ABS(mpu_data_1[[#This Row],[VECTOR MAGNITUDE]]-9.81)</f>
        <v>2.0596672236419487</v>
      </c>
      <c r="G102">
        <v>2.8368084781787335</v>
      </c>
      <c r="H102">
        <v>0.83542155107067551</v>
      </c>
    </row>
    <row r="103" spans="1:8">
      <c r="A103">
        <v>109</v>
      </c>
      <c r="B103">
        <v>-2.42</v>
      </c>
      <c r="C103">
        <v>1.36</v>
      </c>
      <c r="D103">
        <v>7.87</v>
      </c>
      <c r="E103">
        <f>SQRT(mpu_data_1[[#This Row],[Accel_X (m/s-2)]]^2+mpu_data_1[[#This Row],[Accel_Y (m/s-2)]]^2+mpu_data_1[[#This Row],[Accel_Z (m/s-2)]]^2)</f>
        <v>8.3452321717253621</v>
      </c>
      <c r="F103">
        <f>ABS(mpu_data_1[[#This Row],[VECTOR MAGNITUDE]]-9.81)</f>
        <v>1.4647678282746384</v>
      </c>
      <c r="G103">
        <v>1.4280291866501216</v>
      </c>
      <c r="H103">
        <v>0.65137180297115549</v>
      </c>
    </row>
    <row r="104" spans="1:8">
      <c r="A104">
        <v>110</v>
      </c>
      <c r="B104">
        <v>-2.4700000000000002</v>
      </c>
      <c r="C104">
        <v>3.27</v>
      </c>
      <c r="D104">
        <v>15.67</v>
      </c>
      <c r="E104">
        <f>SQRT(mpu_data_1[[#This Row],[Accel_X (m/s-2)]]^2+mpu_data_1[[#This Row],[Accel_Y (m/s-2)]]^2+mpu_data_1[[#This Row],[Accel_Z (m/s-2)]]^2)</f>
        <v>16.196996635179005</v>
      </c>
      <c r="F104">
        <f>ABS(mpu_data_1[[#This Row],[VECTOR MAGNITUDE]]-9.81)</f>
        <v>6.3869966351790044</v>
      </c>
      <c r="G104">
        <v>3.9606463174391351</v>
      </c>
      <c r="H104">
        <v>1.1622103516110194</v>
      </c>
    </row>
    <row r="105" spans="1:8">
      <c r="A105">
        <v>111</v>
      </c>
      <c r="B105">
        <v>-2.39</v>
      </c>
      <c r="C105">
        <v>1.41</v>
      </c>
      <c r="D105">
        <v>8.57</v>
      </c>
      <c r="E105">
        <f>SQRT(mpu_data_1[[#This Row],[Accel_X (m/s-2)]]^2+mpu_data_1[[#This Row],[Accel_Y (m/s-2)]]^2+mpu_data_1[[#This Row],[Accel_Z (m/s-2)]]^2)</f>
        <v>9.0080575042569535</v>
      </c>
      <c r="F105">
        <f>ABS(mpu_data_1[[#This Row],[VECTOR MAGNITUDE]]-9.81)</f>
        <v>0.80194249574304699</v>
      </c>
      <c r="G105">
        <v>3.1212482479912591</v>
      </c>
      <c r="H105">
        <v>3.439128787991395</v>
      </c>
    </row>
    <row r="106" spans="1:8">
      <c r="A106">
        <v>112</v>
      </c>
      <c r="B106">
        <v>-1.78</v>
      </c>
      <c r="C106">
        <v>1.97</v>
      </c>
      <c r="D106">
        <v>11.36</v>
      </c>
      <c r="E106">
        <f>SQRT(mpu_data_1[[#This Row],[Accel_X (m/s-2)]]^2+mpu_data_1[[#This Row],[Accel_Y (m/s-2)]]^2+mpu_data_1[[#This Row],[Accel_Z (m/s-2)]]^2)</f>
        <v>11.666143321595188</v>
      </c>
      <c r="F106">
        <f>ABS(mpu_data_1[[#This Row],[VECTOR MAGNITUDE]]-9.81)</f>
        <v>1.8561433215951872</v>
      </c>
      <c r="G106">
        <v>4.7978951255819187</v>
      </c>
      <c r="H106">
        <v>6.0706171164725191</v>
      </c>
    </row>
    <row r="107" spans="1:8">
      <c r="A107">
        <v>113</v>
      </c>
      <c r="B107">
        <v>-1.7</v>
      </c>
      <c r="C107">
        <v>2.2000000000000002</v>
      </c>
      <c r="D107">
        <v>10.97</v>
      </c>
      <c r="E107">
        <f>SQRT(mpu_data_1[[#This Row],[Accel_X (m/s-2)]]^2+mpu_data_1[[#This Row],[Accel_Y (m/s-2)]]^2+mpu_data_1[[#This Row],[Accel_Z (m/s-2)]]^2)</f>
        <v>11.316841432131142</v>
      </c>
      <c r="F107">
        <f>ABS(mpu_data_1[[#This Row],[VECTOR MAGNITUDE]]-9.81)</f>
        <v>1.5068414321311412</v>
      </c>
      <c r="G107">
        <v>1.4914123794961451</v>
      </c>
      <c r="H107">
        <v>10.65150776458079</v>
      </c>
    </row>
    <row r="108" spans="1:8">
      <c r="A108">
        <v>114</v>
      </c>
      <c r="B108">
        <v>-1.77</v>
      </c>
      <c r="C108">
        <v>1.98</v>
      </c>
      <c r="D108">
        <v>10.85</v>
      </c>
      <c r="E108">
        <f>SQRT(mpu_data_1[[#This Row],[Accel_X (m/s-2)]]^2+mpu_data_1[[#This Row],[Accel_Y (m/s-2)]]^2+mpu_data_1[[#This Row],[Accel_Z (m/s-2)]]^2)</f>
        <v>11.170308858755876</v>
      </c>
      <c r="F108">
        <f>ABS(mpu_data_1[[#This Row],[VECTOR MAGNITUDE]]-9.81)</f>
        <v>1.3603088587558751</v>
      </c>
      <c r="G108">
        <v>5.4676765249169996</v>
      </c>
      <c r="H108">
        <v>0.22592546803731395</v>
      </c>
    </row>
    <row r="109" spans="1:8">
      <c r="A109">
        <v>115</v>
      </c>
      <c r="B109">
        <v>-1.89</v>
      </c>
      <c r="C109">
        <v>2</v>
      </c>
      <c r="D109">
        <v>11.06</v>
      </c>
      <c r="E109">
        <f>SQRT(mpu_data_1[[#This Row],[Accel_X (m/s-2)]]^2+mpu_data_1[[#This Row],[Accel_Y (m/s-2)]]^2+mpu_data_1[[#This Row],[Accel_Z (m/s-2)]]^2)</f>
        <v>11.397179475642208</v>
      </c>
      <c r="F109">
        <f>ABS(mpu_data_1[[#This Row],[VECTOR MAGNITUDE]]-9.81)</f>
        <v>1.5871794756422073</v>
      </c>
      <c r="G109">
        <v>5.6215682935986777</v>
      </c>
      <c r="H109">
        <v>4.0949128008772497</v>
      </c>
    </row>
    <row r="110" spans="1:8">
      <c r="A110">
        <v>116</v>
      </c>
      <c r="B110">
        <v>-1.76</v>
      </c>
      <c r="C110">
        <v>1.92</v>
      </c>
      <c r="D110">
        <v>11.11</v>
      </c>
      <c r="E110">
        <f>SQRT(mpu_data_1[[#This Row],[Accel_X (m/s-2)]]^2+mpu_data_1[[#This Row],[Accel_Y (m/s-2)]]^2+mpu_data_1[[#This Row],[Accel_Z (m/s-2)]]^2)</f>
        <v>11.411226927898682</v>
      </c>
      <c r="F110">
        <f>ABS(mpu_data_1[[#This Row],[VECTOR MAGNITUDE]]-9.81)</f>
        <v>1.601226927898681</v>
      </c>
      <c r="G110">
        <v>10.396506377897195</v>
      </c>
      <c r="H110">
        <v>2.0750704667662774</v>
      </c>
    </row>
    <row r="111" spans="1:8">
      <c r="A111">
        <v>117</v>
      </c>
      <c r="B111">
        <v>-3.06</v>
      </c>
      <c r="C111">
        <v>2.48</v>
      </c>
      <c r="D111">
        <v>11</v>
      </c>
      <c r="E111">
        <f>SQRT(mpu_data_1[[#This Row],[Accel_X (m/s-2)]]^2+mpu_data_1[[#This Row],[Accel_Y (m/s-2)]]^2+mpu_data_1[[#This Row],[Accel_Z (m/s-2)]]^2)</f>
        <v>11.683920574875541</v>
      </c>
      <c r="F111">
        <f>ABS(mpu_data_1[[#This Row],[VECTOR MAGNITUDE]]-9.81)</f>
        <v>1.873920574875541</v>
      </c>
      <c r="G111">
        <v>5.0478891235083578</v>
      </c>
      <c r="H111">
        <v>1.2084436287526561</v>
      </c>
    </row>
    <row r="112" spans="1:8">
      <c r="A112">
        <v>118</v>
      </c>
      <c r="B112">
        <v>-1.5</v>
      </c>
      <c r="C112">
        <v>2.08</v>
      </c>
      <c r="D112">
        <v>13.87</v>
      </c>
      <c r="E112">
        <f>SQRT(mpu_data_1[[#This Row],[Accel_X (m/s-2)]]^2+mpu_data_1[[#This Row],[Accel_Y (m/s-2)]]^2+mpu_data_1[[#This Row],[Accel_Z (m/s-2)]]^2)</f>
        <v>14.105080644930748</v>
      </c>
      <c r="F112">
        <f>ABS(mpu_data_1[[#This Row],[VECTOR MAGNITUDE]]-9.81)</f>
        <v>4.2950806449307475</v>
      </c>
      <c r="G112">
        <v>1.3956016257845274</v>
      </c>
      <c r="H112">
        <v>2.5677489687252635</v>
      </c>
    </row>
    <row r="113" spans="1:8">
      <c r="A113">
        <v>119</v>
      </c>
      <c r="B113">
        <v>-2.4</v>
      </c>
      <c r="C113">
        <v>1.71</v>
      </c>
      <c r="D113">
        <v>7.71</v>
      </c>
      <c r="E113">
        <f>SQRT(mpu_data_1[[#This Row],[Accel_X (m/s-2)]]^2+mpu_data_1[[#This Row],[Accel_Y (m/s-2)]]^2+mpu_data_1[[#This Row],[Accel_Z (m/s-2)]]^2)</f>
        <v>8.2539808577437341</v>
      </c>
      <c r="F113">
        <f>ABS(mpu_data_1[[#This Row],[VECTOR MAGNITUDE]]-9.81)</f>
        <v>1.5560191422562664</v>
      </c>
      <c r="G113">
        <v>1.6320540114089646</v>
      </c>
      <c r="H113">
        <v>6.6513061450177755</v>
      </c>
    </row>
    <row r="114" spans="1:8">
      <c r="A114">
        <v>120</v>
      </c>
      <c r="B114">
        <v>-1.95</v>
      </c>
      <c r="C114">
        <v>2.3199999999999998</v>
      </c>
      <c r="D114">
        <v>10.89</v>
      </c>
      <c r="E114">
        <f>SQRT(mpu_data_1[[#This Row],[Accel_X (m/s-2)]]^2+mpu_data_1[[#This Row],[Accel_Y (m/s-2)]]^2+mpu_data_1[[#This Row],[Accel_Z (m/s-2)]]^2)</f>
        <v>11.303848902033325</v>
      </c>
      <c r="F114">
        <f>ABS(mpu_data_1[[#This Row],[VECTOR MAGNITUDE]]-9.81)</f>
        <v>1.4938489020333243</v>
      </c>
      <c r="G114">
        <v>7.6299111236267496</v>
      </c>
      <c r="H114">
        <v>3.4498114617063838</v>
      </c>
    </row>
    <row r="115" spans="1:8">
      <c r="A115">
        <v>121</v>
      </c>
      <c r="B115">
        <v>-2.11</v>
      </c>
      <c r="C115">
        <v>2.1800000000000002</v>
      </c>
      <c r="D115">
        <v>10.82</v>
      </c>
      <c r="E115">
        <f>SQRT(mpu_data_1[[#This Row],[Accel_X (m/s-2)]]^2+mpu_data_1[[#This Row],[Accel_Y (m/s-2)]]^2+mpu_data_1[[#This Row],[Accel_Z (m/s-2)]]^2)</f>
        <v>11.237299497655119</v>
      </c>
      <c r="F115">
        <f>ABS(mpu_data_1[[#This Row],[VECTOR MAGNITUDE]]-9.81)</f>
        <v>1.4272994976551185</v>
      </c>
      <c r="G115">
        <v>4.506350792014004</v>
      </c>
      <c r="H115">
        <v>4.1701595767255979</v>
      </c>
    </row>
    <row r="116" spans="1:8">
      <c r="A116">
        <v>122</v>
      </c>
      <c r="B116">
        <v>-2.1800000000000002</v>
      </c>
      <c r="C116">
        <v>2.17</v>
      </c>
      <c r="D116">
        <v>10.7</v>
      </c>
      <c r="E116">
        <f>SQRT(mpu_data_1[[#This Row],[Accel_X (m/s-2)]]^2+mpu_data_1[[#This Row],[Accel_Y (m/s-2)]]^2+mpu_data_1[[#This Row],[Accel_Z (m/s-2)]]^2)</f>
        <v>11.133341816364032</v>
      </c>
      <c r="F116">
        <f>ABS(mpu_data_1[[#This Row],[VECTOR MAGNITUDE]]-9.81)</f>
        <v>1.3233418163640316</v>
      </c>
      <c r="G116">
        <v>3.3080829392102853</v>
      </c>
      <c r="H116">
        <v>6.3941784734678837</v>
      </c>
    </row>
    <row r="117" spans="1:8">
      <c r="A117">
        <v>123</v>
      </c>
      <c r="B117">
        <v>-2.04</v>
      </c>
      <c r="C117">
        <v>2.37</v>
      </c>
      <c r="D117">
        <v>10.77</v>
      </c>
      <c r="E117">
        <f>SQRT(mpu_data_1[[#This Row],[Accel_X (m/s-2)]]^2+mpu_data_1[[#This Row],[Accel_Y (m/s-2)]]^2+mpu_data_1[[#This Row],[Accel_Z (m/s-2)]]^2)</f>
        <v>11.214784884249898</v>
      </c>
      <c r="F117">
        <f>ABS(mpu_data_1[[#This Row],[VECTOR MAGNITUDE]]-9.81)</f>
        <v>1.4047848842498976</v>
      </c>
      <c r="G117">
        <v>3.4224563101489203</v>
      </c>
      <c r="H117">
        <v>6.1857181770622613</v>
      </c>
    </row>
    <row r="118" spans="1:8">
      <c r="A118">
        <v>124</v>
      </c>
      <c r="B118">
        <v>-4.93</v>
      </c>
      <c r="C118">
        <v>5.4</v>
      </c>
      <c r="D118">
        <v>13.4</v>
      </c>
      <c r="E118">
        <f>SQRT(mpu_data_1[[#This Row],[Accel_X (m/s-2)]]^2+mpu_data_1[[#This Row],[Accel_Y (m/s-2)]]^2+mpu_data_1[[#This Row],[Accel_Z (m/s-2)]]^2)</f>
        <v>15.265153127302719</v>
      </c>
      <c r="F118">
        <f>ABS(mpu_data_1[[#This Row],[VECTOR MAGNITUDE]]-9.81)</f>
        <v>5.4551531273027187</v>
      </c>
      <c r="G118">
        <v>0.20547502476046553</v>
      </c>
      <c r="H118">
        <v>5.8106209863756693</v>
      </c>
    </row>
    <row r="119" spans="1:8">
      <c r="A119">
        <v>125</v>
      </c>
      <c r="B119">
        <v>-2.5</v>
      </c>
      <c r="C119">
        <v>2.29</v>
      </c>
      <c r="D119">
        <v>10.75</v>
      </c>
      <c r="E119">
        <f>SQRT(mpu_data_1[[#This Row],[Accel_X (m/s-2)]]^2+mpu_data_1[[#This Row],[Accel_Y (m/s-2)]]^2+mpu_data_1[[#This Row],[Accel_Z (m/s-2)]]^2)</f>
        <v>11.271938608775333</v>
      </c>
      <c r="F119">
        <f>ABS(mpu_data_1[[#This Row],[VECTOR MAGNITUDE]]-9.81)</f>
        <v>1.4619386087753323</v>
      </c>
      <c r="G119">
        <v>2.182051534245506</v>
      </c>
      <c r="H119">
        <v>7.3993840680019662</v>
      </c>
    </row>
    <row r="120" spans="1:8">
      <c r="A120">
        <v>126</v>
      </c>
      <c r="B120">
        <v>-2.72</v>
      </c>
      <c r="C120">
        <v>1.1299999999999999</v>
      </c>
      <c r="D120">
        <v>15.12</v>
      </c>
      <c r="E120">
        <f>SQRT(mpu_data_1[[#This Row],[Accel_X (m/s-2)]]^2+mpu_data_1[[#This Row],[Accel_Y (m/s-2)]]^2+mpu_data_1[[#This Row],[Accel_Z (m/s-2)]]^2)</f>
        <v>15.404210463376563</v>
      </c>
      <c r="F120">
        <f>ABS(mpu_data_1[[#This Row],[VECTOR MAGNITUDE]]-9.81)</f>
        <v>5.5942104633765624</v>
      </c>
      <c r="G120">
        <v>4.4539286785928631</v>
      </c>
      <c r="H120">
        <v>14.046397464831108</v>
      </c>
    </row>
    <row r="121" spans="1:8">
      <c r="A121">
        <v>127</v>
      </c>
      <c r="B121">
        <v>-1.3</v>
      </c>
      <c r="C121">
        <v>0.79</v>
      </c>
      <c r="D121">
        <v>7.92</v>
      </c>
      <c r="E121">
        <f>SQRT(mpu_data_1[[#This Row],[Accel_X (m/s-2)]]^2+mpu_data_1[[#This Row],[Accel_Y (m/s-2)]]^2+mpu_data_1[[#This Row],[Accel_Z (m/s-2)]]^2)</f>
        <v>8.0647690605497182</v>
      </c>
      <c r="F121">
        <f>ABS(mpu_data_1[[#This Row],[VECTOR MAGNITUDE]]-9.81)</f>
        <v>1.7452309394502823</v>
      </c>
      <c r="G121">
        <v>10.456252737000989</v>
      </c>
      <c r="H121">
        <v>4.6084811960206125</v>
      </c>
    </row>
    <row r="122" spans="1:8">
      <c r="A122">
        <v>128</v>
      </c>
      <c r="B122">
        <v>-1.85</v>
      </c>
      <c r="C122">
        <v>1.64</v>
      </c>
      <c r="D122">
        <v>10.8</v>
      </c>
      <c r="E122">
        <f>SQRT(mpu_data_1[[#This Row],[Accel_X (m/s-2)]]^2+mpu_data_1[[#This Row],[Accel_Y (m/s-2)]]^2+mpu_data_1[[#This Row],[Accel_Z (m/s-2)]]^2)</f>
        <v>11.079354674348142</v>
      </c>
      <c r="F122">
        <f>ABS(mpu_data_1[[#This Row],[VECTOR MAGNITUDE]]-9.81)</f>
        <v>1.2693546743481416</v>
      </c>
      <c r="G122">
        <v>2.6087076622328134</v>
      </c>
      <c r="H122">
        <v>1.1754949820206093</v>
      </c>
    </row>
    <row r="123" spans="1:8">
      <c r="A123">
        <v>129</v>
      </c>
      <c r="B123">
        <v>-2.99</v>
      </c>
      <c r="C123">
        <v>1.74</v>
      </c>
      <c r="D123">
        <v>12.88</v>
      </c>
      <c r="E123">
        <f>SQRT(mpu_data_1[[#This Row],[Accel_X (m/s-2)]]^2+mpu_data_1[[#This Row],[Accel_Y (m/s-2)]]^2+mpu_data_1[[#This Row],[Accel_Z (m/s-2)]]^2)</f>
        <v>13.336495041801651</v>
      </c>
      <c r="F123">
        <f>ABS(mpu_data_1[[#This Row],[VECTOR MAGNITUDE]]-9.81)</f>
        <v>3.5264950418016507</v>
      </c>
      <c r="G123">
        <v>1.3373898290137856</v>
      </c>
      <c r="H123">
        <v>10.202268736952339</v>
      </c>
    </row>
    <row r="124" spans="1:8">
      <c r="A124">
        <v>130</v>
      </c>
      <c r="B124">
        <v>-1.9</v>
      </c>
      <c r="C124">
        <v>-0.13</v>
      </c>
      <c r="D124">
        <v>11.11</v>
      </c>
      <c r="E124">
        <f>SQRT(mpu_data_1[[#This Row],[Accel_X (m/s-2)]]^2+mpu_data_1[[#This Row],[Accel_Y (m/s-2)]]^2+mpu_data_1[[#This Row],[Accel_Z (m/s-2)]]^2)</f>
        <v>11.272045067333611</v>
      </c>
      <c r="F124">
        <f>ABS(mpu_data_1[[#This Row],[VECTOR MAGNITUDE]]-9.81)</f>
        <v>1.4620450673336105</v>
      </c>
      <c r="G124">
        <v>2.827555143302046</v>
      </c>
      <c r="H124">
        <v>0.80898894567949142</v>
      </c>
    </row>
    <row r="125" spans="1:8">
      <c r="A125">
        <v>131</v>
      </c>
      <c r="B125">
        <v>-2.4500000000000002</v>
      </c>
      <c r="C125">
        <v>-1.75</v>
      </c>
      <c r="D125">
        <v>11.36</v>
      </c>
      <c r="E125">
        <f>SQRT(mpu_data_1[[#This Row],[Accel_X (m/s-2)]]^2+mpu_data_1[[#This Row],[Accel_Y (m/s-2)]]^2+mpu_data_1[[#This Row],[Accel_Z (m/s-2)]]^2)</f>
        <v>11.752216812159313</v>
      </c>
      <c r="F125">
        <f>ABS(mpu_data_1[[#This Row],[VECTOR MAGNITUDE]]-9.81)</f>
        <v>1.9422168121593124</v>
      </c>
      <c r="G125">
        <v>5.1675398513908135</v>
      </c>
      <c r="H125">
        <v>0.20840306635743211</v>
      </c>
    </row>
    <row r="126" spans="1:8">
      <c r="A126">
        <v>132</v>
      </c>
      <c r="B126">
        <v>-0.89</v>
      </c>
      <c r="C126">
        <v>0.33</v>
      </c>
      <c r="D126">
        <v>10.64</v>
      </c>
      <c r="E126">
        <f>SQRT(mpu_data_1[[#This Row],[Accel_X (m/s-2)]]^2+mpu_data_1[[#This Row],[Accel_Y (m/s-2)]]^2+mpu_data_1[[#This Row],[Accel_Z (m/s-2)]]^2)</f>
        <v>10.68225631596621</v>
      </c>
      <c r="F126">
        <f>ABS(mpu_data_1[[#This Row],[VECTOR MAGNITUDE]]-9.81)</f>
        <v>0.87225631596620978</v>
      </c>
      <c r="G126">
        <v>3.5389100678669649</v>
      </c>
      <c r="H126">
        <v>3.9062203248562604</v>
      </c>
    </row>
    <row r="127" spans="1:8">
      <c r="A127">
        <v>133</v>
      </c>
      <c r="B127">
        <v>-0.98</v>
      </c>
      <c r="C127">
        <v>2.09</v>
      </c>
      <c r="D127">
        <v>17.170000000000002</v>
      </c>
      <c r="E127">
        <f>SQRT(mpu_data_1[[#This Row],[Accel_X (m/s-2)]]^2+mpu_data_1[[#This Row],[Accel_Y (m/s-2)]]^2+mpu_data_1[[#This Row],[Accel_Z (m/s-2)]]^2)</f>
        <v>17.324474017989697</v>
      </c>
      <c r="F127">
        <f>ABS(mpu_data_1[[#This Row],[VECTOR MAGNITUDE]]-9.81)</f>
        <v>7.5144740179896967</v>
      </c>
      <c r="G127">
        <v>3.4572001567776169</v>
      </c>
      <c r="H127">
        <v>3.2823069013829649</v>
      </c>
    </row>
    <row r="128" spans="1:8">
      <c r="A128">
        <v>134</v>
      </c>
      <c r="B128">
        <v>-1.4</v>
      </c>
      <c r="C128">
        <v>-0.09</v>
      </c>
      <c r="D128">
        <v>11.22</v>
      </c>
      <c r="E128">
        <f>SQRT(mpu_data_1[[#This Row],[Accel_X (m/s-2)]]^2+mpu_data_1[[#This Row],[Accel_Y (m/s-2)]]^2+mpu_data_1[[#This Row],[Accel_Z (m/s-2)]]^2)</f>
        <v>11.30736485658794</v>
      </c>
      <c r="F128">
        <f>ABS(mpu_data_1[[#This Row],[VECTOR MAGNITUDE]]-9.81)</f>
        <v>1.4973648565879394</v>
      </c>
      <c r="G128">
        <v>3.1063346193879617</v>
      </c>
      <c r="H128">
        <v>3.2807810574311427</v>
      </c>
    </row>
    <row r="129" spans="1:8">
      <c r="A129">
        <v>135</v>
      </c>
      <c r="B129">
        <v>-0.55000000000000004</v>
      </c>
      <c r="C129">
        <v>1.1399999999999999</v>
      </c>
      <c r="D129">
        <v>8.9499999999999993</v>
      </c>
      <c r="E129">
        <f>SQRT(mpu_data_1[[#This Row],[Accel_X (m/s-2)]]^2+mpu_data_1[[#This Row],[Accel_Y (m/s-2)]]^2+mpu_data_1[[#This Row],[Accel_Z (m/s-2)]]^2)</f>
        <v>9.0390596856088958</v>
      </c>
      <c r="F129">
        <f>ABS(mpu_data_1[[#This Row],[VECTOR MAGNITUDE]]-9.81)</f>
        <v>0.77094031439110466</v>
      </c>
      <c r="G129">
        <v>1.5735869457633456</v>
      </c>
      <c r="H129">
        <v>1.2779258655530334</v>
      </c>
    </row>
    <row r="130" spans="1:8">
      <c r="A130">
        <v>136</v>
      </c>
      <c r="B130">
        <v>-1.52</v>
      </c>
      <c r="C130">
        <v>2.2999999999999998</v>
      </c>
      <c r="D130">
        <v>11.4</v>
      </c>
      <c r="E130">
        <f>SQRT(mpu_data_1[[#This Row],[Accel_X (m/s-2)]]^2+mpu_data_1[[#This Row],[Accel_Y (m/s-2)]]^2+mpu_data_1[[#This Row],[Accel_Z (m/s-2)]]^2)</f>
        <v>11.728614581441407</v>
      </c>
      <c r="F130">
        <f>ABS(mpu_data_1[[#This Row],[VECTOR MAGNITUDE]]-9.81)</f>
        <v>1.9186145814414068</v>
      </c>
      <c r="G130">
        <v>2.2939704229645237</v>
      </c>
      <c r="H130">
        <v>3.3147133302026823</v>
      </c>
    </row>
    <row r="131" spans="1:8">
      <c r="A131">
        <v>137</v>
      </c>
      <c r="B131">
        <v>-3.68</v>
      </c>
      <c r="C131">
        <v>-3.53</v>
      </c>
      <c r="D131">
        <v>11.84</v>
      </c>
      <c r="E131">
        <f>SQRT(mpu_data_1[[#This Row],[Accel_X (m/s-2)]]^2+mpu_data_1[[#This Row],[Accel_Y (m/s-2)]]^2+mpu_data_1[[#This Row],[Accel_Z (m/s-2)]]^2)</f>
        <v>12.891427384118487</v>
      </c>
      <c r="F131">
        <f>ABS(mpu_data_1[[#This Row],[VECTOR MAGNITUDE]]-9.81)</f>
        <v>3.081427384118486</v>
      </c>
      <c r="G131">
        <v>2.0412995068051512</v>
      </c>
      <c r="H131">
        <v>1.5310537429288278</v>
      </c>
    </row>
    <row r="132" spans="1:8">
      <c r="A132">
        <v>138</v>
      </c>
      <c r="B132">
        <v>-2.38</v>
      </c>
      <c r="C132">
        <v>-2.4700000000000002</v>
      </c>
      <c r="D132">
        <v>11.19</v>
      </c>
      <c r="E132">
        <f>SQRT(mpu_data_1[[#This Row],[Accel_X (m/s-2)]]^2+mpu_data_1[[#This Row],[Accel_Y (m/s-2)]]^2+mpu_data_1[[#This Row],[Accel_Z (m/s-2)]]^2)</f>
        <v>11.703905331127725</v>
      </c>
      <c r="F132">
        <f>ABS(mpu_data_1[[#This Row],[VECTOR MAGNITUDE]]-9.81)</f>
        <v>1.8939053311277245</v>
      </c>
      <c r="G132">
        <v>0.34344769031682176</v>
      </c>
      <c r="H132">
        <v>1.7214278145027357</v>
      </c>
    </row>
    <row r="133" spans="1:8">
      <c r="A133">
        <v>139</v>
      </c>
      <c r="B133">
        <v>-2.21</v>
      </c>
      <c r="C133">
        <v>-1.93</v>
      </c>
      <c r="D133">
        <v>9.2799999999999994</v>
      </c>
      <c r="E133">
        <f>SQRT(mpu_data_1[[#This Row],[Accel_X (m/s-2)]]^2+mpu_data_1[[#This Row],[Accel_Y (m/s-2)]]^2+mpu_data_1[[#This Row],[Accel_Z (m/s-2)]]^2)</f>
        <v>9.7328002137103375</v>
      </c>
      <c r="F133">
        <f>ABS(mpu_data_1[[#This Row],[VECTOR MAGNITUDE]]-9.81)</f>
        <v>7.7199786289662953E-2</v>
      </c>
      <c r="G133">
        <v>3.5000638616048736</v>
      </c>
      <c r="H133">
        <v>2.4971004382666386</v>
      </c>
    </row>
    <row r="134" spans="1:8">
      <c r="A134">
        <v>140</v>
      </c>
      <c r="B134">
        <v>-0.89</v>
      </c>
      <c r="C134">
        <v>0.01</v>
      </c>
      <c r="D134">
        <v>11.92</v>
      </c>
      <c r="E134">
        <f>SQRT(mpu_data_1[[#This Row],[Accel_X (m/s-2)]]^2+mpu_data_1[[#This Row],[Accel_Y (m/s-2)]]^2+mpu_data_1[[#This Row],[Accel_Z (m/s-2)]]^2)</f>
        <v>11.953183676326571</v>
      </c>
      <c r="F134">
        <f>ABS(mpu_data_1[[#This Row],[VECTOR MAGNITUDE]]-9.81)</f>
        <v>2.1431836763265704</v>
      </c>
      <c r="G134">
        <v>5.565438205137438</v>
      </c>
      <c r="H134">
        <v>2.2898736712738668</v>
      </c>
    </row>
    <row r="135" spans="1:8">
      <c r="A135">
        <v>141</v>
      </c>
      <c r="B135">
        <v>-0.9</v>
      </c>
      <c r="C135">
        <v>-0.78</v>
      </c>
      <c r="D135">
        <v>6.98</v>
      </c>
      <c r="E135">
        <f>SQRT(mpu_data_1[[#This Row],[Accel_X (m/s-2)]]^2+mpu_data_1[[#This Row],[Accel_Y (m/s-2)]]^2+mpu_data_1[[#This Row],[Accel_Z (m/s-2)]]^2)</f>
        <v>7.0808756520645106</v>
      </c>
      <c r="F135">
        <f>ABS(mpu_data_1[[#This Row],[VECTOR MAGNITUDE]]-9.81)</f>
        <v>2.7291243479354899</v>
      </c>
      <c r="G135">
        <v>0.20246223463539437</v>
      </c>
      <c r="H135">
        <v>8.613498581974051</v>
      </c>
    </row>
    <row r="136" spans="1:8">
      <c r="A136">
        <v>142</v>
      </c>
      <c r="B136">
        <v>-0.39</v>
      </c>
      <c r="C136">
        <v>2.15</v>
      </c>
      <c r="D136">
        <v>9.4700000000000006</v>
      </c>
      <c r="E136">
        <f>SQRT(mpu_data_1[[#This Row],[Accel_X (m/s-2)]]^2+mpu_data_1[[#This Row],[Accel_Y (m/s-2)]]^2+mpu_data_1[[#This Row],[Accel_Z (m/s-2)]]^2)</f>
        <v>9.7188219450713262</v>
      </c>
      <c r="F136">
        <f>ABS(mpu_data_1[[#This Row],[VECTOR MAGNITUDE]]-9.81)</f>
        <v>9.1178054928674257E-2</v>
      </c>
      <c r="G136">
        <v>2.0328861394473599</v>
      </c>
      <c r="H136">
        <v>3.5924281266719564</v>
      </c>
    </row>
    <row r="137" spans="1:8">
      <c r="A137">
        <v>143</v>
      </c>
      <c r="B137">
        <v>-3.15</v>
      </c>
      <c r="C137">
        <v>-3.33</v>
      </c>
      <c r="D137">
        <v>11.78</v>
      </c>
      <c r="E137">
        <f>SQRT(mpu_data_1[[#This Row],[Accel_X (m/s-2)]]^2+mpu_data_1[[#This Row],[Accel_Y (m/s-2)]]^2+mpu_data_1[[#This Row],[Accel_Z (m/s-2)]]^2)</f>
        <v>12.640403474573112</v>
      </c>
      <c r="F137">
        <f>ABS(mpu_data_1[[#This Row],[VECTOR MAGNITUDE]]-9.81)</f>
        <v>2.8304034745731119</v>
      </c>
      <c r="G137">
        <v>1.8090231947440394</v>
      </c>
      <c r="H137">
        <v>9.2464304156120392E-2</v>
      </c>
    </row>
    <row r="138" spans="1:8">
      <c r="A138">
        <v>144</v>
      </c>
      <c r="B138">
        <v>-3.68</v>
      </c>
      <c r="C138">
        <v>-0.31</v>
      </c>
      <c r="D138">
        <v>13.56</v>
      </c>
      <c r="E138">
        <f>SQRT(mpu_data_1[[#This Row],[Accel_X (m/s-2)]]^2+mpu_data_1[[#This Row],[Accel_Y (m/s-2)]]^2+mpu_data_1[[#This Row],[Accel_Z (m/s-2)]]^2)</f>
        <v>14.053899814642199</v>
      </c>
      <c r="F138">
        <f>ABS(mpu_data_1[[#This Row],[VECTOR MAGNITUDE]]-9.81)</f>
        <v>4.243899814642198</v>
      </c>
      <c r="G138">
        <v>0.5545646314739141</v>
      </c>
      <c r="H138">
        <v>16.870650291925045</v>
      </c>
    </row>
    <row r="139" spans="1:8">
      <c r="A139">
        <v>145</v>
      </c>
      <c r="B139">
        <v>-2.98</v>
      </c>
      <c r="C139">
        <v>-5.69</v>
      </c>
      <c r="D139">
        <v>2.66</v>
      </c>
      <c r="E139">
        <f>SQRT(mpu_data_1[[#This Row],[Accel_X (m/s-2)]]^2+mpu_data_1[[#This Row],[Accel_Y (m/s-2)]]^2+mpu_data_1[[#This Row],[Accel_Z (m/s-2)]]^2)</f>
        <v>6.952129170261439</v>
      </c>
      <c r="F139">
        <f>ABS(mpu_data_1[[#This Row],[VECTOR MAGNITUDE]]-9.81)</f>
        <v>2.8578708297385615</v>
      </c>
      <c r="G139">
        <v>13.331542731633084</v>
      </c>
      <c r="H139">
        <v>7.0140096290985294</v>
      </c>
    </row>
    <row r="140" spans="1:8">
      <c r="A140">
        <v>146</v>
      </c>
      <c r="B140">
        <v>-0.49</v>
      </c>
      <c r="C140">
        <v>-0.62</v>
      </c>
      <c r="D140">
        <v>9.11</v>
      </c>
      <c r="E140">
        <f>SQRT(mpu_data_1[[#This Row],[Accel_X (m/s-2)]]^2+mpu_data_1[[#This Row],[Accel_Y (m/s-2)]]^2+mpu_data_1[[#This Row],[Accel_Z (m/s-2)]]^2)</f>
        <v>9.1442112836482501</v>
      </c>
      <c r="F140">
        <f>ABS(mpu_data_1[[#This Row],[VECTOR MAGNITUDE]]-9.81)</f>
        <v>0.66578871635175041</v>
      </c>
      <c r="G140">
        <v>3.7999191768356937</v>
      </c>
      <c r="H140">
        <v>0.91676092769853668</v>
      </c>
    </row>
    <row r="141" spans="1:8">
      <c r="A141">
        <v>147</v>
      </c>
      <c r="B141">
        <v>-2.75</v>
      </c>
      <c r="C141">
        <v>0.22</v>
      </c>
      <c r="D141">
        <v>11.13</v>
      </c>
      <c r="E141">
        <f>SQRT(mpu_data_1[[#This Row],[Accel_X (m/s-2)]]^2+mpu_data_1[[#This Row],[Accel_Y (m/s-2)]]^2+mpu_data_1[[#This Row],[Accel_Z (m/s-2)]]^2)</f>
        <v>11.466812983562608</v>
      </c>
      <c r="F141">
        <f>ABS(mpu_data_1[[#This Row],[VECTOR MAGNITUDE]]-9.81)</f>
        <v>1.6568129835626078</v>
      </c>
      <c r="G141">
        <v>1.8827370619543142</v>
      </c>
      <c r="H141">
        <v>5.3739718124079783</v>
      </c>
    </row>
    <row r="142" spans="1:8">
      <c r="A142">
        <v>148</v>
      </c>
      <c r="B142">
        <v>-1.82</v>
      </c>
      <c r="C142">
        <v>-0.51</v>
      </c>
      <c r="D142">
        <v>11.07</v>
      </c>
      <c r="E142">
        <f>SQRT(mpu_data_1[[#This Row],[Accel_X (m/s-2)]]^2+mpu_data_1[[#This Row],[Accel_Y (m/s-2)]]^2+mpu_data_1[[#This Row],[Accel_Z (m/s-2)]]^2)</f>
        <v>11.23020035440152</v>
      </c>
      <c r="F142">
        <f>ABS(mpu_data_1[[#This Row],[VECTOR MAGNITUDE]]-9.81)</f>
        <v>1.4202003544015191</v>
      </c>
      <c r="G142">
        <v>2.0789738833929636</v>
      </c>
      <c r="H142">
        <v>1.5416021726508689E-2</v>
      </c>
    </row>
    <row r="143" spans="1:8">
      <c r="A143">
        <v>149</v>
      </c>
      <c r="B143">
        <v>-2.13</v>
      </c>
      <c r="C143">
        <v>0.12</v>
      </c>
      <c r="D143">
        <v>10.75</v>
      </c>
      <c r="E143">
        <f>SQRT(mpu_data_1[[#This Row],[Accel_X (m/s-2)]]^2+mpu_data_1[[#This Row],[Accel_Y (m/s-2)]]^2+mpu_data_1[[#This Row],[Accel_Z (m/s-2)]]^2)</f>
        <v>10.959644154807217</v>
      </c>
      <c r="F143">
        <f>ABS(mpu_data_1[[#This Row],[VECTOR MAGNITUDE]]-9.81)</f>
        <v>1.1496441548072163</v>
      </c>
      <c r="G143">
        <v>2.4458312651570076</v>
      </c>
      <c r="H143">
        <v>2.3005367345960366</v>
      </c>
    </row>
    <row r="144" spans="1:8">
      <c r="A144">
        <v>150</v>
      </c>
      <c r="B144">
        <v>-0.61</v>
      </c>
      <c r="C144">
        <v>4.43</v>
      </c>
      <c r="D144">
        <v>12.17</v>
      </c>
      <c r="E144">
        <f>SQRT(mpu_data_1[[#This Row],[Accel_X (m/s-2)]]^2+mpu_data_1[[#This Row],[Accel_Y (m/s-2)]]^2+mpu_data_1[[#This Row],[Accel_Z (m/s-2)]]^2)</f>
        <v>12.965565934428007</v>
      </c>
      <c r="F144">
        <f>ABS(mpu_data_1[[#This Row],[VECTOR MAGNITUDE]]-9.81)</f>
        <v>3.1555659344280063</v>
      </c>
      <c r="G144">
        <v>1.441746531094628</v>
      </c>
      <c r="H144">
        <v>2.958022556371052</v>
      </c>
    </row>
    <row r="145" spans="1:8">
      <c r="A145">
        <v>151</v>
      </c>
      <c r="B145">
        <v>-1.74</v>
      </c>
      <c r="C145">
        <v>0.81</v>
      </c>
      <c r="D145">
        <v>12.42</v>
      </c>
      <c r="E145">
        <f>SQRT(mpu_data_1[[#This Row],[Accel_X (m/s-2)]]^2+mpu_data_1[[#This Row],[Accel_Y (m/s-2)]]^2+mpu_data_1[[#This Row],[Accel_Z (m/s-2)]]^2)</f>
        <v>12.567422170039485</v>
      </c>
      <c r="F145">
        <f>ABS(mpu_data_1[[#This Row],[VECTOR MAGNITUDE]]-9.81)</f>
        <v>2.7574221700394848</v>
      </c>
      <c r="G145">
        <v>1.4147806214642777</v>
      </c>
      <c r="H145">
        <v>0.3202107504960896</v>
      </c>
    </row>
    <row r="146" spans="1:8">
      <c r="A146">
        <v>152</v>
      </c>
      <c r="B146">
        <v>-4.38</v>
      </c>
      <c r="C146">
        <v>1.22</v>
      </c>
      <c r="D146">
        <v>11.76</v>
      </c>
      <c r="E146">
        <f>SQRT(mpu_data_1[[#This Row],[Accel_X (m/s-2)]]^2+mpu_data_1[[#This Row],[Accel_Y (m/s-2)]]^2+mpu_data_1[[#This Row],[Accel_Z (m/s-2)]]^2)</f>
        <v>12.60834644194075</v>
      </c>
      <c r="F146">
        <f>ABS(mpu_data_1[[#This Row],[VECTOR MAGNITUDE]]-9.81)</f>
        <v>2.7983464419407493</v>
      </c>
      <c r="G146">
        <v>1.1719169547033079</v>
      </c>
      <c r="H146">
        <v>0.3426252762524431</v>
      </c>
    </row>
    <row r="147" spans="1:8">
      <c r="A147">
        <v>153</v>
      </c>
      <c r="B147">
        <v>0.65</v>
      </c>
      <c r="C147">
        <v>3.72</v>
      </c>
      <c r="D147">
        <v>8.39</v>
      </c>
      <c r="E147">
        <f>SQRT(mpu_data_1[[#This Row],[Accel_X (m/s-2)]]^2+mpu_data_1[[#This Row],[Accel_Y (m/s-2)]]^2+mpu_data_1[[#This Row],[Accel_Z (m/s-2)]]^2)</f>
        <v>9.2007064946122483</v>
      </c>
      <c r="F147">
        <f>ABS(mpu_data_1[[#This Row],[VECTOR MAGNITUDE]]-9.81)</f>
        <v>0.60929350538775218</v>
      </c>
      <c r="G147">
        <v>1.5869601210147266</v>
      </c>
      <c r="H147">
        <v>2.832916081915025</v>
      </c>
    </row>
    <row r="148" spans="1:8">
      <c r="A148">
        <v>154</v>
      </c>
      <c r="B148">
        <v>-1.82</v>
      </c>
      <c r="C148">
        <v>0.41</v>
      </c>
      <c r="D148">
        <v>10.94</v>
      </c>
      <c r="E148">
        <f>SQRT(mpu_data_1[[#This Row],[Accel_X (m/s-2)]]^2+mpu_data_1[[#This Row],[Accel_Y (m/s-2)]]^2+mpu_data_1[[#This Row],[Accel_Z (m/s-2)]]^2)</f>
        <v>11.097932239836391</v>
      </c>
      <c r="F148">
        <f>ABS(mpu_data_1[[#This Row],[VECTOR MAGNITUDE]]-9.81)</f>
        <v>1.2879322398363904</v>
      </c>
      <c r="G148">
        <v>4.8464525039315021</v>
      </c>
      <c r="H148">
        <v>6.8461418662320028E-2</v>
      </c>
    </row>
    <row r="149" spans="1:8">
      <c r="A149">
        <v>155</v>
      </c>
      <c r="B149">
        <v>-2.1</v>
      </c>
      <c r="C149">
        <v>0.99</v>
      </c>
      <c r="D149">
        <v>13.04</v>
      </c>
      <c r="E149">
        <f>SQRT(mpu_data_1[[#This Row],[Accel_X (m/s-2)]]^2+mpu_data_1[[#This Row],[Accel_Y (m/s-2)]]^2+mpu_data_1[[#This Row],[Accel_Z (m/s-2)]]^2)</f>
        <v>13.245063231257145</v>
      </c>
      <c r="F149">
        <f>ABS(mpu_data_1[[#This Row],[VECTOR MAGNITUDE]]-9.81)</f>
        <v>3.4350632312571445</v>
      </c>
      <c r="G149">
        <v>0.2761390036029141</v>
      </c>
      <c r="H149">
        <v>5.8268986694932554</v>
      </c>
    </row>
    <row r="150" spans="1:8">
      <c r="A150">
        <v>156</v>
      </c>
      <c r="B150">
        <v>-3.74</v>
      </c>
      <c r="C150">
        <v>-1.28</v>
      </c>
      <c r="D150">
        <v>13.16</v>
      </c>
      <c r="E150">
        <f>SQRT(mpu_data_1[[#This Row],[Accel_X (m/s-2)]]^2+mpu_data_1[[#This Row],[Accel_Y (m/s-2)]]^2+mpu_data_1[[#This Row],[Accel_Z (m/s-2)]]^2)</f>
        <v>13.740873334690194</v>
      </c>
      <c r="F150">
        <f>ABS(mpu_data_1[[#This Row],[VECTOR MAGNITUDE]]-9.81)</f>
        <v>3.9308733346901938</v>
      </c>
      <c r="G150">
        <v>2.3698234798374642</v>
      </c>
      <c r="H150">
        <v>5.0634192437381387</v>
      </c>
    </row>
    <row r="151" spans="1:8">
      <c r="A151">
        <v>157</v>
      </c>
      <c r="B151">
        <v>-1.7</v>
      </c>
      <c r="C151">
        <v>0.22</v>
      </c>
      <c r="D151">
        <v>10.64</v>
      </c>
      <c r="E151">
        <f>SQRT(mpu_data_1[[#This Row],[Accel_X (m/s-2)]]^2+mpu_data_1[[#This Row],[Accel_Y (m/s-2)]]^2+mpu_data_1[[#This Row],[Accel_Z (m/s-2)]]^2)</f>
        <v>10.777198151653332</v>
      </c>
      <c r="F151">
        <f>ABS(mpu_data_1[[#This Row],[VECTOR MAGNITUDE]]-9.81)</f>
        <v>0.96719815165333145</v>
      </c>
      <c r="G151">
        <v>2.0686573315337284</v>
      </c>
      <c r="H151">
        <v>1.5386651197398535</v>
      </c>
    </row>
    <row r="152" spans="1:8">
      <c r="A152">
        <v>158</v>
      </c>
      <c r="B152">
        <v>1.21</v>
      </c>
      <c r="C152">
        <v>7.88</v>
      </c>
      <c r="D152">
        <v>14.38</v>
      </c>
      <c r="E152">
        <f>SQRT(mpu_data_1[[#This Row],[Accel_X (m/s-2)]]^2+mpu_data_1[[#This Row],[Accel_Y (m/s-2)]]^2+mpu_data_1[[#This Row],[Accel_Z (m/s-2)]]^2)</f>
        <v>16.442107529146014</v>
      </c>
      <c r="F152">
        <f>ABS(mpu_data_1[[#This Row],[VECTOR MAGNITUDE]]-9.81)</f>
        <v>6.6321075291460136</v>
      </c>
      <c r="G152">
        <v>3.4378677529631165</v>
      </c>
      <c r="H152">
        <v>4.3703032407632225</v>
      </c>
    </row>
    <row r="153" spans="1:8">
      <c r="A153">
        <v>160</v>
      </c>
      <c r="B153">
        <v>-0.93</v>
      </c>
      <c r="C153">
        <v>4.71</v>
      </c>
      <c r="D153">
        <v>13.45</v>
      </c>
      <c r="E153">
        <f>SQRT(mpu_data_1[[#This Row],[Accel_X (m/s-2)]]^2+mpu_data_1[[#This Row],[Accel_Y (m/s-2)]]^2+mpu_data_1[[#This Row],[Accel_Z (m/s-2)]]^2)</f>
        <v>14.281158916558557</v>
      </c>
      <c r="F153">
        <f>ABS(mpu_data_1[[#This Row],[VECTOR MAGNITUDE]]-9.81)</f>
        <v>4.4711589165585561</v>
      </c>
      <c r="G153">
        <v>1.9577610444808062</v>
      </c>
      <c r="H153">
        <v>0.31923080040400542</v>
      </c>
    </row>
    <row r="154" spans="1:8">
      <c r="A154">
        <v>161</v>
      </c>
      <c r="B154">
        <v>-1.8</v>
      </c>
      <c r="C154">
        <v>3.59</v>
      </c>
      <c r="D154">
        <v>12.6</v>
      </c>
      <c r="E154">
        <f>SQRT(mpu_data_1[[#This Row],[Accel_X (m/s-2)]]^2+mpu_data_1[[#This Row],[Accel_Y (m/s-2)]]^2+mpu_data_1[[#This Row],[Accel_Z (m/s-2)]]^2)</f>
        <v>13.224526456550343</v>
      </c>
      <c r="F154">
        <f>ABS(mpu_data_1[[#This Row],[VECTOR MAGNITUDE]]-9.81)</f>
        <v>3.4145264565503428</v>
      </c>
      <c r="G154">
        <v>1.8790418769033419</v>
      </c>
      <c r="H154">
        <v>0.15245372778364619</v>
      </c>
    </row>
    <row r="155" spans="1:8">
      <c r="A155">
        <v>162</v>
      </c>
      <c r="B155">
        <v>-1.93</v>
      </c>
      <c r="C155">
        <v>4.95</v>
      </c>
      <c r="D155">
        <v>14.38</v>
      </c>
      <c r="E155">
        <f>SQRT(mpu_data_1[[#This Row],[Accel_X (m/s-2)]]^2+mpu_data_1[[#This Row],[Accel_Y (m/s-2)]]^2+mpu_data_1[[#This Row],[Accel_Z (m/s-2)]]^2)</f>
        <v>15.330094585487725</v>
      </c>
      <c r="F155">
        <f>ABS(mpu_data_1[[#This Row],[VECTOR MAGNITUDE]]-9.81)</f>
        <v>5.5200945854877244</v>
      </c>
      <c r="G155">
        <v>1.2233539778255995</v>
      </c>
      <c r="H155">
        <v>0.16330938054164612</v>
      </c>
    </row>
    <row r="156" spans="1:8">
      <c r="A156">
        <v>163</v>
      </c>
      <c r="B156">
        <v>-1.39</v>
      </c>
      <c r="C156">
        <v>1.1499999999999999</v>
      </c>
      <c r="D156">
        <v>10.3</v>
      </c>
      <c r="E156">
        <f>SQRT(mpu_data_1[[#This Row],[Accel_X (m/s-2)]]^2+mpu_data_1[[#This Row],[Accel_Y (m/s-2)]]^2+mpu_data_1[[#This Row],[Accel_Z (m/s-2)]]^2)</f>
        <v>10.45679683268256</v>
      </c>
      <c r="F156">
        <f>ABS(mpu_data_1[[#This Row],[VECTOR MAGNITUDE]]-9.81)</f>
        <v>0.6467968326825595</v>
      </c>
      <c r="G156">
        <v>4.7007167293693666</v>
      </c>
      <c r="H156">
        <v>1.1836160530613995</v>
      </c>
    </row>
    <row r="157" spans="1:8">
      <c r="A157">
        <v>164</v>
      </c>
      <c r="B157">
        <v>-1.8</v>
      </c>
      <c r="C157">
        <v>7.0000000000000007E-2</v>
      </c>
      <c r="D157">
        <v>10.7</v>
      </c>
      <c r="E157">
        <f>SQRT(mpu_data_1[[#This Row],[Accel_X (m/s-2)]]^2+mpu_data_1[[#This Row],[Accel_Y (m/s-2)]]^2+mpu_data_1[[#This Row],[Accel_Z (m/s-2)]]^2)</f>
        <v>10.850571413524726</v>
      </c>
      <c r="F157">
        <f>ABS(mpu_data_1[[#This Row],[VECTOR MAGNITUDE]]-9.81)</f>
        <v>1.0405714135247255</v>
      </c>
      <c r="G157">
        <v>1.212994148596831</v>
      </c>
      <c r="H157">
        <v>5.2465367863928112</v>
      </c>
    </row>
    <row r="158" spans="1:8">
      <c r="A158">
        <v>165</v>
      </c>
      <c r="B158">
        <v>-4.13</v>
      </c>
      <c r="C158">
        <v>-3.03</v>
      </c>
      <c r="D158">
        <v>9.36</v>
      </c>
      <c r="E158">
        <f>SQRT(mpu_data_1[[#This Row],[Accel_X (m/s-2)]]^2+mpu_data_1[[#This Row],[Accel_Y (m/s-2)]]^2+mpu_data_1[[#This Row],[Accel_Z (m/s-2)]]^2)</f>
        <v>10.669929709234264</v>
      </c>
      <c r="F158">
        <f>ABS(mpu_data_1[[#This Row],[VECTOR MAGNITUDE]]-9.81)</f>
        <v>0.85992970923426348</v>
      </c>
      <c r="G158">
        <v>1.4083275474462837</v>
      </c>
      <c r="H158">
        <v>2.4491679978700027</v>
      </c>
    </row>
    <row r="159" spans="1:8">
      <c r="A159">
        <v>166</v>
      </c>
      <c r="B159">
        <v>-0.37</v>
      </c>
      <c r="C159">
        <v>-0.4</v>
      </c>
      <c r="D159">
        <v>8.8699999999999992</v>
      </c>
      <c r="E159">
        <f>SQRT(mpu_data_1[[#This Row],[Accel_X (m/s-2)]]^2+mpu_data_1[[#This Row],[Accel_Y (m/s-2)]]^2+mpu_data_1[[#This Row],[Accel_Z (m/s-2)]]^2)</f>
        <v>8.8867204299448961</v>
      </c>
      <c r="F159">
        <f>ABS(mpu_data_1[[#This Row],[VECTOR MAGNITUDE]]-9.81)</f>
        <v>0.92327957005510441</v>
      </c>
      <c r="G159">
        <v>4.839757677176781</v>
      </c>
      <c r="H159">
        <v>4.5958461856212951</v>
      </c>
    </row>
    <row r="160" spans="1:8">
      <c r="A160">
        <v>167</v>
      </c>
      <c r="B160">
        <v>-1.21</v>
      </c>
      <c r="C160">
        <v>0.33</v>
      </c>
      <c r="D160">
        <v>11.46</v>
      </c>
      <c r="E160">
        <f>SQRT(mpu_data_1[[#This Row],[Accel_X (m/s-2)]]^2+mpu_data_1[[#This Row],[Accel_Y (m/s-2)]]^2+mpu_data_1[[#This Row],[Accel_Z (m/s-2)]]^2)</f>
        <v>11.528425738148293</v>
      </c>
      <c r="F160">
        <f>ABS(mpu_data_1[[#This Row],[VECTOR MAGNITUDE]]-9.81)</f>
        <v>1.7184257381482926</v>
      </c>
      <c r="G160">
        <v>3.3866286110796935</v>
      </c>
      <c r="H160">
        <v>4.4144437501084717</v>
      </c>
    </row>
    <row r="161" spans="1:8">
      <c r="A161">
        <v>168</v>
      </c>
      <c r="B161">
        <v>-1.92</v>
      </c>
      <c r="C161">
        <v>0.61</v>
      </c>
      <c r="D161">
        <v>10.63</v>
      </c>
      <c r="E161">
        <f>SQRT(mpu_data_1[[#This Row],[Accel_X (m/s-2)]]^2+mpu_data_1[[#This Row],[Accel_Y (m/s-2)]]^2+mpu_data_1[[#This Row],[Accel_Z (m/s-2)]]^2)</f>
        <v>10.819214389224387</v>
      </c>
      <c r="F161">
        <f>ABS(mpu_data_1[[#This Row],[VECTOR MAGNITUDE]]-9.81)</f>
        <v>1.0092143892243861</v>
      </c>
      <c r="G161">
        <v>1.2882611250591864</v>
      </c>
      <c r="H161">
        <v>2.2029804794647028</v>
      </c>
    </row>
    <row r="162" spans="1:8">
      <c r="A162">
        <v>169</v>
      </c>
      <c r="B162">
        <v>0.54</v>
      </c>
      <c r="C162">
        <v>-3.46</v>
      </c>
      <c r="D162">
        <v>6.72</v>
      </c>
      <c r="E162">
        <f>SQRT(mpu_data_1[[#This Row],[Accel_X (m/s-2)]]^2+mpu_data_1[[#This Row],[Accel_Y (m/s-2)]]^2+mpu_data_1[[#This Row],[Accel_Z (m/s-2)]]^2)</f>
        <v>7.5777041377979382</v>
      </c>
      <c r="F162">
        <f>ABS(mpu_data_1[[#This Row],[VECTOR MAGNITUDE]]-9.81)</f>
        <v>2.2322958622020623</v>
      </c>
      <c r="G162">
        <v>1.0442618357951901</v>
      </c>
      <c r="H162">
        <v>0.13696014688247082</v>
      </c>
    </row>
    <row r="163" spans="1:8">
      <c r="A163">
        <v>170</v>
      </c>
      <c r="B163">
        <v>0.16</v>
      </c>
      <c r="C163">
        <v>0.08</v>
      </c>
      <c r="D163">
        <v>9.19</v>
      </c>
      <c r="E163">
        <f>SQRT(mpu_data_1[[#This Row],[Accel_X (m/s-2)]]^2+mpu_data_1[[#This Row],[Accel_Y (m/s-2)]]^2+mpu_data_1[[#This Row],[Accel_Z (m/s-2)]]^2)</f>
        <v>9.1917408579659163</v>
      </c>
      <c r="F163">
        <f>ABS(mpu_data_1[[#This Row],[VECTOR MAGNITUDE]]-9.81)</f>
        <v>0.61825914203408416</v>
      </c>
      <c r="G163">
        <v>1.5409915951185553</v>
      </c>
      <c r="H163">
        <v>5.5361428378599413</v>
      </c>
    </row>
    <row r="164" spans="1:8">
      <c r="A164">
        <v>171</v>
      </c>
      <c r="B164">
        <v>-1.91</v>
      </c>
      <c r="C164">
        <v>0.78</v>
      </c>
      <c r="D164">
        <v>10.81</v>
      </c>
      <c r="E164">
        <f>SQRT(mpu_data_1[[#This Row],[Accel_X (m/s-2)]]^2+mpu_data_1[[#This Row],[Accel_Y (m/s-2)]]^2+mpu_data_1[[#This Row],[Accel_Z (m/s-2)]]^2)</f>
        <v>11.005116991654383</v>
      </c>
      <c r="F164">
        <f>ABS(mpu_data_1[[#This Row],[VECTOR MAGNITUDE]]-9.81)</f>
        <v>1.1951169916543822</v>
      </c>
      <c r="G164">
        <v>2.7878212401986406</v>
      </c>
      <c r="H164">
        <v>4.4140254499209899</v>
      </c>
    </row>
    <row r="165" spans="1:8">
      <c r="A165">
        <v>172</v>
      </c>
      <c r="B165">
        <v>-2.1800000000000002</v>
      </c>
      <c r="C165">
        <v>0.7</v>
      </c>
      <c r="D165">
        <v>11.3</v>
      </c>
      <c r="E165">
        <f>SQRT(mpu_data_1[[#This Row],[Accel_X (m/s-2)]]^2+mpu_data_1[[#This Row],[Accel_Y (m/s-2)]]^2+mpu_data_1[[#This Row],[Accel_Z (m/s-2)]]^2)</f>
        <v>11.529631390465179</v>
      </c>
      <c r="F165">
        <f>ABS(mpu_data_1[[#This Row],[VECTOR MAGNITUDE]]-9.81)</f>
        <v>1.7196313904651781</v>
      </c>
      <c r="G165">
        <v>2.0475461205090824</v>
      </c>
      <c r="H165">
        <v>3.1804525041297129</v>
      </c>
    </row>
    <row r="166" spans="1:8">
      <c r="A166">
        <v>173</v>
      </c>
      <c r="B166">
        <v>1.53</v>
      </c>
      <c r="C166">
        <v>7.52</v>
      </c>
      <c r="D166">
        <v>6.01</v>
      </c>
      <c r="E166">
        <f>SQRT(mpu_data_1[[#This Row],[Accel_X (m/s-2)]]^2+mpu_data_1[[#This Row],[Accel_Y (m/s-2)]]^2+mpu_data_1[[#This Row],[Accel_Z (m/s-2)]]^2)</f>
        <v>9.7473791349264758</v>
      </c>
      <c r="F166">
        <f>ABS(mpu_data_1[[#This Row],[VECTOR MAGNITUDE]]-9.81)</f>
        <v>6.2620865073524712E-2</v>
      </c>
      <c r="G166">
        <v>3.1066127965035468</v>
      </c>
      <c r="H166">
        <v>1.2294755405045308</v>
      </c>
    </row>
    <row r="167" spans="1:8">
      <c r="A167">
        <v>174</v>
      </c>
      <c r="B167">
        <v>3.22</v>
      </c>
      <c r="C167">
        <v>4.8899999999999997</v>
      </c>
      <c r="D167">
        <v>10.34</v>
      </c>
      <c r="E167">
        <f>SQRT(mpu_data_1[[#This Row],[Accel_X (m/s-2)]]^2+mpu_data_1[[#This Row],[Accel_Y (m/s-2)]]^2+mpu_data_1[[#This Row],[Accel_Z (m/s-2)]]^2)</f>
        <v>11.882596517596649</v>
      </c>
      <c r="F167">
        <f>ABS(mpu_data_1[[#This Row],[VECTOR MAGNITUDE]]-9.81)</f>
        <v>2.072596517596649</v>
      </c>
      <c r="G167">
        <v>1.3419370514722679</v>
      </c>
      <c r="H167">
        <v>9.4171812806765818</v>
      </c>
    </row>
    <row r="168" spans="1:8">
      <c r="A168">
        <v>175</v>
      </c>
      <c r="B168">
        <v>-1.63</v>
      </c>
      <c r="C168">
        <v>0.67</v>
      </c>
      <c r="D168">
        <v>11.04</v>
      </c>
      <c r="E168">
        <f>SQRT(mpu_data_1[[#This Row],[Accel_X (m/s-2)]]^2+mpu_data_1[[#This Row],[Accel_Y (m/s-2)]]^2+mpu_data_1[[#This Row],[Accel_Z (m/s-2)]]^2)</f>
        <v>11.179776384167976</v>
      </c>
      <c r="F168">
        <f>ABS(mpu_data_1[[#This Row],[VECTOR MAGNITUDE]]-9.81)</f>
        <v>1.3697763841679755</v>
      </c>
      <c r="G168">
        <v>0.55543293837743946</v>
      </c>
      <c r="H168">
        <v>5.4258294818496839</v>
      </c>
    </row>
    <row r="169" spans="1:8">
      <c r="A169">
        <v>176</v>
      </c>
      <c r="B169">
        <v>-2.06</v>
      </c>
      <c r="C169">
        <v>1.3</v>
      </c>
      <c r="D169">
        <v>9.4499999999999993</v>
      </c>
      <c r="E169">
        <f>SQRT(mpu_data_1[[#This Row],[Accel_X (m/s-2)]]^2+mpu_data_1[[#This Row],[Accel_Y (m/s-2)]]^2+mpu_data_1[[#This Row],[Accel_Z (m/s-2)]]^2)</f>
        <v>9.7588985034172779</v>
      </c>
      <c r="F169">
        <f>ABS(mpu_data_1[[#This Row],[VECTOR MAGNITUDE]]-9.81)</f>
        <v>5.1101496582722561E-2</v>
      </c>
      <c r="G169">
        <v>5.0007832338468852</v>
      </c>
      <c r="H169">
        <v>1.4913342415985955</v>
      </c>
    </row>
    <row r="170" spans="1:8">
      <c r="A170">
        <v>177</v>
      </c>
      <c r="B170">
        <v>-2.41</v>
      </c>
      <c r="C170">
        <v>0.14000000000000001</v>
      </c>
      <c r="D170">
        <v>10.87</v>
      </c>
      <c r="E170">
        <f>SQRT(mpu_data_1[[#This Row],[Accel_X (m/s-2)]]^2+mpu_data_1[[#This Row],[Accel_Y (m/s-2)]]^2+mpu_data_1[[#This Row],[Accel_Z (m/s-2)]]^2)</f>
        <v>11.134837223776554</v>
      </c>
      <c r="F170">
        <f>ABS(mpu_data_1[[#This Row],[VECTOR MAGNITUDE]]-9.81)</f>
        <v>1.3248372237765533</v>
      </c>
      <c r="G170">
        <v>2.2239893634654653</v>
      </c>
      <c r="H170">
        <v>4.1095222619168936</v>
      </c>
    </row>
    <row r="171" spans="1:8">
      <c r="A171">
        <v>178</v>
      </c>
      <c r="B171">
        <v>-2.64</v>
      </c>
      <c r="C171">
        <v>-2.31</v>
      </c>
      <c r="D171">
        <v>12.73</v>
      </c>
      <c r="E171">
        <f>SQRT(mpu_data_1[[#This Row],[Accel_X (m/s-2)]]^2+mpu_data_1[[#This Row],[Accel_Y (m/s-2)]]^2+mpu_data_1[[#This Row],[Accel_Z (m/s-2)]]^2)</f>
        <v>13.204491660037505</v>
      </c>
      <c r="F171">
        <f>ABS(mpu_data_1[[#This Row],[VECTOR MAGNITUDE]]-9.81)</f>
        <v>3.3944916600375041</v>
      </c>
      <c r="G171">
        <v>0.61840831574981969</v>
      </c>
      <c r="H171">
        <v>2.1243663426258195</v>
      </c>
    </row>
    <row r="172" spans="1:8">
      <c r="A172">
        <v>179</v>
      </c>
      <c r="B172">
        <v>-4.34</v>
      </c>
      <c r="C172">
        <v>-1.54</v>
      </c>
      <c r="D172">
        <v>10.7</v>
      </c>
      <c r="E172">
        <f>SQRT(mpu_data_1[[#This Row],[Accel_X (m/s-2)]]^2+mpu_data_1[[#This Row],[Accel_Y (m/s-2)]]^2+mpu_data_1[[#This Row],[Accel_Z (m/s-2)]]^2)</f>
        <v>11.648914112482759</v>
      </c>
      <c r="F172">
        <f>ABS(mpu_data_1[[#This Row],[VECTOR MAGNITUDE]]-9.81)</f>
        <v>1.8389141124827582</v>
      </c>
      <c r="G172">
        <v>2.070251942084937</v>
      </c>
      <c r="H172">
        <v>0.4607219530062121</v>
      </c>
    </row>
    <row r="173" spans="1:8">
      <c r="A173">
        <v>180</v>
      </c>
      <c r="B173">
        <v>-1.02</v>
      </c>
      <c r="C173">
        <v>0.12</v>
      </c>
      <c r="D173">
        <v>10.98</v>
      </c>
      <c r="E173">
        <f>SQRT(mpu_data_1[[#This Row],[Accel_X (m/s-2)]]^2+mpu_data_1[[#This Row],[Accel_Y (m/s-2)]]^2+mpu_data_1[[#This Row],[Accel_Z (m/s-2)]]^2)</f>
        <v>11.027928182573552</v>
      </c>
      <c r="F173">
        <f>ABS(mpu_data_1[[#This Row],[VECTOR MAGNITUDE]]-9.81)</f>
        <v>1.2179281825735515</v>
      </c>
      <c r="G173">
        <v>0.66256320054628759</v>
      </c>
      <c r="H173">
        <v>0.94384582370418713</v>
      </c>
    </row>
    <row r="174" spans="1:8">
      <c r="A174">
        <v>181</v>
      </c>
      <c r="B174">
        <v>-1.6</v>
      </c>
      <c r="C174">
        <v>0.66</v>
      </c>
      <c r="D174">
        <v>11.1</v>
      </c>
      <c r="E174">
        <f>SQRT(mpu_data_1[[#This Row],[Accel_X (m/s-2)]]^2+mpu_data_1[[#This Row],[Accel_Y (m/s-2)]]^2+mpu_data_1[[#This Row],[Accel_Z (m/s-2)]]^2)</f>
        <v>11.234126579311807</v>
      </c>
      <c r="F174">
        <f>ABS(mpu_data_1[[#This Row],[VECTOR MAGNITUDE]]-9.81)</f>
        <v>1.4241265793118068</v>
      </c>
      <c r="G174">
        <v>6.4984947190107025</v>
      </c>
      <c r="H174">
        <v>0.46975910374898255</v>
      </c>
    </row>
    <row r="175" spans="1:8">
      <c r="A175">
        <v>182</v>
      </c>
      <c r="B175">
        <v>-0.47</v>
      </c>
      <c r="C175">
        <v>3.63</v>
      </c>
      <c r="D175">
        <v>12.41</v>
      </c>
      <c r="E175">
        <f>SQRT(mpu_data_1[[#This Row],[Accel_X (m/s-2)]]^2+mpu_data_1[[#This Row],[Accel_Y (m/s-2)]]^2+mpu_data_1[[#This Row],[Accel_Z (m/s-2)]]^2)</f>
        <v>12.938543194656809</v>
      </c>
      <c r="F175">
        <f>ABS(mpu_data_1[[#This Row],[VECTOR MAGNITUDE]]-9.81)</f>
        <v>3.1285431946568085</v>
      </c>
      <c r="G175">
        <v>1.7035951248410992</v>
      </c>
      <c r="H175">
        <v>1.3689355486110575</v>
      </c>
    </row>
    <row r="176" spans="1:8">
      <c r="A176">
        <v>183</v>
      </c>
      <c r="B176">
        <v>-0.87</v>
      </c>
      <c r="C176">
        <v>0.16</v>
      </c>
      <c r="D176">
        <v>11.72</v>
      </c>
      <c r="E176">
        <f>SQRT(mpu_data_1[[#This Row],[Accel_X (m/s-2)]]^2+mpu_data_1[[#This Row],[Accel_Y (m/s-2)]]^2+mpu_data_1[[#This Row],[Accel_Z (m/s-2)]]^2)</f>
        <v>11.753335696728824</v>
      </c>
      <c r="F176">
        <f>ABS(mpu_data_1[[#This Row],[VECTOR MAGNITUDE]]-9.81)</f>
        <v>1.9433356967288233</v>
      </c>
      <c r="G176">
        <v>3.0776452465141979</v>
      </c>
      <c r="H176">
        <v>1.1466144406016223</v>
      </c>
    </row>
    <row r="177" spans="1:8">
      <c r="A177">
        <v>184</v>
      </c>
      <c r="B177">
        <v>1.96</v>
      </c>
      <c r="C177">
        <v>-0.4</v>
      </c>
      <c r="D177">
        <v>8.9499999999999993</v>
      </c>
      <c r="E177">
        <f>SQRT(mpu_data_1[[#This Row],[Accel_X (m/s-2)]]^2+mpu_data_1[[#This Row],[Accel_Y (m/s-2)]]^2+mpu_data_1[[#This Row],[Accel_Z (m/s-2)]]^2)</f>
        <v>9.1708287520812419</v>
      </c>
      <c r="F177">
        <f>ABS(mpu_data_1[[#This Row],[VECTOR MAGNITUDE]]-9.81)</f>
        <v>0.63917124791875857</v>
      </c>
      <c r="G177">
        <v>2.6116251834181359</v>
      </c>
      <c r="H177">
        <v>1.5334783025313712</v>
      </c>
    </row>
    <row r="178" spans="1:8">
      <c r="A178">
        <v>185</v>
      </c>
      <c r="B178">
        <v>-1.38</v>
      </c>
      <c r="C178">
        <v>0.96</v>
      </c>
      <c r="D178">
        <v>11.23</v>
      </c>
      <c r="E178">
        <f>SQRT(mpu_data_1[[#This Row],[Accel_X (m/s-2)]]^2+mpu_data_1[[#This Row],[Accel_Y (m/s-2)]]^2+mpu_data_1[[#This Row],[Accel_Z (m/s-2)]]^2)</f>
        <v>11.355126595507423</v>
      </c>
      <c r="F178">
        <f>ABS(mpu_data_1[[#This Row],[VECTOR MAGNITUDE]]-9.81)</f>
        <v>1.5451265955074227</v>
      </c>
      <c r="G178">
        <v>6.8210222175307056</v>
      </c>
      <c r="H178">
        <v>0.89364424218055483</v>
      </c>
    </row>
    <row r="179" spans="1:8">
      <c r="A179">
        <v>186</v>
      </c>
      <c r="B179">
        <v>1.1100000000000001</v>
      </c>
      <c r="C179">
        <v>-2.0499999999999998</v>
      </c>
      <c r="D179">
        <v>12.11</v>
      </c>
      <c r="E179">
        <f>SQRT(mpu_data_1[[#This Row],[Accel_X (m/s-2)]]^2+mpu_data_1[[#This Row],[Accel_Y (m/s-2)]]^2+mpu_data_1[[#This Row],[Accel_Z (m/s-2)]]^2)</f>
        <v>12.332343653985644</v>
      </c>
      <c r="F179">
        <f>ABS(mpu_data_1[[#This Row],[VECTOR MAGNITUDE]]-9.81)</f>
        <v>2.5223436539856436</v>
      </c>
      <c r="G179">
        <v>3.330354947992908</v>
      </c>
      <c r="H179">
        <v>8.1737593400267681</v>
      </c>
    </row>
    <row r="180" spans="1:8">
      <c r="A180">
        <v>187</v>
      </c>
      <c r="B180">
        <v>-0.1</v>
      </c>
      <c r="C180">
        <v>0.28999999999999998</v>
      </c>
      <c r="D180">
        <v>10.07</v>
      </c>
      <c r="E180">
        <f>SQRT(mpu_data_1[[#This Row],[Accel_X (m/s-2)]]^2+mpu_data_1[[#This Row],[Accel_Y (m/s-2)]]^2+mpu_data_1[[#This Row],[Accel_Z (m/s-2)]]^2)</f>
        <v>10.074671210516005</v>
      </c>
      <c r="F180">
        <f>ABS(mpu_data_1[[#This Row],[VECTOR MAGNITUDE]]-9.81)</f>
        <v>0.26467121051600451</v>
      </c>
      <c r="G180">
        <v>5.9744258685579048</v>
      </c>
      <c r="H180">
        <v>10.07250738714813</v>
      </c>
    </row>
    <row r="181" spans="1:8">
      <c r="A181">
        <v>188</v>
      </c>
      <c r="B181">
        <v>-1.23</v>
      </c>
      <c r="C181">
        <v>0.31</v>
      </c>
      <c r="D181">
        <v>11</v>
      </c>
      <c r="E181">
        <f>SQRT(mpu_data_1[[#This Row],[Accel_X (m/s-2)]]^2+mpu_data_1[[#This Row],[Accel_Y (m/s-2)]]^2+mpu_data_1[[#This Row],[Accel_Z (m/s-2)]]^2)</f>
        <v>11.072894833782176</v>
      </c>
      <c r="F181">
        <f>ABS(mpu_data_1[[#This Row],[VECTOR MAGNITUDE]]-9.81)</f>
        <v>1.262894833782175</v>
      </c>
      <c r="G181">
        <v>2.19307460611655</v>
      </c>
      <c r="H181">
        <v>1.0023555930089909</v>
      </c>
    </row>
    <row r="182" spans="1:8">
      <c r="A182">
        <v>189</v>
      </c>
      <c r="B182">
        <v>-2.2000000000000002</v>
      </c>
      <c r="C182">
        <v>-0.01</v>
      </c>
      <c r="D182">
        <v>12.81</v>
      </c>
      <c r="E182">
        <f>SQRT(mpu_data_1[[#This Row],[Accel_X (m/s-2)]]^2+mpu_data_1[[#This Row],[Accel_Y (m/s-2)]]^2+mpu_data_1[[#This Row],[Accel_Z (m/s-2)]]^2)</f>
        <v>12.997545922211623</v>
      </c>
      <c r="F182">
        <f>ABS(mpu_data_1[[#This Row],[VECTOR MAGNITUDE]]-9.81)</f>
        <v>3.1875459222116227</v>
      </c>
      <c r="G182">
        <v>9.3378211499345554E-2</v>
      </c>
      <c r="H182">
        <v>0.18065942029258153</v>
      </c>
    </row>
    <row r="183" spans="1:8">
      <c r="A183">
        <v>190</v>
      </c>
      <c r="B183">
        <v>-1.42</v>
      </c>
      <c r="C183">
        <v>-2.14</v>
      </c>
      <c r="D183">
        <v>4.93</v>
      </c>
      <c r="E183">
        <f>SQRT(mpu_data_1[[#This Row],[Accel_X (m/s-2)]]^2+mpu_data_1[[#This Row],[Accel_Y (m/s-2)]]^2+mpu_data_1[[#This Row],[Accel_Z (m/s-2)]]^2)</f>
        <v>5.5588577963462962</v>
      </c>
      <c r="F183">
        <f>ABS(mpu_data_1[[#This Row],[VECTOR MAGNITUDE]]-9.81)</f>
        <v>4.2511422036537043</v>
      </c>
      <c r="G183">
        <v>0.38157004587614907</v>
      </c>
      <c r="H183">
        <v>10.25625276428063</v>
      </c>
    </row>
    <row r="184" spans="1:8">
      <c r="A184">
        <v>191</v>
      </c>
      <c r="B184">
        <v>-1.47</v>
      </c>
      <c r="C184">
        <v>1.02</v>
      </c>
      <c r="D184">
        <v>11.23</v>
      </c>
      <c r="E184">
        <f>SQRT(mpu_data_1[[#This Row],[Accel_X (m/s-2)]]^2+mpu_data_1[[#This Row],[Accel_Y (m/s-2)]]^2+mpu_data_1[[#This Row],[Accel_Z (m/s-2)]]^2)</f>
        <v>11.371640163142693</v>
      </c>
      <c r="F184">
        <f>ABS(mpu_data_1[[#This Row],[VECTOR MAGNITUDE]]-9.81)</f>
        <v>1.5616401631426928</v>
      </c>
      <c r="G184">
        <v>1.6962504752851615</v>
      </c>
      <c r="H184">
        <v>8.3108553881984282</v>
      </c>
    </row>
    <row r="185" spans="1:8">
      <c r="A185">
        <v>192</v>
      </c>
      <c r="B185">
        <v>-3.01</v>
      </c>
      <c r="C185">
        <v>0.93</v>
      </c>
      <c r="D185">
        <v>6.83</v>
      </c>
      <c r="E185">
        <f>SQRT(mpu_data_1[[#This Row],[Accel_X (m/s-2)]]^2+mpu_data_1[[#This Row],[Accel_Y (m/s-2)]]^2+mpu_data_1[[#This Row],[Accel_Z (m/s-2)]]^2)</f>
        <v>7.5215623377061762</v>
      </c>
      <c r="F185">
        <f>ABS(mpu_data_1[[#This Row],[VECTOR MAGNITUDE]]-9.81)</f>
        <v>2.2884376622938243</v>
      </c>
      <c r="G185">
        <v>1.7375581834429372</v>
      </c>
      <c r="H185">
        <v>7.8802006772110946</v>
      </c>
    </row>
    <row r="186" spans="1:8">
      <c r="A186">
        <v>193</v>
      </c>
      <c r="B186">
        <v>-1.57</v>
      </c>
      <c r="C186">
        <v>0.39</v>
      </c>
      <c r="D186">
        <v>11.8</v>
      </c>
      <c r="E186">
        <f>SQRT(mpu_data_1[[#This Row],[Accel_X (m/s-2)]]^2+mpu_data_1[[#This Row],[Accel_Y (m/s-2)]]^2+mpu_data_1[[#This Row],[Accel_Z (m/s-2)]]^2)</f>
        <v>11.910373629739748</v>
      </c>
      <c r="F186">
        <f>ABS(mpu_data_1[[#This Row],[VECTOR MAGNITUDE]]-9.81)</f>
        <v>2.1003736297397477</v>
      </c>
      <c r="G186">
        <v>1.994041680712586</v>
      </c>
      <c r="H186">
        <v>1.9873132534488551</v>
      </c>
    </row>
    <row r="187" spans="1:8">
      <c r="A187">
        <v>194</v>
      </c>
      <c r="B187">
        <v>-1.1200000000000001</v>
      </c>
      <c r="C187">
        <v>-0.11</v>
      </c>
      <c r="D187">
        <v>11.09</v>
      </c>
      <c r="E187">
        <f>SQRT(mpu_data_1[[#This Row],[Accel_X (m/s-2)]]^2+mpu_data_1[[#This Row],[Accel_Y (m/s-2)]]^2+mpu_data_1[[#This Row],[Accel_Z (m/s-2)]]^2)</f>
        <v>11.14695474109409</v>
      </c>
      <c r="F187">
        <f>ABS(mpu_data_1[[#This Row],[VECTOR MAGNITUDE]]-9.81)</f>
        <v>1.3369547410940896</v>
      </c>
      <c r="G187">
        <v>3.6017336686947381</v>
      </c>
      <c r="H187">
        <v>10.374204220132137</v>
      </c>
    </row>
    <row r="188" spans="1:8">
      <c r="A188">
        <v>195</v>
      </c>
      <c r="B188">
        <v>-2.36</v>
      </c>
      <c r="C188">
        <v>0.71</v>
      </c>
      <c r="D188">
        <v>5.78</v>
      </c>
      <c r="E188">
        <f>SQRT(mpu_data_1[[#This Row],[Accel_X (m/s-2)]]^2+mpu_data_1[[#This Row],[Accel_Y (m/s-2)]]^2+mpu_data_1[[#This Row],[Accel_Z (m/s-2)]]^2)</f>
        <v>6.2834783360810595</v>
      </c>
      <c r="F188">
        <f>ABS(mpu_data_1[[#This Row],[VECTOR MAGNITUDE]]-9.81)</f>
        <v>3.526521663918941</v>
      </c>
      <c r="G188">
        <v>4.4335178239085309</v>
      </c>
      <c r="H188">
        <v>0.50523145644342726</v>
      </c>
    </row>
    <row r="189" spans="1:8">
      <c r="A189">
        <v>196</v>
      </c>
      <c r="B189">
        <v>-1.62</v>
      </c>
      <c r="C189">
        <v>2.75</v>
      </c>
      <c r="D189">
        <v>10.58</v>
      </c>
      <c r="E189">
        <f>SQRT(mpu_data_1[[#This Row],[Accel_X (m/s-2)]]^2+mpu_data_1[[#This Row],[Accel_Y (m/s-2)]]^2+mpu_data_1[[#This Row],[Accel_Z (m/s-2)]]^2)</f>
        <v>11.050941136391959</v>
      </c>
      <c r="F189">
        <f>ABS(mpu_data_1[[#This Row],[VECTOR MAGNITUDE]]-9.81)</f>
        <v>1.2409411363919585</v>
      </c>
      <c r="G189">
        <v>1.2504791939590039</v>
      </c>
      <c r="H189">
        <v>6.5086764169156783</v>
      </c>
    </row>
    <row r="190" spans="1:8">
      <c r="A190">
        <v>197</v>
      </c>
      <c r="B190">
        <v>-3.01</v>
      </c>
      <c r="C190">
        <v>1.31</v>
      </c>
      <c r="D190">
        <v>7.94</v>
      </c>
      <c r="E190">
        <f>SQRT(mpu_data_1[[#This Row],[Accel_X (m/s-2)]]^2+mpu_data_1[[#This Row],[Accel_Y (m/s-2)]]^2+mpu_data_1[[#This Row],[Accel_Z (m/s-2)]]^2)</f>
        <v>8.5918449706684079</v>
      </c>
      <c r="F190">
        <f>ABS(mpu_data_1[[#This Row],[VECTOR MAGNITUDE]]-9.81)</f>
        <v>1.2181550293315926</v>
      </c>
      <c r="H190">
        <v>1.8191530216090968</v>
      </c>
    </row>
    <row r="191" spans="1:8">
      <c r="A191">
        <v>198</v>
      </c>
      <c r="B191">
        <v>-2.23</v>
      </c>
      <c r="C191">
        <v>2.37</v>
      </c>
      <c r="D191">
        <v>10.95</v>
      </c>
      <c r="E191">
        <f>SQRT(mpu_data_1[[#This Row],[Accel_X (m/s-2)]]^2+mpu_data_1[[#This Row],[Accel_Y (m/s-2)]]^2+mpu_data_1[[#This Row],[Accel_Z (m/s-2)]]^2)</f>
        <v>11.42332263398001</v>
      </c>
      <c r="F191">
        <f>ABS(mpu_data_1[[#This Row],[VECTOR MAGNITUDE]]-9.81)</f>
        <v>1.61332263398001</v>
      </c>
      <c r="H191">
        <v>3.6703597874834166</v>
      </c>
    </row>
    <row r="192" spans="1:8">
      <c r="A192">
        <v>199</v>
      </c>
      <c r="B192">
        <v>0.79</v>
      </c>
      <c r="C192">
        <v>1.74</v>
      </c>
      <c r="D192">
        <v>15.5</v>
      </c>
      <c r="E192">
        <f>SQRT(mpu_data_1[[#This Row],[Accel_X (m/s-2)]]^2+mpu_data_1[[#This Row],[Accel_Y (m/s-2)]]^2+mpu_data_1[[#This Row],[Accel_Z (m/s-2)]]^2)</f>
        <v>15.617352528517758</v>
      </c>
      <c r="F192">
        <f>ABS(mpu_data_1[[#This Row],[VECTOR MAGNITUDE]]-9.81)</f>
        <v>5.8073525285177574</v>
      </c>
      <c r="H192">
        <v>1.4962195273221202</v>
      </c>
    </row>
    <row r="193" spans="1:8">
      <c r="A193">
        <v>200</v>
      </c>
      <c r="B193">
        <v>-1.86</v>
      </c>
      <c r="C193">
        <v>1.03</v>
      </c>
      <c r="D193">
        <v>11.21</v>
      </c>
      <c r="E193">
        <f>SQRT(mpu_data_1[[#This Row],[Accel_X (m/s-2)]]^2+mpu_data_1[[#This Row],[Accel_Y (m/s-2)]]^2+mpu_data_1[[#This Row],[Accel_Z (m/s-2)]]^2)</f>
        <v>11.409846624736023</v>
      </c>
      <c r="F193">
        <f>ABS(mpu_data_1[[#This Row],[VECTOR MAGNITUDE]]-9.81)</f>
        <v>1.5998466247360223</v>
      </c>
      <c r="H193">
        <v>3.1202989603421001</v>
      </c>
    </row>
    <row r="194" spans="1:8">
      <c r="A194">
        <v>201</v>
      </c>
      <c r="B194">
        <v>-1.82</v>
      </c>
      <c r="C194">
        <v>1.1499999999999999</v>
      </c>
      <c r="D194">
        <v>10.87</v>
      </c>
      <c r="E194">
        <f>SQRT(mpu_data_1[[#This Row],[Accel_X (m/s-2)]]^2+mpu_data_1[[#This Row],[Accel_Y (m/s-2)]]^2+mpu_data_1[[#This Row],[Accel_Z (m/s-2)]]^2)</f>
        <v>11.081146150105592</v>
      </c>
      <c r="F194">
        <f>ABS(mpu_data_1[[#This Row],[VECTOR MAGNITUDE]]-9.81)</f>
        <v>1.2711461501055918</v>
      </c>
      <c r="H194">
        <v>3.3290791153718224</v>
      </c>
    </row>
    <row r="195" spans="1:8">
      <c r="A195">
        <v>202</v>
      </c>
      <c r="B195">
        <v>-2.12</v>
      </c>
      <c r="C195">
        <v>1.04</v>
      </c>
      <c r="D195">
        <v>11.11</v>
      </c>
      <c r="E195">
        <f>SQRT(mpu_data_1[[#This Row],[Accel_X (m/s-2)]]^2+mpu_data_1[[#This Row],[Accel_Y (m/s-2)]]^2+mpu_data_1[[#This Row],[Accel_Z (m/s-2)]]^2)</f>
        <v>11.358173268620266</v>
      </c>
      <c r="F195">
        <f>ABS(mpu_data_1[[#This Row],[VECTOR MAGNITUDE]]-9.81)</f>
        <v>1.5481732686202658</v>
      </c>
      <c r="H195">
        <v>2.1539762278321009</v>
      </c>
    </row>
    <row r="196" spans="1:8">
      <c r="A196">
        <v>203</v>
      </c>
      <c r="B196">
        <v>-2.2000000000000002</v>
      </c>
      <c r="C196">
        <v>0.9</v>
      </c>
      <c r="D196">
        <v>10.99</v>
      </c>
      <c r="E196">
        <f>SQRT(mpu_data_1[[#This Row],[Accel_X (m/s-2)]]^2+mpu_data_1[[#This Row],[Accel_Y (m/s-2)]]^2+mpu_data_1[[#This Row],[Accel_Z (m/s-2)]]^2)</f>
        <v>11.244114015786215</v>
      </c>
      <c r="F196">
        <f>ABS(mpu_data_1[[#This Row],[VECTOR MAGNITUDE]]-9.81)</f>
        <v>1.4341140157862142</v>
      </c>
      <c r="H196">
        <v>4.9164931331257531</v>
      </c>
    </row>
    <row r="197" spans="1:8">
      <c r="A197">
        <v>204</v>
      </c>
      <c r="B197">
        <v>-2.16</v>
      </c>
      <c r="C197">
        <v>0.91</v>
      </c>
      <c r="D197">
        <v>10.97</v>
      </c>
      <c r="E197">
        <f>SQRT(mpu_data_1[[#This Row],[Accel_X (m/s-2)]]^2+mpu_data_1[[#This Row],[Accel_Y (m/s-2)]]^2+mpu_data_1[[#This Row],[Accel_Z (m/s-2)]]^2)</f>
        <v>11.21760223933796</v>
      </c>
      <c r="F197">
        <f>ABS(mpu_data_1[[#This Row],[VECTOR MAGNITUDE]]-9.81)</f>
        <v>1.4076022393379599</v>
      </c>
      <c r="H197">
        <v>3.0421788036114723</v>
      </c>
    </row>
    <row r="198" spans="1:8">
      <c r="A198">
        <v>205</v>
      </c>
      <c r="B198">
        <v>-1.62</v>
      </c>
      <c r="C198">
        <v>1.07</v>
      </c>
      <c r="D198">
        <v>11.07</v>
      </c>
      <c r="E198">
        <f>SQRT(mpu_data_1[[#This Row],[Accel_X (m/s-2)]]^2+mpu_data_1[[#This Row],[Accel_Y (m/s-2)]]^2+mpu_data_1[[#This Row],[Accel_Z (m/s-2)]]^2)</f>
        <v>11.238959026529104</v>
      </c>
      <c r="F198">
        <f>ABS(mpu_data_1[[#This Row],[VECTOR MAGNITUDE]]-9.81)</f>
        <v>1.4289590265291032</v>
      </c>
      <c r="H198">
        <v>3.7899007349318534</v>
      </c>
    </row>
    <row r="199" spans="1:8">
      <c r="A199">
        <v>206</v>
      </c>
      <c r="B199">
        <v>-1.59</v>
      </c>
      <c r="C199">
        <v>0.87</v>
      </c>
      <c r="D199">
        <v>11.51</v>
      </c>
      <c r="E199">
        <f>SQRT(mpu_data_1[[#This Row],[Accel_X (m/s-2)]]^2+mpu_data_1[[#This Row],[Accel_Y (m/s-2)]]^2+mpu_data_1[[#This Row],[Accel_Z (m/s-2)]]^2)</f>
        <v>11.65182818273596</v>
      </c>
      <c r="F199">
        <f>ABS(mpu_data_1[[#This Row],[VECTOR MAGNITUDE]]-9.81)</f>
        <v>1.8418281827359593</v>
      </c>
      <c r="H199">
        <v>2.7062813966449326</v>
      </c>
    </row>
    <row r="200" spans="1:8">
      <c r="A200">
        <v>207</v>
      </c>
      <c r="B200">
        <v>-1.02</v>
      </c>
      <c r="C200">
        <v>0.18</v>
      </c>
      <c r="D200">
        <v>10.84</v>
      </c>
      <c r="E200">
        <f>SQRT(mpu_data_1[[#This Row],[Accel_X (m/s-2)]]^2+mpu_data_1[[#This Row],[Accel_Y (m/s-2)]]^2+mpu_data_1[[#This Row],[Accel_Z (m/s-2)]]^2)</f>
        <v>10.889370964385408</v>
      </c>
      <c r="F200">
        <f>ABS(mpu_data_1[[#This Row],[VECTOR MAGNITUDE]]-9.81)</f>
        <v>1.0793709643854079</v>
      </c>
      <c r="H200">
        <v>3.0546064844595993</v>
      </c>
    </row>
    <row r="201" spans="1:8">
      <c r="A201" t="s">
        <v>329</v>
      </c>
      <c r="E201" t="s">
        <v>325</v>
      </c>
      <c r="F201">
        <f>MAX(F2:F200)</f>
        <v>10.312790561947415</v>
      </c>
      <c r="H201">
        <v>1.5568773196511607</v>
      </c>
    </row>
    <row r="202" spans="1:8">
      <c r="E202" t="s">
        <v>326</v>
      </c>
      <c r="F202">
        <f>MIN(F2:F200)</f>
        <v>1.337009381200005E-2</v>
      </c>
      <c r="H202">
        <v>1.3172188798459423</v>
      </c>
    </row>
  </sheetData>
  <sortState xmlns:xlrd2="http://schemas.microsoft.com/office/spreadsheetml/2017/richdata2" ref="V1:W202">
    <sortCondition ref="V1:V202"/>
  </sortState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00421-E8F0-409C-8D1B-1259B342BF9C}">
  <dimension ref="A1:F191"/>
  <sheetViews>
    <sheetView workbookViewId="0">
      <selection activeCell="F2" sqref="F2:F189"/>
    </sheetView>
  </sheetViews>
  <sheetFormatPr baseColWidth="10" defaultColWidth="8.83203125" defaultRowHeight="15"/>
  <cols>
    <col min="1" max="1" width="10.1640625" customWidth="1"/>
    <col min="2" max="2" width="15.83203125" customWidth="1"/>
    <col min="3" max="3" width="15.5" customWidth="1"/>
    <col min="4" max="4" width="15.6640625" customWidth="1"/>
    <col min="5" max="5" width="20.83203125" customWidth="1"/>
    <col min="6" max="6" width="28.5" customWidth="1"/>
  </cols>
  <sheetData>
    <row r="1" spans="1:6" ht="17">
      <c r="A1" t="s">
        <v>0</v>
      </c>
      <c r="B1" t="s">
        <v>1</v>
      </c>
      <c r="C1" t="s">
        <v>2</v>
      </c>
      <c r="D1" t="s">
        <v>3</v>
      </c>
      <c r="E1" t="s">
        <v>315</v>
      </c>
      <c r="F1" t="s">
        <v>316</v>
      </c>
    </row>
    <row r="2" spans="1:6">
      <c r="A2">
        <v>5</v>
      </c>
      <c r="B2">
        <v>8.58</v>
      </c>
      <c r="C2">
        <v>-6.86</v>
      </c>
      <c r="D2">
        <v>3.34</v>
      </c>
      <c r="E2">
        <f>SQRT(mpu_data_2[[#This Row],[Accel_X (m/s-2)]]^2+mpu_data_2[[#This Row],[Accel_Y (m/s-2)]]^2+mpu_data_2[[#This Row],[Accel_Z (m/s-2)]]^2)</f>
        <v>11.481794284866805</v>
      </c>
      <c r="F2">
        <f>ABS(mpu_data_2[[#This Row],[VECTOR MAGNITUDE]]-9.81)</f>
        <v>1.6717942848668041</v>
      </c>
    </row>
    <row r="3" spans="1:6">
      <c r="A3">
        <v>6</v>
      </c>
      <c r="B3">
        <v>-0.52</v>
      </c>
      <c r="C3">
        <v>-1.85</v>
      </c>
      <c r="D3">
        <v>11.33</v>
      </c>
      <c r="E3">
        <f>SQRT(mpu_data_2[[#This Row],[Accel_X (m/s-2)]]^2+mpu_data_2[[#This Row],[Accel_Y (m/s-2)]]^2+mpu_data_2[[#This Row],[Accel_Z (m/s-2)]]^2)</f>
        <v>11.491814478140517</v>
      </c>
      <c r="F3">
        <f>ABS(mpu_data_2[[#This Row],[VECTOR MAGNITUDE]]-9.81)</f>
        <v>1.6818144781405167</v>
      </c>
    </row>
    <row r="4" spans="1:6">
      <c r="A4">
        <v>7</v>
      </c>
      <c r="B4">
        <v>-0.49</v>
      </c>
      <c r="C4">
        <v>1.35</v>
      </c>
      <c r="D4">
        <v>9.84</v>
      </c>
      <c r="E4">
        <f>SQRT(mpu_data_2[[#This Row],[Accel_X (m/s-2)]]^2+mpu_data_2[[#This Row],[Accel_Y (m/s-2)]]^2+mpu_data_2[[#This Row],[Accel_Z (m/s-2)]]^2)</f>
        <v>9.9442546226451789</v>
      </c>
      <c r="F4">
        <f>ABS(mpu_data_2[[#This Row],[VECTOR MAGNITUDE]]-9.81)</f>
        <v>0.1342546226451784</v>
      </c>
    </row>
    <row r="5" spans="1:6">
      <c r="A5">
        <v>8</v>
      </c>
      <c r="B5">
        <v>-0.76</v>
      </c>
      <c r="C5">
        <v>0.62</v>
      </c>
      <c r="D5">
        <v>11.35</v>
      </c>
      <c r="E5">
        <f>SQRT(mpu_data_2[[#This Row],[Accel_X (m/s-2)]]^2+mpu_data_2[[#This Row],[Accel_Y (m/s-2)]]^2+mpu_data_2[[#This Row],[Accel_Z (m/s-2)]]^2)</f>
        <v>11.392300031161398</v>
      </c>
      <c r="F5">
        <f>ABS(mpu_data_2[[#This Row],[VECTOR MAGNITUDE]]-9.81)</f>
        <v>1.5823000311613971</v>
      </c>
    </row>
    <row r="6" spans="1:6">
      <c r="A6">
        <v>9</v>
      </c>
      <c r="B6">
        <v>-1.2</v>
      </c>
      <c r="C6">
        <v>0.06</v>
      </c>
      <c r="D6">
        <v>11.51</v>
      </c>
      <c r="E6">
        <f>SQRT(mpu_data_2[[#This Row],[Accel_X (m/s-2)]]^2+mpu_data_2[[#This Row],[Accel_Y (m/s-2)]]^2+mpu_data_2[[#This Row],[Accel_Z (m/s-2)]]^2)</f>
        <v>11.572540775473639</v>
      </c>
      <c r="F6">
        <f>ABS(mpu_data_2[[#This Row],[VECTOR MAGNITUDE]]-9.81)</f>
        <v>1.7625407754736386</v>
      </c>
    </row>
    <row r="7" spans="1:6">
      <c r="A7">
        <v>10</v>
      </c>
      <c r="B7">
        <v>-0.38</v>
      </c>
      <c r="C7">
        <v>0.86</v>
      </c>
      <c r="D7">
        <v>11.24</v>
      </c>
      <c r="E7">
        <f>SQRT(mpu_data_2[[#This Row],[Accel_X (m/s-2)]]^2+mpu_data_2[[#This Row],[Accel_Y (m/s-2)]]^2+mpu_data_2[[#This Row],[Accel_Z (m/s-2)]]^2)</f>
        <v>11.279255294566216</v>
      </c>
      <c r="F7">
        <f>ABS(mpu_data_2[[#This Row],[VECTOR MAGNITUDE]]-9.81)</f>
        <v>1.4692552945662154</v>
      </c>
    </row>
    <row r="8" spans="1:6">
      <c r="A8">
        <v>11</v>
      </c>
      <c r="B8">
        <v>-4.12</v>
      </c>
      <c r="C8">
        <v>3.14</v>
      </c>
      <c r="D8">
        <v>9.19</v>
      </c>
      <c r="E8">
        <f>SQRT(mpu_data_2[[#This Row],[Accel_X (m/s-2)]]^2+mpu_data_2[[#This Row],[Accel_Y (m/s-2)]]^2+mpu_data_2[[#This Row],[Accel_Z (m/s-2)]]^2)</f>
        <v>10.549412305905955</v>
      </c>
      <c r="F8">
        <f>ABS(mpu_data_2[[#This Row],[VECTOR MAGNITUDE]]-9.81)</f>
        <v>0.73941230590595453</v>
      </c>
    </row>
    <row r="9" spans="1:6">
      <c r="A9">
        <v>12</v>
      </c>
      <c r="B9">
        <v>-0.04</v>
      </c>
      <c r="C9">
        <v>-6.56</v>
      </c>
      <c r="D9">
        <v>3.43</v>
      </c>
      <c r="E9">
        <f>SQRT(mpu_data_2[[#This Row],[Accel_X (m/s-2)]]^2+mpu_data_2[[#This Row],[Accel_Y (m/s-2)]]^2+mpu_data_2[[#This Row],[Accel_Z (m/s-2)]]^2)</f>
        <v>7.4027089636159547</v>
      </c>
      <c r="F9">
        <f>ABS(mpu_data_2[[#This Row],[VECTOR MAGNITUDE]]-9.81)</f>
        <v>2.4072910363840458</v>
      </c>
    </row>
    <row r="10" spans="1:6">
      <c r="A10">
        <v>13</v>
      </c>
      <c r="B10">
        <v>-0.8</v>
      </c>
      <c r="C10">
        <v>1.89</v>
      </c>
      <c r="D10">
        <v>19.61</v>
      </c>
      <c r="E10">
        <f>SQRT(mpu_data_2[[#This Row],[Accel_X (m/s-2)]]^2+mpu_data_2[[#This Row],[Accel_Y (m/s-2)]]^2+mpu_data_2[[#This Row],[Accel_Z (m/s-2)]]^2)</f>
        <v>19.717104249863873</v>
      </c>
      <c r="F10">
        <f>ABS(mpu_data_2[[#This Row],[VECTOR MAGNITUDE]]-9.81)</f>
        <v>9.9071042498638722</v>
      </c>
    </row>
    <row r="11" spans="1:6">
      <c r="A11">
        <v>14</v>
      </c>
      <c r="B11">
        <v>-1.1200000000000001</v>
      </c>
      <c r="C11">
        <v>5.28</v>
      </c>
      <c r="D11">
        <v>7.65</v>
      </c>
      <c r="E11">
        <f>SQRT(mpu_data_2[[#This Row],[Accel_X (m/s-2)]]^2+mpu_data_2[[#This Row],[Accel_Y (m/s-2)]]^2+mpu_data_2[[#This Row],[Accel_Z (m/s-2)]]^2)</f>
        <v>9.3624409210419053</v>
      </c>
      <c r="F11">
        <f>ABS(mpu_data_2[[#This Row],[VECTOR MAGNITUDE]]-9.81)</f>
        <v>0.44755907895809521</v>
      </c>
    </row>
    <row r="12" spans="1:6">
      <c r="A12">
        <v>15</v>
      </c>
      <c r="B12">
        <v>2.38</v>
      </c>
      <c r="C12">
        <v>0.18</v>
      </c>
      <c r="D12">
        <v>15.62</v>
      </c>
      <c r="E12">
        <f>SQRT(mpu_data_2[[#This Row],[Accel_X (m/s-2)]]^2+mpu_data_2[[#This Row],[Accel_Y (m/s-2)]]^2+mpu_data_2[[#This Row],[Accel_Z (m/s-2)]]^2)</f>
        <v>15.801303743678872</v>
      </c>
      <c r="F12">
        <f>ABS(mpu_data_2[[#This Row],[VECTOR MAGNITUDE]]-9.81)</f>
        <v>5.9913037436788716</v>
      </c>
    </row>
    <row r="13" spans="1:6">
      <c r="A13">
        <v>16</v>
      </c>
      <c r="B13">
        <v>7.0000000000000007E-2</v>
      </c>
      <c r="C13">
        <v>1.88</v>
      </c>
      <c r="D13">
        <v>5.4</v>
      </c>
      <c r="E13">
        <f>SQRT(mpu_data_2[[#This Row],[Accel_X (m/s-2)]]^2+mpu_data_2[[#This Row],[Accel_Y (m/s-2)]]^2+mpu_data_2[[#This Row],[Accel_Z (m/s-2)]]^2)</f>
        <v>5.7183301758467922</v>
      </c>
      <c r="F13">
        <f>ABS(mpu_data_2[[#This Row],[VECTOR MAGNITUDE]]-9.81)</f>
        <v>4.0916698241532083</v>
      </c>
    </row>
    <row r="14" spans="1:6">
      <c r="A14">
        <v>17</v>
      </c>
      <c r="B14">
        <v>-0.11</v>
      </c>
      <c r="C14">
        <v>-3.67</v>
      </c>
      <c r="D14">
        <v>15.94</v>
      </c>
      <c r="E14">
        <f>SQRT(mpu_data_2[[#This Row],[Accel_X (m/s-2)]]^2+mpu_data_2[[#This Row],[Accel_Y (m/s-2)]]^2+mpu_data_2[[#This Row],[Accel_Z (m/s-2)]]^2)</f>
        <v>16.357401994204334</v>
      </c>
      <c r="F14">
        <f>ABS(mpu_data_2[[#This Row],[VECTOR MAGNITUDE]]-9.81)</f>
        <v>6.5474019942043338</v>
      </c>
    </row>
    <row r="15" spans="1:6">
      <c r="A15">
        <v>18</v>
      </c>
      <c r="B15">
        <v>-7.97</v>
      </c>
      <c r="C15">
        <v>6.45</v>
      </c>
      <c r="D15">
        <v>7.24</v>
      </c>
      <c r="E15">
        <f>SQRT(mpu_data_2[[#This Row],[Accel_X (m/s-2)]]^2+mpu_data_2[[#This Row],[Accel_Y (m/s-2)]]^2+mpu_data_2[[#This Row],[Accel_Z (m/s-2)]]^2)</f>
        <v>12.551533770818608</v>
      </c>
      <c r="F15">
        <f>ABS(mpu_data_2[[#This Row],[VECTOR MAGNITUDE]]-9.81)</f>
        <v>2.7415337708186076</v>
      </c>
    </row>
    <row r="16" spans="1:6">
      <c r="A16">
        <v>19</v>
      </c>
      <c r="B16">
        <v>-2.2799999999999998</v>
      </c>
      <c r="C16">
        <v>-3.78</v>
      </c>
      <c r="D16">
        <v>5.49</v>
      </c>
      <c r="E16">
        <f>SQRT(mpu_data_2[[#This Row],[Accel_X (m/s-2)]]^2+mpu_data_2[[#This Row],[Accel_Y (m/s-2)]]^2+mpu_data_2[[#This Row],[Accel_Z (m/s-2)]]^2)</f>
        <v>7.044636257465676</v>
      </c>
      <c r="F16">
        <f>ABS(mpu_data_2[[#This Row],[VECTOR MAGNITUDE]]-9.81)</f>
        <v>2.7653637425343245</v>
      </c>
    </row>
    <row r="17" spans="1:6">
      <c r="A17">
        <v>20</v>
      </c>
      <c r="B17">
        <v>1.22</v>
      </c>
      <c r="C17">
        <v>4.26</v>
      </c>
      <c r="D17">
        <v>19.61</v>
      </c>
      <c r="E17">
        <f>SQRT(mpu_data_2[[#This Row],[Accel_X (m/s-2)]]^2+mpu_data_2[[#This Row],[Accel_Y (m/s-2)]]^2+mpu_data_2[[#This Row],[Accel_Z (m/s-2)]]^2)</f>
        <v>20.104429860107945</v>
      </c>
      <c r="F17">
        <f>ABS(mpu_data_2[[#This Row],[VECTOR MAGNITUDE]]-9.81)</f>
        <v>10.294429860107945</v>
      </c>
    </row>
    <row r="18" spans="1:6">
      <c r="A18">
        <v>21</v>
      </c>
      <c r="B18">
        <v>-4.26</v>
      </c>
      <c r="C18">
        <v>3.11</v>
      </c>
      <c r="D18">
        <v>6.86</v>
      </c>
      <c r="E18">
        <f>SQRT(mpu_data_2[[#This Row],[Accel_X (m/s-2)]]^2+mpu_data_2[[#This Row],[Accel_Y (m/s-2)]]^2+mpu_data_2[[#This Row],[Accel_Z (m/s-2)]]^2)</f>
        <v>8.6532826141297381</v>
      </c>
      <c r="F18">
        <f>ABS(mpu_data_2[[#This Row],[VECTOR MAGNITUDE]]-9.81)</f>
        <v>1.1567173858702624</v>
      </c>
    </row>
    <row r="19" spans="1:6">
      <c r="A19">
        <v>22</v>
      </c>
      <c r="B19">
        <v>4.26</v>
      </c>
      <c r="C19">
        <v>-8.4</v>
      </c>
      <c r="D19">
        <v>4.21</v>
      </c>
      <c r="E19">
        <f>SQRT(mpu_data_2[[#This Row],[Accel_X (m/s-2)]]^2+mpu_data_2[[#This Row],[Accel_Y (m/s-2)]]^2+mpu_data_2[[#This Row],[Accel_Z (m/s-2)]]^2)</f>
        <v>10.316574043741459</v>
      </c>
      <c r="F19">
        <f>ABS(mpu_data_2[[#This Row],[VECTOR MAGNITUDE]]-9.81)</f>
        <v>0.50657404374145898</v>
      </c>
    </row>
    <row r="20" spans="1:6">
      <c r="A20">
        <v>23</v>
      </c>
      <c r="B20">
        <v>-4.93</v>
      </c>
      <c r="C20">
        <v>6.31</v>
      </c>
      <c r="D20">
        <v>8.25</v>
      </c>
      <c r="E20">
        <f>SQRT(mpu_data_2[[#This Row],[Accel_X (m/s-2)]]^2+mpu_data_2[[#This Row],[Accel_Y (m/s-2)]]^2+mpu_data_2[[#This Row],[Accel_Z (m/s-2)]]^2)</f>
        <v>11.497108332098119</v>
      </c>
      <c r="F20">
        <f>ABS(mpu_data_2[[#This Row],[VECTOR MAGNITUDE]]-9.81)</f>
        <v>1.6871083320981182</v>
      </c>
    </row>
    <row r="21" spans="1:6">
      <c r="A21">
        <v>24</v>
      </c>
      <c r="B21">
        <v>0.24</v>
      </c>
      <c r="C21">
        <v>-6.88</v>
      </c>
      <c r="D21">
        <v>3.78</v>
      </c>
      <c r="E21">
        <f>SQRT(mpu_data_2[[#This Row],[Accel_X (m/s-2)]]^2+mpu_data_2[[#This Row],[Accel_Y (m/s-2)]]^2+mpu_data_2[[#This Row],[Accel_Z (m/s-2)]]^2)</f>
        <v>7.8536870322161416</v>
      </c>
      <c r="F21">
        <f>ABS(mpu_data_2[[#This Row],[VECTOR MAGNITUDE]]-9.81)</f>
        <v>1.9563129677838589</v>
      </c>
    </row>
    <row r="22" spans="1:6">
      <c r="A22">
        <v>25</v>
      </c>
      <c r="B22">
        <v>-5.07</v>
      </c>
      <c r="C22">
        <v>7</v>
      </c>
      <c r="D22">
        <v>8.5399999999999991</v>
      </c>
      <c r="E22">
        <f>SQRT(mpu_data_2[[#This Row],[Accel_X (m/s-2)]]^2+mpu_data_2[[#This Row],[Accel_Y (m/s-2)]]^2+mpu_data_2[[#This Row],[Accel_Z (m/s-2)]]^2)</f>
        <v>12.150576118028313</v>
      </c>
      <c r="F22">
        <f>ABS(mpu_data_2[[#This Row],[VECTOR MAGNITUDE]]-9.81)</f>
        <v>2.3405761180283129</v>
      </c>
    </row>
    <row r="23" spans="1:6">
      <c r="A23">
        <v>26</v>
      </c>
      <c r="B23">
        <v>1.55</v>
      </c>
      <c r="C23">
        <v>-9.74</v>
      </c>
      <c r="D23">
        <v>0.76</v>
      </c>
      <c r="E23">
        <f>SQRT(mpu_data_2[[#This Row],[Accel_X (m/s-2)]]^2+mpu_data_2[[#This Row],[Accel_Y (m/s-2)]]^2+mpu_data_2[[#This Row],[Accel_Z (m/s-2)]]^2)</f>
        <v>9.8917996340403107</v>
      </c>
      <c r="F23">
        <f>ABS(mpu_data_2[[#This Row],[VECTOR MAGNITUDE]]-9.81)</f>
        <v>8.179963404031021E-2</v>
      </c>
    </row>
    <row r="24" spans="1:6">
      <c r="A24">
        <v>27</v>
      </c>
      <c r="B24">
        <v>-4.8</v>
      </c>
      <c r="C24">
        <v>7.78</v>
      </c>
      <c r="D24">
        <v>9.5500000000000007</v>
      </c>
      <c r="E24">
        <f>SQRT(mpu_data_2[[#This Row],[Accel_X (m/s-2)]]^2+mpu_data_2[[#This Row],[Accel_Y (m/s-2)]]^2+mpu_data_2[[#This Row],[Accel_Z (m/s-2)]]^2)</f>
        <v>13.220094553368369</v>
      </c>
      <c r="F24">
        <f>ABS(mpu_data_2[[#This Row],[VECTOR MAGNITUDE]]-9.81)</f>
        <v>3.4100945533683689</v>
      </c>
    </row>
    <row r="25" spans="1:6">
      <c r="A25">
        <v>28</v>
      </c>
      <c r="B25">
        <v>-1.65</v>
      </c>
      <c r="C25">
        <v>-6.55</v>
      </c>
      <c r="D25">
        <v>2.0499999999999998</v>
      </c>
      <c r="E25">
        <f>SQRT(mpu_data_2[[#This Row],[Accel_X (m/s-2)]]^2+mpu_data_2[[#This Row],[Accel_Y (m/s-2)]]^2+mpu_data_2[[#This Row],[Accel_Z (m/s-2)]]^2)</f>
        <v>7.058859681279972</v>
      </c>
      <c r="F25">
        <f>ABS(mpu_data_2[[#This Row],[VECTOR MAGNITUDE]]-9.81)</f>
        <v>2.7511403187200285</v>
      </c>
    </row>
    <row r="26" spans="1:6">
      <c r="A26">
        <v>29</v>
      </c>
      <c r="B26">
        <v>-6.37</v>
      </c>
      <c r="C26">
        <v>7.75</v>
      </c>
      <c r="D26">
        <v>17.87</v>
      </c>
      <c r="E26">
        <f>SQRT(mpu_data_2[[#This Row],[Accel_X (m/s-2)]]^2+mpu_data_2[[#This Row],[Accel_Y (m/s-2)]]^2+mpu_data_2[[#This Row],[Accel_Z (m/s-2)]]^2)</f>
        <v>20.493323302968701</v>
      </c>
      <c r="F26">
        <f>ABS(mpu_data_2[[#This Row],[VECTOR MAGNITUDE]]-9.81)</f>
        <v>10.6833233029687</v>
      </c>
    </row>
    <row r="27" spans="1:6">
      <c r="A27">
        <v>30</v>
      </c>
      <c r="B27">
        <v>-1.83</v>
      </c>
      <c r="C27">
        <v>-2.6</v>
      </c>
      <c r="D27">
        <v>2.6</v>
      </c>
      <c r="E27">
        <f>SQRT(mpu_data_2[[#This Row],[Accel_X (m/s-2)]]^2+mpu_data_2[[#This Row],[Accel_Y (m/s-2)]]^2+mpu_data_2[[#This Row],[Accel_Z (m/s-2)]]^2)</f>
        <v>4.1071766458237464</v>
      </c>
      <c r="F27">
        <f>ABS(mpu_data_2[[#This Row],[VECTOR MAGNITUDE]]-9.81)</f>
        <v>5.7028233541762541</v>
      </c>
    </row>
    <row r="28" spans="1:6">
      <c r="A28">
        <v>31</v>
      </c>
      <c r="B28">
        <v>1.1599999999999999</v>
      </c>
      <c r="C28">
        <v>-0.25</v>
      </c>
      <c r="D28">
        <v>6.5</v>
      </c>
      <c r="E28">
        <f>SQRT(mpu_data_2[[#This Row],[Accel_X (m/s-2)]]^2+mpu_data_2[[#This Row],[Accel_Y (m/s-2)]]^2+mpu_data_2[[#This Row],[Accel_Z (m/s-2)]]^2)</f>
        <v>6.607427638650309</v>
      </c>
      <c r="F28">
        <f>ABS(mpu_data_2[[#This Row],[VECTOR MAGNITUDE]]-9.81)</f>
        <v>3.2025723613496915</v>
      </c>
    </row>
    <row r="29" spans="1:6">
      <c r="A29">
        <v>32</v>
      </c>
      <c r="B29">
        <v>-4.75</v>
      </c>
      <c r="C29">
        <v>5.38</v>
      </c>
      <c r="D29">
        <v>8.6300000000000008</v>
      </c>
      <c r="E29">
        <f>SQRT(mpu_data_2[[#This Row],[Accel_X (m/s-2)]]^2+mpu_data_2[[#This Row],[Accel_Y (m/s-2)]]^2+mpu_data_2[[#This Row],[Accel_Z (m/s-2)]]^2)</f>
        <v>11.224250531772713</v>
      </c>
      <c r="F29">
        <f>ABS(mpu_data_2[[#This Row],[VECTOR MAGNITUDE]]-9.81)</f>
        <v>1.4142505317727121</v>
      </c>
    </row>
    <row r="30" spans="1:6">
      <c r="A30">
        <v>33</v>
      </c>
      <c r="B30">
        <v>-0.28999999999999998</v>
      </c>
      <c r="C30">
        <v>-7.73</v>
      </c>
      <c r="D30">
        <v>4.21</v>
      </c>
      <c r="E30">
        <f>SQRT(mpu_data_2[[#This Row],[Accel_X (m/s-2)]]^2+mpu_data_2[[#This Row],[Accel_Y (m/s-2)]]^2+mpu_data_2[[#This Row],[Accel_Z (m/s-2)]]^2)</f>
        <v>8.8068779939317885</v>
      </c>
      <c r="F30">
        <f>ABS(mpu_data_2[[#This Row],[VECTOR MAGNITUDE]]-9.81)</f>
        <v>1.003122006068212</v>
      </c>
    </row>
    <row r="31" spans="1:6">
      <c r="A31">
        <v>34</v>
      </c>
      <c r="B31">
        <v>-3.27</v>
      </c>
      <c r="C31">
        <v>5.64</v>
      </c>
      <c r="D31">
        <v>11.1</v>
      </c>
      <c r="E31">
        <f>SQRT(mpu_data_2[[#This Row],[Accel_X (m/s-2)]]^2+mpu_data_2[[#This Row],[Accel_Y (m/s-2)]]^2+mpu_data_2[[#This Row],[Accel_Z (m/s-2)]]^2)</f>
        <v>12.872936727879928</v>
      </c>
      <c r="F31">
        <f>ABS(mpu_data_2[[#This Row],[VECTOR MAGNITUDE]]-9.81)</f>
        <v>3.0629367278799275</v>
      </c>
    </row>
    <row r="32" spans="1:6">
      <c r="A32">
        <v>35</v>
      </c>
      <c r="B32">
        <v>-3.15</v>
      </c>
      <c r="C32">
        <v>-5.93</v>
      </c>
      <c r="D32">
        <v>1.65</v>
      </c>
      <c r="E32">
        <f>SQRT(mpu_data_2[[#This Row],[Accel_X (m/s-2)]]^2+mpu_data_2[[#This Row],[Accel_Y (m/s-2)]]^2+mpu_data_2[[#This Row],[Accel_Z (m/s-2)]]^2)</f>
        <v>6.9144703340169151</v>
      </c>
      <c r="F32">
        <f>ABS(mpu_data_2[[#This Row],[VECTOR MAGNITUDE]]-9.81)</f>
        <v>2.8955296659830854</v>
      </c>
    </row>
    <row r="33" spans="1:6">
      <c r="A33">
        <v>36</v>
      </c>
      <c r="B33">
        <v>3.33</v>
      </c>
      <c r="C33">
        <v>-3.54</v>
      </c>
      <c r="D33">
        <v>11.88</v>
      </c>
      <c r="E33">
        <f>SQRT(mpu_data_2[[#This Row],[Accel_X (m/s-2)]]^2+mpu_data_2[[#This Row],[Accel_Y (m/s-2)]]^2+mpu_data_2[[#This Row],[Accel_Z (m/s-2)]]^2)</f>
        <v>12.835688528474039</v>
      </c>
      <c r="F33">
        <f>ABS(mpu_data_2[[#This Row],[VECTOR MAGNITUDE]]-9.81)</f>
        <v>3.0256885284740385</v>
      </c>
    </row>
    <row r="34" spans="1:6">
      <c r="A34">
        <v>37</v>
      </c>
      <c r="B34">
        <v>-3.11</v>
      </c>
      <c r="C34">
        <v>6.72</v>
      </c>
      <c r="D34">
        <v>11.33</v>
      </c>
      <c r="E34">
        <f>SQRT(mpu_data_2[[#This Row],[Accel_X (m/s-2)]]^2+mpu_data_2[[#This Row],[Accel_Y (m/s-2)]]^2+mpu_data_2[[#This Row],[Accel_Z (m/s-2)]]^2)</f>
        <v>13.535117288003086</v>
      </c>
      <c r="F34">
        <f>ABS(mpu_data_2[[#This Row],[VECTOR MAGNITUDE]]-9.81)</f>
        <v>3.7251172880030854</v>
      </c>
    </row>
    <row r="35" spans="1:6">
      <c r="A35">
        <v>38</v>
      </c>
      <c r="B35">
        <v>3.22</v>
      </c>
      <c r="C35">
        <v>-8.5399999999999991</v>
      </c>
      <c r="D35">
        <v>-0.6</v>
      </c>
      <c r="E35">
        <f>SQRT(mpu_data_2[[#This Row],[Accel_X (m/s-2)]]^2+mpu_data_2[[#This Row],[Accel_Y (m/s-2)]]^2+mpu_data_2[[#This Row],[Accel_Z (m/s-2)]]^2)</f>
        <v>9.1465840618232974</v>
      </c>
      <c r="F35">
        <f>ABS(mpu_data_2[[#This Row],[VECTOR MAGNITUDE]]-9.81)</f>
        <v>0.66341593817670308</v>
      </c>
    </row>
    <row r="36" spans="1:6">
      <c r="A36">
        <v>39</v>
      </c>
      <c r="B36">
        <v>-2.5</v>
      </c>
      <c r="C36">
        <v>5.58</v>
      </c>
      <c r="D36">
        <v>11.24</v>
      </c>
      <c r="E36">
        <f>SQRT(mpu_data_2[[#This Row],[Accel_X (m/s-2)]]^2+mpu_data_2[[#This Row],[Accel_Y (m/s-2)]]^2+mpu_data_2[[#This Row],[Accel_Z (m/s-2)]]^2)</f>
        <v>12.795467947675849</v>
      </c>
      <c r="F36">
        <f>ABS(mpu_data_2[[#This Row],[VECTOR MAGNITUDE]]-9.81)</f>
        <v>2.9854679476758488</v>
      </c>
    </row>
    <row r="37" spans="1:6">
      <c r="A37">
        <v>40</v>
      </c>
      <c r="B37">
        <v>-1.71</v>
      </c>
      <c r="C37">
        <v>-1.93</v>
      </c>
      <c r="D37">
        <v>4.12</v>
      </c>
      <c r="E37">
        <f>SQRT(mpu_data_2[[#This Row],[Accel_X (m/s-2)]]^2+mpu_data_2[[#This Row],[Accel_Y (m/s-2)]]^2+mpu_data_2[[#This Row],[Accel_Z (m/s-2)]]^2)</f>
        <v>4.8603909307791282</v>
      </c>
      <c r="F37">
        <f>ABS(mpu_data_2[[#This Row],[VECTOR MAGNITUDE]]-9.81)</f>
        <v>4.9496090692208723</v>
      </c>
    </row>
    <row r="38" spans="1:6">
      <c r="A38">
        <v>41</v>
      </c>
      <c r="B38">
        <v>6.28</v>
      </c>
      <c r="C38">
        <v>-3.39</v>
      </c>
      <c r="D38">
        <v>3.47</v>
      </c>
      <c r="E38">
        <f>SQRT(mpu_data_2[[#This Row],[Accel_X (m/s-2)]]^2+mpu_data_2[[#This Row],[Accel_Y (m/s-2)]]^2+mpu_data_2[[#This Row],[Accel_Z (m/s-2)]]^2)</f>
        <v>7.935452098021889</v>
      </c>
      <c r="F38">
        <f>ABS(mpu_data_2[[#This Row],[VECTOR MAGNITUDE]]-9.81)</f>
        <v>1.8745479019781115</v>
      </c>
    </row>
    <row r="39" spans="1:6">
      <c r="A39">
        <v>42</v>
      </c>
      <c r="B39">
        <v>-2.2200000000000002</v>
      </c>
      <c r="C39">
        <v>3.97</v>
      </c>
      <c r="D39">
        <v>7.67</v>
      </c>
      <c r="E39">
        <f>SQRT(mpu_data_2[[#This Row],[Accel_X (m/s-2)]]^2+mpu_data_2[[#This Row],[Accel_Y (m/s-2)]]^2+mpu_data_2[[#This Row],[Accel_Z (m/s-2)]]^2)</f>
        <v>8.9172977969786338</v>
      </c>
      <c r="F39">
        <f>ABS(mpu_data_2[[#This Row],[VECTOR MAGNITUDE]]-9.81)</f>
        <v>0.89270220302136671</v>
      </c>
    </row>
    <row r="40" spans="1:6">
      <c r="A40">
        <v>43</v>
      </c>
      <c r="B40">
        <v>3.97</v>
      </c>
      <c r="C40">
        <v>-7.81</v>
      </c>
      <c r="D40">
        <v>2.74</v>
      </c>
      <c r="E40">
        <f>SQRT(mpu_data_2[[#This Row],[Accel_X (m/s-2)]]^2+mpu_data_2[[#This Row],[Accel_Y (m/s-2)]]^2+mpu_data_2[[#This Row],[Accel_Z (m/s-2)]]^2)</f>
        <v>9.1795751535678374</v>
      </c>
      <c r="F40">
        <f>ABS(mpu_data_2[[#This Row],[VECTOR MAGNITUDE]]-9.81)</f>
        <v>0.63042484643216312</v>
      </c>
    </row>
    <row r="41" spans="1:6">
      <c r="A41">
        <v>44</v>
      </c>
      <c r="B41">
        <v>-2.31</v>
      </c>
      <c r="C41">
        <v>0.42</v>
      </c>
      <c r="D41">
        <v>10.56</v>
      </c>
      <c r="E41">
        <f>SQRT(mpu_data_2[[#This Row],[Accel_X (m/s-2)]]^2+mpu_data_2[[#This Row],[Accel_Y (m/s-2)]]^2+mpu_data_2[[#This Row],[Accel_Z (m/s-2)]]^2)</f>
        <v>10.817860232042195</v>
      </c>
      <c r="F41">
        <f>ABS(mpu_data_2[[#This Row],[VECTOR MAGNITUDE]]-9.81)</f>
        <v>1.0078602320421943</v>
      </c>
    </row>
    <row r="42" spans="1:6">
      <c r="A42">
        <v>45</v>
      </c>
      <c r="B42">
        <v>-1.0900000000000001</v>
      </c>
      <c r="C42">
        <v>2.5</v>
      </c>
      <c r="D42">
        <v>14</v>
      </c>
      <c r="E42">
        <f>SQRT(mpu_data_2[[#This Row],[Accel_X (m/s-2)]]^2+mpu_data_2[[#This Row],[Accel_Y (m/s-2)]]^2+mpu_data_2[[#This Row],[Accel_Z (m/s-2)]]^2)</f>
        <v>14.263172858799685</v>
      </c>
      <c r="F42">
        <f>ABS(mpu_data_2[[#This Row],[VECTOR MAGNITUDE]]-9.81)</f>
        <v>4.4531728587996842</v>
      </c>
    </row>
    <row r="43" spans="1:6">
      <c r="A43">
        <v>46</v>
      </c>
      <c r="B43">
        <v>-6.44</v>
      </c>
      <c r="C43">
        <v>5.61</v>
      </c>
      <c r="D43">
        <v>1.2</v>
      </c>
      <c r="E43">
        <f>SQRT(mpu_data_2[[#This Row],[Accel_X (m/s-2)]]^2+mpu_data_2[[#This Row],[Accel_Y (m/s-2)]]^2+mpu_data_2[[#This Row],[Accel_Z (m/s-2)]]^2)</f>
        <v>8.6247144880279958</v>
      </c>
      <c r="F43">
        <f>ABS(mpu_data_2[[#This Row],[VECTOR MAGNITUDE]]-9.81)</f>
        <v>1.1852855119720047</v>
      </c>
    </row>
    <row r="44" spans="1:6">
      <c r="A44">
        <v>47</v>
      </c>
      <c r="B44">
        <v>3.12</v>
      </c>
      <c r="C44">
        <v>3.27</v>
      </c>
      <c r="D44">
        <v>9</v>
      </c>
      <c r="E44">
        <f>SQRT(mpu_data_2[[#This Row],[Accel_X (m/s-2)]]^2+mpu_data_2[[#This Row],[Accel_Y (m/s-2)]]^2+mpu_data_2[[#This Row],[Accel_Z (m/s-2)]]^2)</f>
        <v>10.071112153084187</v>
      </c>
      <c r="F44">
        <f>ABS(mpu_data_2[[#This Row],[VECTOR MAGNITUDE]]-9.81)</f>
        <v>0.26111215308418601</v>
      </c>
    </row>
    <row r="45" spans="1:6">
      <c r="A45">
        <v>48</v>
      </c>
      <c r="B45">
        <v>4.04</v>
      </c>
      <c r="C45">
        <v>-4.95</v>
      </c>
      <c r="D45">
        <v>10.89</v>
      </c>
      <c r="E45">
        <f>SQRT(mpu_data_2[[#This Row],[Accel_X (m/s-2)]]^2+mpu_data_2[[#This Row],[Accel_Y (m/s-2)]]^2+mpu_data_2[[#This Row],[Accel_Z (m/s-2)]]^2)</f>
        <v>12.626012830660359</v>
      </c>
      <c r="F45">
        <f>ABS(mpu_data_2[[#This Row],[VECTOR MAGNITUDE]]-9.81)</f>
        <v>2.8160128306603589</v>
      </c>
    </row>
    <row r="46" spans="1:6">
      <c r="A46">
        <v>49</v>
      </c>
      <c r="B46">
        <v>-3.57</v>
      </c>
      <c r="C46">
        <v>-0.94</v>
      </c>
      <c r="D46">
        <v>4.8099999999999996</v>
      </c>
      <c r="E46">
        <f>SQRT(mpu_data_2[[#This Row],[Accel_X (m/s-2)]]^2+mpu_data_2[[#This Row],[Accel_Y (m/s-2)]]^2+mpu_data_2[[#This Row],[Accel_Z (m/s-2)]]^2)</f>
        <v>6.0633818946195364</v>
      </c>
      <c r="F46">
        <f>ABS(mpu_data_2[[#This Row],[VECTOR MAGNITUDE]]-9.81)</f>
        <v>3.7466181053804641</v>
      </c>
    </row>
    <row r="47" spans="1:6">
      <c r="A47">
        <v>50</v>
      </c>
      <c r="B47">
        <v>-8.34</v>
      </c>
      <c r="C47">
        <v>7.39</v>
      </c>
      <c r="D47">
        <v>-3.84</v>
      </c>
      <c r="E47">
        <f>SQRT(mpu_data_2[[#This Row],[Accel_X (m/s-2)]]^2+mpu_data_2[[#This Row],[Accel_Y (m/s-2)]]^2+mpu_data_2[[#This Row],[Accel_Z (m/s-2)]]^2)</f>
        <v>11.786148650004376</v>
      </c>
      <c r="F47">
        <f>ABS(mpu_data_2[[#This Row],[VECTOR MAGNITUDE]]-9.81)</f>
        <v>1.9761486500043759</v>
      </c>
    </row>
    <row r="48" spans="1:6">
      <c r="A48">
        <v>51</v>
      </c>
      <c r="B48">
        <v>2.5299999999999998</v>
      </c>
      <c r="C48">
        <v>-1.33</v>
      </c>
      <c r="D48">
        <v>14.36</v>
      </c>
      <c r="E48">
        <f>SQRT(mpu_data_2[[#This Row],[Accel_X (m/s-2)]]^2+mpu_data_2[[#This Row],[Accel_Y (m/s-2)]]^2+mpu_data_2[[#This Row],[Accel_Z (m/s-2)]]^2)</f>
        <v>14.641700720886218</v>
      </c>
      <c r="F48">
        <f>ABS(mpu_data_2[[#This Row],[VECTOR MAGNITUDE]]-9.81)</f>
        <v>4.8317007208862179</v>
      </c>
    </row>
    <row r="49" spans="1:6">
      <c r="A49">
        <v>52</v>
      </c>
      <c r="B49">
        <v>-4.87</v>
      </c>
      <c r="C49">
        <v>-0.28000000000000003</v>
      </c>
      <c r="D49">
        <v>11.57</v>
      </c>
      <c r="E49">
        <f>SQRT(mpu_data_2[[#This Row],[Accel_X (m/s-2)]]^2+mpu_data_2[[#This Row],[Accel_Y (m/s-2)]]^2+mpu_data_2[[#This Row],[Accel_Z (m/s-2)]]^2)</f>
        <v>12.556281296626004</v>
      </c>
      <c r="F49">
        <f>ABS(mpu_data_2[[#This Row],[VECTOR MAGNITUDE]]-9.81)</f>
        <v>2.7462812966260035</v>
      </c>
    </row>
    <row r="50" spans="1:6">
      <c r="A50">
        <v>53</v>
      </c>
      <c r="B50">
        <v>-3.97</v>
      </c>
      <c r="C50">
        <v>5.32</v>
      </c>
      <c r="D50">
        <v>6.94</v>
      </c>
      <c r="E50">
        <f>SQRT(mpu_data_2[[#This Row],[Accel_X (m/s-2)]]^2+mpu_data_2[[#This Row],[Accel_Y (m/s-2)]]^2+mpu_data_2[[#This Row],[Accel_Z (m/s-2)]]^2)</f>
        <v>9.6034837428924718</v>
      </c>
      <c r="F50">
        <f>ABS(mpu_data_2[[#This Row],[VECTOR MAGNITUDE]]-9.81)</f>
        <v>0.20651625710752874</v>
      </c>
    </row>
    <row r="51" spans="1:6">
      <c r="A51">
        <v>54</v>
      </c>
      <c r="B51">
        <v>3.33</v>
      </c>
      <c r="C51">
        <v>-0.26</v>
      </c>
      <c r="D51">
        <v>14.04</v>
      </c>
      <c r="E51">
        <f>SQRT(mpu_data_2[[#This Row],[Accel_X (m/s-2)]]^2+mpu_data_2[[#This Row],[Accel_Y (m/s-2)]]^2+mpu_data_2[[#This Row],[Accel_Z (m/s-2)]]^2)</f>
        <v>14.43184326411564</v>
      </c>
      <c r="F51">
        <f>ABS(mpu_data_2[[#This Row],[VECTOR MAGNITUDE]]-9.81)</f>
        <v>4.6218432641156397</v>
      </c>
    </row>
    <row r="52" spans="1:6">
      <c r="A52">
        <v>55</v>
      </c>
      <c r="B52">
        <v>-0.37</v>
      </c>
      <c r="C52">
        <v>0.42</v>
      </c>
      <c r="D52">
        <v>9.3699999999999992</v>
      </c>
      <c r="E52">
        <f>SQRT(mpu_data_2[[#This Row],[Accel_X (m/s-2)]]^2+mpu_data_2[[#This Row],[Accel_Y (m/s-2)]]^2+mpu_data_2[[#This Row],[Accel_Z (m/s-2)]]^2)</f>
        <v>9.3867033616706976</v>
      </c>
      <c r="F52">
        <f>ABS(mpu_data_2[[#This Row],[VECTOR MAGNITUDE]]-9.81)</f>
        <v>0.42329663832930287</v>
      </c>
    </row>
    <row r="53" spans="1:6">
      <c r="A53">
        <v>56</v>
      </c>
      <c r="B53">
        <v>-4.66</v>
      </c>
      <c r="C53">
        <v>3.66</v>
      </c>
      <c r="D53">
        <v>6.84</v>
      </c>
      <c r="E53">
        <f>SQRT(mpu_data_2[[#This Row],[Accel_X (m/s-2)]]^2+mpu_data_2[[#This Row],[Accel_Y (m/s-2)]]^2+mpu_data_2[[#This Row],[Accel_Z (m/s-2)]]^2)</f>
        <v>9.049685077393578</v>
      </c>
      <c r="F53">
        <f>ABS(mpu_data_2[[#This Row],[VECTOR MAGNITUDE]]-9.81)</f>
        <v>0.76031492260642253</v>
      </c>
    </row>
    <row r="54" spans="1:6">
      <c r="A54">
        <v>57</v>
      </c>
      <c r="B54">
        <v>2.65</v>
      </c>
      <c r="C54">
        <v>-3.04</v>
      </c>
      <c r="D54">
        <v>10.55</v>
      </c>
      <c r="E54">
        <f>SQRT(mpu_data_2[[#This Row],[Accel_X (m/s-2)]]^2+mpu_data_2[[#This Row],[Accel_Y (m/s-2)]]^2+mpu_data_2[[#This Row],[Accel_Z (m/s-2)]]^2)</f>
        <v>11.294538503188168</v>
      </c>
      <c r="F54">
        <f>ABS(mpu_data_2[[#This Row],[VECTOR MAGNITUDE]]-9.81)</f>
        <v>1.4845385031881673</v>
      </c>
    </row>
    <row r="55" spans="1:6">
      <c r="A55">
        <v>58</v>
      </c>
      <c r="B55">
        <v>-0.4</v>
      </c>
      <c r="C55">
        <v>-1.32</v>
      </c>
      <c r="D55">
        <v>10.09</v>
      </c>
      <c r="E55">
        <f>SQRT(mpu_data_2[[#This Row],[Accel_X (m/s-2)]]^2+mpu_data_2[[#This Row],[Accel_Y (m/s-2)]]^2+mpu_data_2[[#This Row],[Accel_Z (m/s-2)]]^2)</f>
        <v>10.183835230403131</v>
      </c>
      <c r="F55">
        <f>ABS(mpu_data_2[[#This Row],[VECTOR MAGNITUDE]]-9.81)</f>
        <v>0.37383523040313094</v>
      </c>
    </row>
    <row r="56" spans="1:6">
      <c r="A56">
        <v>59</v>
      </c>
      <c r="B56">
        <v>-4.58</v>
      </c>
      <c r="C56">
        <v>3.79</v>
      </c>
      <c r="D56">
        <v>6.62</v>
      </c>
      <c r="E56">
        <f>SQRT(mpu_data_2[[#This Row],[Accel_X (m/s-2)]]^2+mpu_data_2[[#This Row],[Accel_Y (m/s-2)]]^2+mpu_data_2[[#This Row],[Accel_Z (m/s-2)]]^2)</f>
        <v>8.8974659313761926</v>
      </c>
      <c r="F56">
        <f>ABS(mpu_data_2[[#This Row],[VECTOR MAGNITUDE]]-9.81)</f>
        <v>0.91253406862380793</v>
      </c>
    </row>
    <row r="57" spans="1:6">
      <c r="A57">
        <v>60</v>
      </c>
      <c r="B57">
        <v>-4.13</v>
      </c>
      <c r="C57">
        <v>7.28</v>
      </c>
      <c r="D57">
        <v>8.9600000000000009</v>
      </c>
      <c r="E57">
        <f>SQRT(mpu_data_2[[#This Row],[Accel_X (m/s-2)]]^2+mpu_data_2[[#This Row],[Accel_Y (m/s-2)]]^2+mpu_data_2[[#This Row],[Accel_Z (m/s-2)]]^2)</f>
        <v>12.261194884675801</v>
      </c>
      <c r="F57">
        <f>ABS(mpu_data_2[[#This Row],[VECTOR MAGNITUDE]]-9.81)</f>
        <v>2.4511948846758003</v>
      </c>
    </row>
    <row r="58" spans="1:6">
      <c r="A58">
        <v>61</v>
      </c>
      <c r="B58">
        <v>0.86</v>
      </c>
      <c r="C58">
        <v>-3.11</v>
      </c>
      <c r="D58">
        <v>13.17</v>
      </c>
      <c r="E58">
        <f>SQRT(mpu_data_2[[#This Row],[Accel_X (m/s-2)]]^2+mpu_data_2[[#This Row],[Accel_Y (m/s-2)]]^2+mpu_data_2[[#This Row],[Accel_Z (m/s-2)]]^2)</f>
        <v>13.559520640494634</v>
      </c>
      <c r="F58">
        <f>ABS(mpu_data_2[[#This Row],[VECTOR MAGNITUDE]]-9.81)</f>
        <v>3.7495206404946337</v>
      </c>
    </row>
    <row r="59" spans="1:6">
      <c r="A59">
        <v>62</v>
      </c>
      <c r="B59">
        <v>-4.4400000000000004</v>
      </c>
      <c r="C59">
        <v>-0.96</v>
      </c>
      <c r="D59">
        <v>9.49</v>
      </c>
      <c r="E59">
        <f>SQRT(mpu_data_2[[#This Row],[Accel_X (m/s-2)]]^2+mpu_data_2[[#This Row],[Accel_Y (m/s-2)]]^2+mpu_data_2[[#This Row],[Accel_Z (m/s-2)]]^2)</f>
        <v>10.52118339351615</v>
      </c>
      <c r="F59">
        <f>ABS(mpu_data_2[[#This Row],[VECTOR MAGNITUDE]]-9.81)</f>
        <v>0.71118339351614956</v>
      </c>
    </row>
    <row r="60" spans="1:6">
      <c r="A60">
        <v>63</v>
      </c>
      <c r="B60">
        <v>-6.39</v>
      </c>
      <c r="C60">
        <v>3.7</v>
      </c>
      <c r="D60">
        <v>4.83</v>
      </c>
      <c r="E60">
        <f>SQRT(mpu_data_2[[#This Row],[Accel_X (m/s-2)]]^2+mpu_data_2[[#This Row],[Accel_Y (m/s-2)]]^2+mpu_data_2[[#This Row],[Accel_Z (m/s-2)]]^2)</f>
        <v>8.8233213700964104</v>
      </c>
      <c r="F60">
        <f>ABS(mpu_data_2[[#This Row],[VECTOR MAGNITUDE]]-9.81)</f>
        <v>0.98667862990359012</v>
      </c>
    </row>
    <row r="61" spans="1:6">
      <c r="A61">
        <v>64</v>
      </c>
      <c r="B61">
        <v>-0.5</v>
      </c>
      <c r="C61">
        <v>6.62</v>
      </c>
      <c r="D61">
        <v>14.9</v>
      </c>
      <c r="E61">
        <f>SQRT(mpu_data_2[[#This Row],[Accel_X (m/s-2)]]^2+mpu_data_2[[#This Row],[Accel_Y (m/s-2)]]^2+mpu_data_2[[#This Row],[Accel_Z (m/s-2)]]^2)</f>
        <v>16.312093673100335</v>
      </c>
      <c r="F61">
        <f>ABS(mpu_data_2[[#This Row],[VECTOR MAGNITUDE]]-9.81)</f>
        <v>6.5020936731003349</v>
      </c>
    </row>
    <row r="62" spans="1:6">
      <c r="A62">
        <v>65</v>
      </c>
      <c r="B62">
        <v>1.68</v>
      </c>
      <c r="C62">
        <v>-3.06</v>
      </c>
      <c r="D62">
        <v>9.69</v>
      </c>
      <c r="E62">
        <f>SQRT(mpu_data_2[[#This Row],[Accel_X (m/s-2)]]^2+mpu_data_2[[#This Row],[Accel_Y (m/s-2)]]^2+mpu_data_2[[#This Row],[Accel_Z (m/s-2)]]^2)</f>
        <v>10.299616497714855</v>
      </c>
      <c r="F62">
        <f>ABS(mpu_data_2[[#This Row],[VECTOR MAGNITUDE]]-9.81)</f>
        <v>0.48961649771485405</v>
      </c>
    </row>
    <row r="63" spans="1:6">
      <c r="A63">
        <v>66</v>
      </c>
      <c r="B63">
        <v>-1.85</v>
      </c>
      <c r="C63">
        <v>-5.5</v>
      </c>
      <c r="D63">
        <v>8.66</v>
      </c>
      <c r="E63">
        <f>SQRT(mpu_data_2[[#This Row],[Accel_X (m/s-2)]]^2+mpu_data_2[[#This Row],[Accel_Y (m/s-2)]]^2+mpu_data_2[[#This Row],[Accel_Z (m/s-2)]]^2)</f>
        <v>10.424399263266924</v>
      </c>
      <c r="F63">
        <f>ABS(mpu_data_2[[#This Row],[VECTOR MAGNITUDE]]-9.81)</f>
        <v>0.61439926326692351</v>
      </c>
    </row>
    <row r="64" spans="1:6">
      <c r="A64">
        <v>67</v>
      </c>
      <c r="B64">
        <v>-8.5399999999999991</v>
      </c>
      <c r="C64">
        <v>1.97</v>
      </c>
      <c r="D64">
        <v>9.16</v>
      </c>
      <c r="E64">
        <f>SQRT(mpu_data_2[[#This Row],[Accel_X (m/s-2)]]^2+mpu_data_2[[#This Row],[Accel_Y (m/s-2)]]^2+mpu_data_2[[#This Row],[Accel_Z (m/s-2)]]^2)</f>
        <v>12.677464257492504</v>
      </c>
      <c r="F64">
        <f>ABS(mpu_data_2[[#This Row],[VECTOR MAGNITUDE]]-9.81)</f>
        <v>2.8674642574925038</v>
      </c>
    </row>
    <row r="65" spans="1:6">
      <c r="A65">
        <v>68</v>
      </c>
      <c r="B65">
        <v>-8.6300000000000008</v>
      </c>
      <c r="C65">
        <v>6.1</v>
      </c>
      <c r="D65">
        <v>5.67</v>
      </c>
      <c r="E65">
        <f>SQRT(mpu_data_2[[#This Row],[Accel_X (m/s-2)]]^2+mpu_data_2[[#This Row],[Accel_Y (m/s-2)]]^2+mpu_data_2[[#This Row],[Accel_Z (m/s-2)]]^2)</f>
        <v>11.993156381870454</v>
      </c>
      <c r="F65">
        <f>ABS(mpu_data_2[[#This Row],[VECTOR MAGNITUDE]]-9.81)</f>
        <v>2.1831563818704538</v>
      </c>
    </row>
    <row r="66" spans="1:6">
      <c r="A66">
        <v>69</v>
      </c>
      <c r="B66">
        <v>-2.3199999999999998</v>
      </c>
      <c r="C66">
        <v>1.61</v>
      </c>
      <c r="D66">
        <v>12.88</v>
      </c>
      <c r="E66">
        <f>SQRT(mpu_data_2[[#This Row],[Accel_X (m/s-2)]]^2+mpu_data_2[[#This Row],[Accel_Y (m/s-2)]]^2+mpu_data_2[[#This Row],[Accel_Z (m/s-2)]]^2)</f>
        <v>13.185935689210684</v>
      </c>
      <c r="F66">
        <f>ABS(mpu_data_2[[#This Row],[VECTOR MAGNITUDE]]-9.81)</f>
        <v>3.3759356892106833</v>
      </c>
    </row>
    <row r="67" spans="1:6">
      <c r="A67">
        <v>70</v>
      </c>
      <c r="B67">
        <v>4.9400000000000004</v>
      </c>
      <c r="C67">
        <v>-5.65</v>
      </c>
      <c r="D67">
        <v>6.86</v>
      </c>
      <c r="E67">
        <f>SQRT(mpu_data_2[[#This Row],[Accel_X (m/s-2)]]^2+mpu_data_2[[#This Row],[Accel_Y (m/s-2)]]^2+mpu_data_2[[#This Row],[Accel_Z (m/s-2)]]^2)</f>
        <v>10.167875884372311</v>
      </c>
      <c r="F67">
        <f>ABS(mpu_data_2[[#This Row],[VECTOR MAGNITUDE]]-9.81)</f>
        <v>0.35787588437231044</v>
      </c>
    </row>
    <row r="68" spans="1:6">
      <c r="A68">
        <v>71</v>
      </c>
      <c r="B68">
        <v>-5.76</v>
      </c>
      <c r="C68">
        <v>2.42</v>
      </c>
      <c r="D68">
        <v>0.33</v>
      </c>
      <c r="E68">
        <f>SQRT(mpu_data_2[[#This Row],[Accel_X (m/s-2)]]^2+mpu_data_2[[#This Row],[Accel_Y (m/s-2)]]^2+mpu_data_2[[#This Row],[Accel_Z (m/s-2)]]^2)</f>
        <v>6.2564286937517313</v>
      </c>
      <c r="F68">
        <f>ABS(mpu_data_2[[#This Row],[VECTOR MAGNITUDE]]-9.81)</f>
        <v>3.5535713062482692</v>
      </c>
    </row>
    <row r="69" spans="1:6">
      <c r="A69">
        <v>72</v>
      </c>
      <c r="B69">
        <v>3.61</v>
      </c>
      <c r="C69">
        <v>1.97</v>
      </c>
      <c r="D69">
        <v>13.17</v>
      </c>
      <c r="E69">
        <f>SQRT(mpu_data_2[[#This Row],[Accel_X (m/s-2)]]^2+mpu_data_2[[#This Row],[Accel_Y (m/s-2)]]^2+mpu_data_2[[#This Row],[Accel_Z (m/s-2)]]^2)</f>
        <v>13.79716999967747</v>
      </c>
      <c r="F69">
        <f>ABS(mpu_data_2[[#This Row],[VECTOR MAGNITUDE]]-9.81)</f>
        <v>3.9871699996774694</v>
      </c>
    </row>
    <row r="70" spans="1:6">
      <c r="A70">
        <v>73</v>
      </c>
      <c r="B70">
        <v>0.15</v>
      </c>
      <c r="C70">
        <v>-5.31</v>
      </c>
      <c r="D70">
        <v>10.94</v>
      </c>
      <c r="E70">
        <f>SQRT(mpu_data_2[[#This Row],[Accel_X (m/s-2)]]^2+mpu_data_2[[#This Row],[Accel_Y (m/s-2)]]^2+mpu_data_2[[#This Row],[Accel_Z (m/s-2)]]^2)</f>
        <v>12.16150484109594</v>
      </c>
      <c r="F70">
        <f>ABS(mpu_data_2[[#This Row],[VECTOR MAGNITUDE]]-9.81)</f>
        <v>2.3515048410959398</v>
      </c>
    </row>
    <row r="71" spans="1:6">
      <c r="A71">
        <v>74</v>
      </c>
      <c r="B71">
        <v>-3.84</v>
      </c>
      <c r="C71">
        <v>-0.47</v>
      </c>
      <c r="D71">
        <v>3.31</v>
      </c>
      <c r="E71">
        <f>SQRT(mpu_data_2[[#This Row],[Accel_X (m/s-2)]]^2+mpu_data_2[[#This Row],[Accel_Y (m/s-2)]]^2+mpu_data_2[[#This Row],[Accel_Z (m/s-2)]]^2)</f>
        <v>5.0914241622555867</v>
      </c>
      <c r="F71">
        <f>ABS(mpu_data_2[[#This Row],[VECTOR MAGNITUDE]]-9.81)</f>
        <v>4.7185758377444138</v>
      </c>
    </row>
    <row r="72" spans="1:6">
      <c r="A72">
        <v>75</v>
      </c>
      <c r="B72">
        <v>0.23</v>
      </c>
      <c r="C72">
        <v>8.27</v>
      </c>
      <c r="D72">
        <v>8.02</v>
      </c>
      <c r="E72">
        <f>SQRT(mpu_data_2[[#This Row],[Accel_X (m/s-2)]]^2+mpu_data_2[[#This Row],[Accel_Y (m/s-2)]]^2+mpu_data_2[[#This Row],[Accel_Z (m/s-2)]]^2)</f>
        <v>11.522421620475445</v>
      </c>
      <c r="F72">
        <f>ABS(mpu_data_2[[#This Row],[VECTOR MAGNITUDE]]-9.81)</f>
        <v>1.7124216204754443</v>
      </c>
    </row>
    <row r="73" spans="1:6">
      <c r="A73">
        <v>76</v>
      </c>
      <c r="B73">
        <v>4.05</v>
      </c>
      <c r="C73">
        <v>-3.81</v>
      </c>
      <c r="D73">
        <v>11.36</v>
      </c>
      <c r="E73">
        <f>SQRT(mpu_data_2[[#This Row],[Accel_X (m/s-2)]]^2+mpu_data_2[[#This Row],[Accel_Y (m/s-2)]]^2+mpu_data_2[[#This Row],[Accel_Z (m/s-2)]]^2)</f>
        <v>12.647853572839939</v>
      </c>
      <c r="F73">
        <f>ABS(mpu_data_2[[#This Row],[VECTOR MAGNITUDE]]-9.81)</f>
        <v>2.8378535728399381</v>
      </c>
    </row>
    <row r="74" spans="1:6">
      <c r="A74">
        <v>77</v>
      </c>
      <c r="B74">
        <v>-2.36</v>
      </c>
      <c r="C74">
        <v>-1.1299999999999999</v>
      </c>
      <c r="D74">
        <v>6.01</v>
      </c>
      <c r="E74">
        <f>SQRT(mpu_data_2[[#This Row],[Accel_X (m/s-2)]]^2+mpu_data_2[[#This Row],[Accel_Y (m/s-2)]]^2+mpu_data_2[[#This Row],[Accel_Z (m/s-2)]]^2)</f>
        <v>6.5548913034466105</v>
      </c>
      <c r="F74">
        <f>ABS(mpu_data_2[[#This Row],[VECTOR MAGNITUDE]]-9.81)</f>
        <v>3.25510869655339</v>
      </c>
    </row>
    <row r="75" spans="1:6">
      <c r="A75">
        <v>78</v>
      </c>
      <c r="B75">
        <v>-3.79</v>
      </c>
      <c r="C75">
        <v>8.73</v>
      </c>
      <c r="D75">
        <v>9.9</v>
      </c>
      <c r="E75">
        <f>SQRT(mpu_data_2[[#This Row],[Accel_X (m/s-2)]]^2+mpu_data_2[[#This Row],[Accel_Y (m/s-2)]]^2+mpu_data_2[[#This Row],[Accel_Z (m/s-2)]]^2)</f>
        <v>13.732698205378286</v>
      </c>
      <c r="F75">
        <f>ABS(mpu_data_2[[#This Row],[VECTOR MAGNITUDE]]-9.81)</f>
        <v>3.9226982053782855</v>
      </c>
    </row>
    <row r="76" spans="1:6">
      <c r="A76">
        <v>80</v>
      </c>
      <c r="B76">
        <v>3.45</v>
      </c>
      <c r="C76">
        <v>-6.39</v>
      </c>
      <c r="D76">
        <v>12.49</v>
      </c>
      <c r="E76">
        <f>SQRT(mpu_data_2[[#This Row],[Accel_X (m/s-2)]]^2+mpu_data_2[[#This Row],[Accel_Y (m/s-2)]]^2+mpu_data_2[[#This Row],[Accel_Z (m/s-2)]]^2)</f>
        <v>14.447653788764459</v>
      </c>
      <c r="F76">
        <f>ABS(mpu_data_2[[#This Row],[VECTOR MAGNITUDE]]-9.81)</f>
        <v>4.6376537887644584</v>
      </c>
    </row>
    <row r="77" spans="1:6">
      <c r="A77">
        <v>81</v>
      </c>
      <c r="B77">
        <v>-1.62</v>
      </c>
      <c r="C77">
        <v>-1.49</v>
      </c>
      <c r="D77">
        <v>5.17</v>
      </c>
      <c r="E77">
        <f>SQRT(mpu_data_2[[#This Row],[Accel_X (m/s-2)]]^2+mpu_data_2[[#This Row],[Accel_Y (m/s-2)]]^2+mpu_data_2[[#This Row],[Accel_Z (m/s-2)]]^2)</f>
        <v>5.6190212670891357</v>
      </c>
      <c r="F77">
        <f>ABS(mpu_data_2[[#This Row],[VECTOR MAGNITUDE]]-9.81)</f>
        <v>4.1909787329108648</v>
      </c>
    </row>
    <row r="78" spans="1:6">
      <c r="A78">
        <v>82</v>
      </c>
      <c r="B78">
        <v>-3.75</v>
      </c>
      <c r="C78">
        <v>-3.93</v>
      </c>
      <c r="D78">
        <v>8.52</v>
      </c>
      <c r="E78">
        <f>SQRT(mpu_data_2[[#This Row],[Accel_X (m/s-2)]]^2+mpu_data_2[[#This Row],[Accel_Y (m/s-2)]]^2+mpu_data_2[[#This Row],[Accel_Z (m/s-2)]]^2)</f>
        <v>10.104345599790221</v>
      </c>
      <c r="F78">
        <f>ABS(mpu_data_2[[#This Row],[VECTOR MAGNITUDE]]-9.81)</f>
        <v>0.2943455997902209</v>
      </c>
    </row>
    <row r="79" spans="1:6">
      <c r="A79">
        <v>83</v>
      </c>
      <c r="B79">
        <v>-6.75</v>
      </c>
      <c r="C79">
        <v>10</v>
      </c>
      <c r="D79">
        <v>18.72</v>
      </c>
      <c r="E79">
        <f>SQRT(mpu_data_2[[#This Row],[Accel_X (m/s-2)]]^2+mpu_data_2[[#This Row],[Accel_Y (m/s-2)]]^2+mpu_data_2[[#This Row],[Accel_Z (m/s-2)]]^2)</f>
        <v>22.271077656907398</v>
      </c>
      <c r="F79">
        <f>ABS(mpu_data_2[[#This Row],[VECTOR MAGNITUDE]]-9.81)</f>
        <v>12.461077656907397</v>
      </c>
    </row>
    <row r="80" spans="1:6">
      <c r="A80">
        <v>84</v>
      </c>
      <c r="B80">
        <v>-2.1800000000000002</v>
      </c>
      <c r="C80">
        <v>-5.26</v>
      </c>
      <c r="D80">
        <v>6.66</v>
      </c>
      <c r="E80">
        <f>SQRT(mpu_data_2[[#This Row],[Accel_X (m/s-2)]]^2+mpu_data_2[[#This Row],[Accel_Y (m/s-2)]]^2+mpu_data_2[[#This Row],[Accel_Z (m/s-2)]]^2)</f>
        <v>8.7621686813254165</v>
      </c>
      <c r="F80">
        <f>ABS(mpu_data_2[[#This Row],[VECTOR MAGNITUDE]]-9.81)</f>
        <v>1.047831318674584</v>
      </c>
    </row>
    <row r="81" spans="1:6">
      <c r="A81">
        <v>85</v>
      </c>
      <c r="B81">
        <v>-0.6</v>
      </c>
      <c r="C81">
        <v>8.33</v>
      </c>
      <c r="D81">
        <v>6.17</v>
      </c>
      <c r="E81">
        <f>SQRT(mpu_data_2[[#This Row],[Accel_X (m/s-2)]]^2+mpu_data_2[[#This Row],[Accel_Y (m/s-2)]]^2+mpu_data_2[[#This Row],[Accel_Z (m/s-2)]]^2)</f>
        <v>10.38353504351962</v>
      </c>
      <c r="F81">
        <f>ABS(mpu_data_2[[#This Row],[VECTOR MAGNITUDE]]-9.81)</f>
        <v>0.57353504351961959</v>
      </c>
    </row>
    <row r="82" spans="1:6">
      <c r="A82">
        <v>86</v>
      </c>
      <c r="B82">
        <v>-1.29</v>
      </c>
      <c r="C82">
        <v>0.64</v>
      </c>
      <c r="D82">
        <v>11.19</v>
      </c>
      <c r="E82">
        <f>SQRT(mpu_data_2[[#This Row],[Accel_X (m/s-2)]]^2+mpu_data_2[[#This Row],[Accel_Y (m/s-2)]]^2+mpu_data_2[[#This Row],[Accel_Z (m/s-2)]]^2)</f>
        <v>11.282278138744852</v>
      </c>
      <c r="F82">
        <f>ABS(mpu_data_2[[#This Row],[VECTOR MAGNITUDE]]-9.81)</f>
        <v>1.4722781387448514</v>
      </c>
    </row>
    <row r="83" spans="1:6">
      <c r="A83">
        <v>87</v>
      </c>
      <c r="B83">
        <v>-4.6900000000000004</v>
      </c>
      <c r="C83">
        <v>14.28</v>
      </c>
      <c r="D83">
        <v>12.96</v>
      </c>
      <c r="E83">
        <f>SQRT(mpu_data_2[[#This Row],[Accel_X (m/s-2)]]^2+mpu_data_2[[#This Row],[Accel_Y (m/s-2)]]^2+mpu_data_2[[#This Row],[Accel_Z (m/s-2)]]^2)</f>
        <v>19.84631199996614</v>
      </c>
      <c r="F83">
        <f>ABS(mpu_data_2[[#This Row],[VECTOR MAGNITUDE]]-9.81)</f>
        <v>10.03631199996614</v>
      </c>
    </row>
    <row r="84" spans="1:6">
      <c r="A84">
        <v>88</v>
      </c>
      <c r="B84">
        <v>0.42</v>
      </c>
      <c r="C84">
        <v>-9.41</v>
      </c>
      <c r="D84">
        <v>-3.16</v>
      </c>
      <c r="E84">
        <f>SQRT(mpu_data_2[[#This Row],[Accel_X (m/s-2)]]^2+mpu_data_2[[#This Row],[Accel_Y (m/s-2)]]^2+mpu_data_2[[#This Row],[Accel_Z (m/s-2)]]^2)</f>
        <v>9.9352956674675781</v>
      </c>
      <c r="F84">
        <f>ABS(mpu_data_2[[#This Row],[VECTOR MAGNITUDE]]-9.81)</f>
        <v>0.12529566746757759</v>
      </c>
    </row>
    <row r="85" spans="1:6">
      <c r="A85">
        <v>89</v>
      </c>
      <c r="B85">
        <v>-2.04</v>
      </c>
      <c r="C85">
        <v>8.31</v>
      </c>
      <c r="D85">
        <v>17.27</v>
      </c>
      <c r="E85">
        <f>SQRT(mpu_data_2[[#This Row],[Accel_X (m/s-2)]]^2+mpu_data_2[[#This Row],[Accel_Y (m/s-2)]]^2+mpu_data_2[[#This Row],[Accel_Z (m/s-2)]]^2)</f>
        <v>19.273572580090075</v>
      </c>
      <c r="F85">
        <f>ABS(mpu_data_2[[#This Row],[VECTOR MAGNITUDE]]-9.81)</f>
        <v>9.4635725800900747</v>
      </c>
    </row>
    <row r="86" spans="1:6">
      <c r="A86">
        <v>90</v>
      </c>
      <c r="B86">
        <v>-6.74</v>
      </c>
      <c r="C86">
        <v>7.05</v>
      </c>
      <c r="D86">
        <v>5.16</v>
      </c>
      <c r="E86">
        <f>SQRT(mpu_data_2[[#This Row],[Accel_X (m/s-2)]]^2+mpu_data_2[[#This Row],[Accel_Y (m/s-2)]]^2+mpu_data_2[[#This Row],[Accel_Z (m/s-2)]]^2)</f>
        <v>11.034296533988925</v>
      </c>
      <c r="F86">
        <f>ABS(mpu_data_2[[#This Row],[VECTOR MAGNITUDE]]-9.81)</f>
        <v>1.2242965339889249</v>
      </c>
    </row>
    <row r="87" spans="1:6">
      <c r="A87">
        <v>91</v>
      </c>
      <c r="B87">
        <v>2.13</v>
      </c>
      <c r="C87">
        <v>-8.35</v>
      </c>
      <c r="D87">
        <v>1.1299999999999999</v>
      </c>
      <c r="E87">
        <f>SQRT(mpu_data_2[[#This Row],[Accel_X (m/s-2)]]^2+mpu_data_2[[#This Row],[Accel_Y (m/s-2)]]^2+mpu_data_2[[#This Row],[Accel_Z (m/s-2)]]^2)</f>
        <v>8.691162177752755</v>
      </c>
      <c r="F87">
        <f>ABS(mpu_data_2[[#This Row],[VECTOR MAGNITUDE]]-9.81)</f>
        <v>1.1188378222472455</v>
      </c>
    </row>
    <row r="88" spans="1:6">
      <c r="A88">
        <v>92</v>
      </c>
      <c r="B88">
        <v>-4.1500000000000004</v>
      </c>
      <c r="C88">
        <v>9.85</v>
      </c>
      <c r="D88">
        <v>18.8</v>
      </c>
      <c r="E88">
        <f>SQRT(mpu_data_2[[#This Row],[Accel_X (m/s-2)]]^2+mpu_data_2[[#This Row],[Accel_Y (m/s-2)]]^2+mpu_data_2[[#This Row],[Accel_Z (m/s-2)]]^2)</f>
        <v>21.626025987221972</v>
      </c>
      <c r="F88">
        <f>ABS(mpu_data_2[[#This Row],[VECTOR MAGNITUDE]]-9.81)</f>
        <v>11.816025987221972</v>
      </c>
    </row>
    <row r="89" spans="1:6">
      <c r="A89">
        <v>93</v>
      </c>
      <c r="B89">
        <v>-3.58</v>
      </c>
      <c r="C89">
        <v>10.83</v>
      </c>
      <c r="D89">
        <v>9.3800000000000008</v>
      </c>
      <c r="E89">
        <f>SQRT(mpu_data_2[[#This Row],[Accel_X (m/s-2)]]^2+mpu_data_2[[#This Row],[Accel_Y (m/s-2)]]^2+mpu_data_2[[#This Row],[Accel_Z (m/s-2)]]^2)</f>
        <v>14.767860373121083</v>
      </c>
      <c r="F89">
        <f>ABS(mpu_data_2[[#This Row],[VECTOR MAGNITUDE]]-9.81)</f>
        <v>4.9578603731210826</v>
      </c>
    </row>
    <row r="90" spans="1:6">
      <c r="A90">
        <v>94</v>
      </c>
      <c r="B90">
        <v>-1.55</v>
      </c>
      <c r="C90">
        <v>-5.73</v>
      </c>
      <c r="D90">
        <v>0.51</v>
      </c>
      <c r="E90">
        <f>SQRT(mpu_data_2[[#This Row],[Accel_X (m/s-2)]]^2+mpu_data_2[[#This Row],[Accel_Y (m/s-2)]]^2+mpu_data_2[[#This Row],[Accel_Z (m/s-2)]]^2)</f>
        <v>5.957810000327302</v>
      </c>
      <c r="F90">
        <f>ABS(mpu_data_2[[#This Row],[VECTOR MAGNITUDE]]-9.81)</f>
        <v>3.8521899996726985</v>
      </c>
    </row>
    <row r="91" spans="1:6">
      <c r="A91">
        <v>95</v>
      </c>
      <c r="B91">
        <v>-1.05</v>
      </c>
      <c r="C91">
        <v>-3.63</v>
      </c>
      <c r="D91">
        <v>13.19</v>
      </c>
      <c r="E91">
        <f>SQRT(mpu_data_2[[#This Row],[Accel_X (m/s-2)]]^2+mpu_data_2[[#This Row],[Accel_Y (m/s-2)]]^2+mpu_data_2[[#This Row],[Accel_Z (m/s-2)]]^2)</f>
        <v>13.720623163690489</v>
      </c>
      <c r="F91">
        <f>ABS(mpu_data_2[[#This Row],[VECTOR MAGNITUDE]]-9.81)</f>
        <v>3.910623163690488</v>
      </c>
    </row>
    <row r="92" spans="1:6">
      <c r="A92">
        <v>96</v>
      </c>
      <c r="B92">
        <v>4.1399999999999997</v>
      </c>
      <c r="C92">
        <v>-5.34</v>
      </c>
      <c r="D92">
        <v>6.19</v>
      </c>
      <c r="E92">
        <f>SQRT(mpu_data_2[[#This Row],[Accel_X (m/s-2)]]^2+mpu_data_2[[#This Row],[Accel_Y (m/s-2)]]^2+mpu_data_2[[#This Row],[Accel_Z (m/s-2)]]^2)</f>
        <v>9.1635855427883683</v>
      </c>
      <c r="F92">
        <f>ABS(mpu_data_2[[#This Row],[VECTOR MAGNITUDE]]-9.81)</f>
        <v>0.64641445721163215</v>
      </c>
    </row>
    <row r="93" spans="1:6">
      <c r="A93">
        <v>97</v>
      </c>
      <c r="B93">
        <v>-5.0199999999999996</v>
      </c>
      <c r="C93">
        <v>7.54</v>
      </c>
      <c r="D93">
        <v>11.13</v>
      </c>
      <c r="E93">
        <f>SQRT(mpu_data_2[[#This Row],[Accel_X (m/s-2)]]^2+mpu_data_2[[#This Row],[Accel_Y (m/s-2)]]^2+mpu_data_2[[#This Row],[Accel_Z (m/s-2)]]^2)</f>
        <v>14.350222994783042</v>
      </c>
      <c r="F93">
        <f>ABS(mpu_data_2[[#This Row],[VECTOR MAGNITUDE]]-9.81)</f>
        <v>4.5402229947830417</v>
      </c>
    </row>
    <row r="94" spans="1:6">
      <c r="A94">
        <v>98</v>
      </c>
      <c r="B94">
        <v>-2.52</v>
      </c>
      <c r="C94">
        <v>4.45</v>
      </c>
      <c r="D94">
        <v>7.12</v>
      </c>
      <c r="E94">
        <f>SQRT(mpu_data_2[[#This Row],[Accel_X (m/s-2)]]^2+mpu_data_2[[#This Row],[Accel_Y (m/s-2)]]^2+mpu_data_2[[#This Row],[Accel_Z (m/s-2)]]^2)</f>
        <v>8.7662591793763429</v>
      </c>
      <c r="F94">
        <f>ABS(mpu_data_2[[#This Row],[VECTOR MAGNITUDE]]-9.81)</f>
        <v>1.0437408206236576</v>
      </c>
    </row>
    <row r="95" spans="1:6">
      <c r="A95">
        <v>99</v>
      </c>
      <c r="B95">
        <v>1.32</v>
      </c>
      <c r="C95">
        <v>-7.59</v>
      </c>
      <c r="D95">
        <v>4.1900000000000004</v>
      </c>
      <c r="E95">
        <f>SQRT(mpu_data_2[[#This Row],[Accel_X (m/s-2)]]^2+mpu_data_2[[#This Row],[Accel_Y (m/s-2)]]^2+mpu_data_2[[#This Row],[Accel_Z (m/s-2)]]^2)</f>
        <v>8.769640813625152</v>
      </c>
      <c r="F95">
        <f>ABS(mpu_data_2[[#This Row],[VECTOR MAGNITUDE]]-9.81)</f>
        <v>1.0403591863748485</v>
      </c>
    </row>
    <row r="96" spans="1:6">
      <c r="A96">
        <v>100</v>
      </c>
      <c r="B96">
        <v>0.18</v>
      </c>
      <c r="C96">
        <v>7.17</v>
      </c>
      <c r="D96">
        <v>16.329999999999998</v>
      </c>
      <c r="E96">
        <f>SQRT(mpu_data_2[[#This Row],[Accel_X (m/s-2)]]^2+mpu_data_2[[#This Row],[Accel_Y (m/s-2)]]^2+mpu_data_2[[#This Row],[Accel_Z (m/s-2)]]^2)</f>
        <v>17.835644087052195</v>
      </c>
      <c r="F96">
        <f>ABS(mpu_data_2[[#This Row],[VECTOR MAGNITUDE]]-9.81)</f>
        <v>8.0256440870521946</v>
      </c>
    </row>
    <row r="97" spans="1:6">
      <c r="A97">
        <v>101</v>
      </c>
      <c r="B97">
        <v>-7.57</v>
      </c>
      <c r="C97">
        <v>7.68</v>
      </c>
      <c r="D97">
        <v>8.66</v>
      </c>
      <c r="E97">
        <f>SQRT(mpu_data_2[[#This Row],[Accel_X (m/s-2)]]^2+mpu_data_2[[#This Row],[Accel_Y (m/s-2)]]^2+mpu_data_2[[#This Row],[Accel_Z (m/s-2)]]^2)</f>
        <v>13.830506136797741</v>
      </c>
      <c r="F97">
        <f>ABS(mpu_data_2[[#This Row],[VECTOR MAGNITUDE]]-9.81)</f>
        <v>4.0205061367977404</v>
      </c>
    </row>
    <row r="98" spans="1:6">
      <c r="A98">
        <v>102</v>
      </c>
      <c r="B98">
        <v>-5.78</v>
      </c>
      <c r="C98">
        <v>2.25</v>
      </c>
      <c r="D98">
        <v>5.78</v>
      </c>
      <c r="E98">
        <f>SQRT(mpu_data_2[[#This Row],[Accel_X (m/s-2)]]^2+mpu_data_2[[#This Row],[Accel_Y (m/s-2)]]^2+mpu_data_2[[#This Row],[Accel_Z (m/s-2)]]^2)</f>
        <v>8.4781660752783079</v>
      </c>
      <c r="F98">
        <f>ABS(mpu_data_2[[#This Row],[VECTOR MAGNITUDE]]-9.81)</f>
        <v>1.3318339247216926</v>
      </c>
    </row>
    <row r="99" spans="1:6">
      <c r="A99">
        <v>103</v>
      </c>
      <c r="B99">
        <v>3.45</v>
      </c>
      <c r="C99">
        <v>-6.41</v>
      </c>
      <c r="D99">
        <v>1.7</v>
      </c>
      <c r="E99">
        <f>SQRT(mpu_data_2[[#This Row],[Accel_X (m/s-2)]]^2+mpu_data_2[[#This Row],[Accel_Y (m/s-2)]]^2+mpu_data_2[[#This Row],[Accel_Z (m/s-2)]]^2)</f>
        <v>7.4753327685127173</v>
      </c>
      <c r="F99">
        <f>ABS(mpu_data_2[[#This Row],[VECTOR MAGNITUDE]]-9.81)</f>
        <v>2.3346672314872832</v>
      </c>
    </row>
    <row r="100" spans="1:6">
      <c r="A100">
        <v>104</v>
      </c>
      <c r="B100">
        <v>-3.25</v>
      </c>
      <c r="C100">
        <v>6.46</v>
      </c>
      <c r="D100">
        <v>13.3</v>
      </c>
      <c r="E100">
        <f>SQRT(mpu_data_2[[#This Row],[Accel_X (m/s-2)]]^2+mpu_data_2[[#This Row],[Accel_Y (m/s-2)]]^2+mpu_data_2[[#This Row],[Accel_Z (m/s-2)]]^2)</f>
        <v>15.13882756358629</v>
      </c>
      <c r="F100">
        <f>ABS(mpu_data_2[[#This Row],[VECTOR MAGNITUDE]]-9.81)</f>
        <v>5.3288275635862892</v>
      </c>
    </row>
    <row r="101" spans="1:6">
      <c r="A101">
        <v>105</v>
      </c>
      <c r="B101">
        <v>-5.33</v>
      </c>
      <c r="C101">
        <v>7.38</v>
      </c>
      <c r="D101">
        <v>8.5500000000000007</v>
      </c>
      <c r="E101">
        <f>SQRT(mpu_data_2[[#This Row],[Accel_X (m/s-2)]]^2+mpu_data_2[[#This Row],[Accel_Y (m/s-2)]]^2+mpu_data_2[[#This Row],[Accel_Z (m/s-2)]]^2)</f>
        <v>12.489027183892267</v>
      </c>
      <c r="F101">
        <f>ABS(mpu_data_2[[#This Row],[VECTOR MAGNITUDE]]-9.81)</f>
        <v>2.6790271838922664</v>
      </c>
    </row>
    <row r="102" spans="1:6">
      <c r="A102">
        <v>106</v>
      </c>
      <c r="B102">
        <v>-5.73</v>
      </c>
      <c r="C102">
        <v>1.45</v>
      </c>
      <c r="D102">
        <v>3.7</v>
      </c>
      <c r="E102">
        <f>SQRT(mpu_data_2[[#This Row],[Accel_X (m/s-2)]]^2+mpu_data_2[[#This Row],[Accel_Y (m/s-2)]]^2+mpu_data_2[[#This Row],[Accel_Z (m/s-2)]]^2)</f>
        <v>6.973191521821267</v>
      </c>
      <c r="F102">
        <f>ABS(mpu_data_2[[#This Row],[VECTOR MAGNITUDE]]-9.81)</f>
        <v>2.8368084781787335</v>
      </c>
    </row>
    <row r="103" spans="1:6">
      <c r="A103">
        <v>107</v>
      </c>
      <c r="B103">
        <v>5.0999999999999996</v>
      </c>
      <c r="C103">
        <v>-9.92</v>
      </c>
      <c r="D103">
        <v>1.37</v>
      </c>
      <c r="E103">
        <f>SQRT(mpu_data_2[[#This Row],[Accel_X (m/s-2)]]^2+mpu_data_2[[#This Row],[Accel_Y (m/s-2)]]^2+mpu_data_2[[#This Row],[Accel_Z (m/s-2)]]^2)</f>
        <v>11.238029186650122</v>
      </c>
      <c r="F103">
        <f>ABS(mpu_data_2[[#This Row],[VECTOR MAGNITUDE]]-9.81)</f>
        <v>1.4280291866501216</v>
      </c>
    </row>
    <row r="104" spans="1:6">
      <c r="A104">
        <v>108</v>
      </c>
      <c r="B104">
        <v>-3.83</v>
      </c>
      <c r="C104">
        <v>3.93</v>
      </c>
      <c r="D104">
        <v>12.63</v>
      </c>
      <c r="E104">
        <f>SQRT(mpu_data_2[[#This Row],[Accel_X (m/s-2)]]^2+mpu_data_2[[#This Row],[Accel_Y (m/s-2)]]^2+mpu_data_2[[#This Row],[Accel_Z (m/s-2)]]^2)</f>
        <v>13.770646317439136</v>
      </c>
      <c r="F104">
        <f>ABS(mpu_data_2[[#This Row],[VECTOR MAGNITUDE]]-9.81)</f>
        <v>3.9606463174391351</v>
      </c>
    </row>
    <row r="105" spans="1:6">
      <c r="A105">
        <v>109</v>
      </c>
      <c r="B105">
        <v>-5.25</v>
      </c>
      <c r="C105">
        <v>2.37</v>
      </c>
      <c r="D105">
        <v>3.4</v>
      </c>
      <c r="E105">
        <f>SQRT(mpu_data_2[[#This Row],[Accel_X (m/s-2)]]^2+mpu_data_2[[#This Row],[Accel_Y (m/s-2)]]^2+mpu_data_2[[#This Row],[Accel_Z (m/s-2)]]^2)</f>
        <v>6.6887517520087414</v>
      </c>
      <c r="F105">
        <f>ABS(mpu_data_2[[#This Row],[VECTOR MAGNITUDE]]-9.81)</f>
        <v>3.1212482479912591</v>
      </c>
    </row>
    <row r="106" spans="1:6">
      <c r="A106">
        <v>110</v>
      </c>
      <c r="B106">
        <v>2.65</v>
      </c>
      <c r="C106">
        <v>-3.85</v>
      </c>
      <c r="D106">
        <v>13.84</v>
      </c>
      <c r="E106">
        <f>SQRT(mpu_data_2[[#This Row],[Accel_X (m/s-2)]]^2+mpu_data_2[[#This Row],[Accel_Y (m/s-2)]]^2+mpu_data_2[[#This Row],[Accel_Z (m/s-2)]]^2)</f>
        <v>14.607895125581919</v>
      </c>
      <c r="F106">
        <f>ABS(mpu_data_2[[#This Row],[VECTOR MAGNITUDE]]-9.81)</f>
        <v>4.7978951255819187</v>
      </c>
    </row>
    <row r="107" spans="1:6">
      <c r="A107">
        <v>111</v>
      </c>
      <c r="B107">
        <v>-4.42</v>
      </c>
      <c r="C107">
        <v>-1.48</v>
      </c>
      <c r="D107">
        <v>6.89</v>
      </c>
      <c r="E107">
        <f>SQRT(mpu_data_2[[#This Row],[Accel_X (m/s-2)]]^2+mpu_data_2[[#This Row],[Accel_Y (m/s-2)]]^2+mpu_data_2[[#This Row],[Accel_Z (m/s-2)]]^2)</f>
        <v>8.3185876205038554</v>
      </c>
      <c r="F107">
        <f>ABS(mpu_data_2[[#This Row],[VECTOR MAGNITUDE]]-9.81)</f>
        <v>1.4914123794961451</v>
      </c>
    </row>
    <row r="108" spans="1:6">
      <c r="A108">
        <v>112</v>
      </c>
      <c r="B108">
        <v>-7.91</v>
      </c>
      <c r="C108">
        <v>3.72</v>
      </c>
      <c r="D108">
        <v>12.53</v>
      </c>
      <c r="E108">
        <f>SQRT(mpu_data_2[[#This Row],[Accel_X (m/s-2)]]^2+mpu_data_2[[#This Row],[Accel_Y (m/s-2)]]^2+mpu_data_2[[#This Row],[Accel_Z (m/s-2)]]^2)</f>
        <v>15.277676524917</v>
      </c>
      <c r="F108">
        <f>ABS(mpu_data_2[[#This Row],[VECTOR MAGNITUDE]]-9.81)</f>
        <v>5.4676765249169996</v>
      </c>
    </row>
    <row r="109" spans="1:6">
      <c r="A109">
        <v>113</v>
      </c>
      <c r="B109">
        <v>-5.61</v>
      </c>
      <c r="C109">
        <v>4.54</v>
      </c>
      <c r="D109">
        <v>13.64</v>
      </c>
      <c r="E109">
        <f>SQRT(mpu_data_2[[#This Row],[Accel_X (m/s-2)]]^2+mpu_data_2[[#This Row],[Accel_Y (m/s-2)]]^2+mpu_data_2[[#This Row],[Accel_Z (m/s-2)]]^2)</f>
        <v>15.431568293598678</v>
      </c>
      <c r="F109">
        <f>ABS(mpu_data_2[[#This Row],[VECTOR MAGNITUDE]]-9.81)</f>
        <v>5.6215682935986777</v>
      </c>
    </row>
    <row r="110" spans="1:6">
      <c r="A110">
        <v>114</v>
      </c>
      <c r="B110">
        <v>-4.07</v>
      </c>
      <c r="C110">
        <v>5.94</v>
      </c>
      <c r="D110">
        <v>18.88</v>
      </c>
      <c r="E110">
        <f>SQRT(mpu_data_2[[#This Row],[Accel_X (m/s-2)]]^2+mpu_data_2[[#This Row],[Accel_Y (m/s-2)]]^2+mpu_data_2[[#This Row],[Accel_Z (m/s-2)]]^2)</f>
        <v>20.206506377897195</v>
      </c>
      <c r="F110">
        <f>ABS(mpu_data_2[[#This Row],[VECTOR MAGNITUDE]]-9.81)</f>
        <v>10.396506377897195</v>
      </c>
    </row>
    <row r="111" spans="1:6">
      <c r="A111">
        <v>115</v>
      </c>
      <c r="B111">
        <v>2.77</v>
      </c>
      <c r="C111">
        <v>3.72</v>
      </c>
      <c r="D111">
        <v>1.08</v>
      </c>
      <c r="E111">
        <f>SQRT(mpu_data_2[[#This Row],[Accel_X (m/s-2)]]^2+mpu_data_2[[#This Row],[Accel_Y (m/s-2)]]^2+mpu_data_2[[#This Row],[Accel_Z (m/s-2)]]^2)</f>
        <v>4.7621108764916427</v>
      </c>
      <c r="F111">
        <f>ABS(mpu_data_2[[#This Row],[VECTOR MAGNITUDE]]-9.81)</f>
        <v>5.0478891235083578</v>
      </c>
    </row>
    <row r="112" spans="1:6">
      <c r="A112">
        <v>116</v>
      </c>
      <c r="B112">
        <v>-0.39</v>
      </c>
      <c r="C112">
        <v>0.3</v>
      </c>
      <c r="D112">
        <v>8.4</v>
      </c>
      <c r="E112">
        <f>SQRT(mpu_data_2[[#This Row],[Accel_X (m/s-2)]]^2+mpu_data_2[[#This Row],[Accel_Y (m/s-2)]]^2+mpu_data_2[[#This Row],[Accel_Z (m/s-2)]]^2)</f>
        <v>8.4143983742154731</v>
      </c>
      <c r="F112">
        <f>ABS(mpu_data_2[[#This Row],[VECTOR MAGNITUDE]]-9.81)</f>
        <v>1.3956016257845274</v>
      </c>
    </row>
    <row r="113" spans="1:6">
      <c r="A113">
        <v>117</v>
      </c>
      <c r="B113">
        <v>-2.0499999999999998</v>
      </c>
      <c r="C113">
        <v>3.34</v>
      </c>
      <c r="D113">
        <v>10.75</v>
      </c>
      <c r="E113">
        <f>SQRT(mpu_data_2[[#This Row],[Accel_X (m/s-2)]]^2+mpu_data_2[[#This Row],[Accel_Y (m/s-2)]]^2+mpu_data_2[[#This Row],[Accel_Z (m/s-2)]]^2)</f>
        <v>11.442054011408965</v>
      </c>
      <c r="F113">
        <f>ABS(mpu_data_2[[#This Row],[VECTOR MAGNITUDE]]-9.81)</f>
        <v>1.6320540114089646</v>
      </c>
    </row>
    <row r="114" spans="1:6">
      <c r="A114">
        <v>118</v>
      </c>
      <c r="B114">
        <v>-8.8000000000000007</v>
      </c>
      <c r="C114">
        <v>13.84</v>
      </c>
      <c r="D114">
        <v>5.93</v>
      </c>
      <c r="E114">
        <f>SQRT(mpu_data_2[[#This Row],[Accel_X (m/s-2)]]^2+mpu_data_2[[#This Row],[Accel_Y (m/s-2)]]^2+mpu_data_2[[#This Row],[Accel_Z (m/s-2)]]^2)</f>
        <v>17.43991112362675</v>
      </c>
      <c r="F114">
        <f>ABS(mpu_data_2[[#This Row],[VECTOR MAGNITUDE]]-9.81)</f>
        <v>7.6299111236267496</v>
      </c>
    </row>
    <row r="115" spans="1:6">
      <c r="A115">
        <v>119</v>
      </c>
      <c r="B115">
        <v>-5.47</v>
      </c>
      <c r="C115">
        <v>-0.73</v>
      </c>
      <c r="D115">
        <v>13.21</v>
      </c>
      <c r="E115">
        <f>SQRT(mpu_data_2[[#This Row],[Accel_X (m/s-2)]]^2+mpu_data_2[[#This Row],[Accel_Y (m/s-2)]]^2+mpu_data_2[[#This Row],[Accel_Z (m/s-2)]]^2)</f>
        <v>14.316350792014005</v>
      </c>
      <c r="F115">
        <f>ABS(mpu_data_2[[#This Row],[VECTOR MAGNITUDE]]-9.81)</f>
        <v>4.506350792014004</v>
      </c>
    </row>
    <row r="116" spans="1:6">
      <c r="A116">
        <v>120</v>
      </c>
      <c r="B116">
        <v>-3.26</v>
      </c>
      <c r="C116">
        <v>4.9800000000000004</v>
      </c>
      <c r="D116">
        <v>11.69</v>
      </c>
      <c r="E116">
        <f>SQRT(mpu_data_2[[#This Row],[Accel_X (m/s-2)]]^2+mpu_data_2[[#This Row],[Accel_Y (m/s-2)]]^2+mpu_data_2[[#This Row],[Accel_Z (m/s-2)]]^2)</f>
        <v>13.118082939210286</v>
      </c>
      <c r="F116">
        <f>ABS(mpu_data_2[[#This Row],[VECTOR MAGNITUDE]]-9.81)</f>
        <v>3.3080829392102853</v>
      </c>
    </row>
    <row r="117" spans="1:6">
      <c r="A117">
        <v>121</v>
      </c>
      <c r="B117">
        <v>-2.5099999999999998</v>
      </c>
      <c r="C117">
        <v>1.27</v>
      </c>
      <c r="D117">
        <v>12.93</v>
      </c>
      <c r="E117">
        <f>SQRT(mpu_data_2[[#This Row],[Accel_X (m/s-2)]]^2+mpu_data_2[[#This Row],[Accel_Y (m/s-2)]]^2+mpu_data_2[[#This Row],[Accel_Z (m/s-2)]]^2)</f>
        <v>13.232456310148921</v>
      </c>
      <c r="F117">
        <f>ABS(mpu_data_2[[#This Row],[VECTOR MAGNITUDE]]-9.81)</f>
        <v>3.4224563101489203</v>
      </c>
    </row>
    <row r="118" spans="1:6">
      <c r="A118">
        <v>122</v>
      </c>
      <c r="B118">
        <v>-2.08</v>
      </c>
      <c r="C118">
        <v>2.2200000000000002</v>
      </c>
      <c r="D118">
        <v>9.11</v>
      </c>
      <c r="E118">
        <f>SQRT(mpu_data_2[[#This Row],[Accel_X (m/s-2)]]^2+mpu_data_2[[#This Row],[Accel_Y (m/s-2)]]^2+mpu_data_2[[#This Row],[Accel_Z (m/s-2)]]^2)</f>
        <v>9.604524975239535</v>
      </c>
      <c r="F118">
        <f>ABS(mpu_data_2[[#This Row],[VECTOR MAGNITUDE]]-9.81)</f>
        <v>0.20547502476046553</v>
      </c>
    </row>
    <row r="119" spans="1:6">
      <c r="A119">
        <v>123</v>
      </c>
      <c r="B119">
        <v>1.47</v>
      </c>
      <c r="C119">
        <v>-8.7200000000000006</v>
      </c>
      <c r="D119">
        <v>8.1</v>
      </c>
      <c r="E119">
        <f>SQRT(mpu_data_2[[#This Row],[Accel_X (m/s-2)]]^2+mpu_data_2[[#This Row],[Accel_Y (m/s-2)]]^2+mpu_data_2[[#This Row],[Accel_Z (m/s-2)]]^2)</f>
        <v>11.992051534245507</v>
      </c>
      <c r="F119">
        <f>ABS(mpu_data_2[[#This Row],[VECTOR MAGNITUDE]]-9.81)</f>
        <v>2.182051534245506</v>
      </c>
    </row>
    <row r="120" spans="1:6">
      <c r="A120">
        <v>124</v>
      </c>
      <c r="B120">
        <v>0.25</v>
      </c>
      <c r="C120">
        <v>0.05</v>
      </c>
      <c r="D120">
        <v>5.35</v>
      </c>
      <c r="E120">
        <f>SQRT(mpu_data_2[[#This Row],[Accel_X (m/s-2)]]^2+mpu_data_2[[#This Row],[Accel_Y (m/s-2)]]^2+mpu_data_2[[#This Row],[Accel_Z (m/s-2)]]^2)</f>
        <v>5.3560713214071374</v>
      </c>
      <c r="F120">
        <f>ABS(mpu_data_2[[#This Row],[VECTOR MAGNITUDE]]-9.81)</f>
        <v>4.4539286785928631</v>
      </c>
    </row>
    <row r="121" spans="1:6">
      <c r="A121">
        <v>125</v>
      </c>
      <c r="B121">
        <v>-2.0299999999999998</v>
      </c>
      <c r="C121">
        <v>10</v>
      </c>
      <c r="D121">
        <v>17.510000000000002</v>
      </c>
      <c r="E121">
        <f>SQRT(mpu_data_2[[#This Row],[Accel_X (m/s-2)]]^2+mpu_data_2[[#This Row],[Accel_Y (m/s-2)]]^2+mpu_data_2[[#This Row],[Accel_Z (m/s-2)]]^2)</f>
        <v>20.26625273700099</v>
      </c>
      <c r="F121">
        <f>ABS(mpu_data_2[[#This Row],[VECTOR MAGNITUDE]]-9.81)</f>
        <v>10.456252737000989</v>
      </c>
    </row>
    <row r="122" spans="1:6">
      <c r="A122">
        <v>126</v>
      </c>
      <c r="B122">
        <v>0.17</v>
      </c>
      <c r="C122">
        <v>-6.25</v>
      </c>
      <c r="D122">
        <v>10.73</v>
      </c>
      <c r="E122">
        <f>SQRT(mpu_data_2[[#This Row],[Accel_X (m/s-2)]]^2+mpu_data_2[[#This Row],[Accel_Y (m/s-2)]]^2+mpu_data_2[[#This Row],[Accel_Z (m/s-2)]]^2)</f>
        <v>12.418707662232814</v>
      </c>
      <c r="F122">
        <f>ABS(mpu_data_2[[#This Row],[VECTOR MAGNITUDE]]-9.81)</f>
        <v>2.6087076622328134</v>
      </c>
    </row>
    <row r="123" spans="1:6">
      <c r="A123">
        <v>127</v>
      </c>
      <c r="B123">
        <v>-5.29</v>
      </c>
      <c r="C123">
        <v>4.1100000000000003</v>
      </c>
      <c r="D123">
        <v>8.91</v>
      </c>
      <c r="E123">
        <f>SQRT(mpu_data_2[[#This Row],[Accel_X (m/s-2)]]^2+mpu_data_2[[#This Row],[Accel_Y (m/s-2)]]^2+mpu_data_2[[#This Row],[Accel_Z (m/s-2)]]^2)</f>
        <v>11.147389829013786</v>
      </c>
      <c r="F123">
        <f>ABS(mpu_data_2[[#This Row],[VECTOR MAGNITUDE]]-9.81)</f>
        <v>1.3373898290137856</v>
      </c>
    </row>
    <row r="124" spans="1:6">
      <c r="A124">
        <v>128</v>
      </c>
      <c r="B124">
        <v>1.53</v>
      </c>
      <c r="C124">
        <v>-5.3</v>
      </c>
      <c r="D124">
        <v>11.37</v>
      </c>
      <c r="E124">
        <f>SQRT(mpu_data_2[[#This Row],[Accel_X (m/s-2)]]^2+mpu_data_2[[#This Row],[Accel_Y (m/s-2)]]^2+mpu_data_2[[#This Row],[Accel_Z (m/s-2)]]^2)</f>
        <v>12.637555143302047</v>
      </c>
      <c r="F124">
        <f>ABS(mpu_data_2[[#This Row],[VECTOR MAGNITUDE]]-9.81)</f>
        <v>2.827555143302046</v>
      </c>
    </row>
    <row r="125" spans="1:6">
      <c r="A125">
        <v>129</v>
      </c>
      <c r="B125">
        <v>-4.07</v>
      </c>
      <c r="C125">
        <v>4.97</v>
      </c>
      <c r="D125">
        <v>13.53</v>
      </c>
      <c r="E125">
        <f>SQRT(mpu_data_2[[#This Row],[Accel_X (m/s-2)]]^2+mpu_data_2[[#This Row],[Accel_Y (m/s-2)]]^2+mpu_data_2[[#This Row],[Accel_Z (m/s-2)]]^2)</f>
        <v>14.977539851390814</v>
      </c>
      <c r="F125">
        <f>ABS(mpu_data_2[[#This Row],[VECTOR MAGNITUDE]]-9.81)</f>
        <v>5.1675398513908135</v>
      </c>
    </row>
    <row r="126" spans="1:6">
      <c r="A126">
        <v>130</v>
      </c>
      <c r="B126">
        <v>1.45</v>
      </c>
      <c r="C126">
        <v>1.1499999999999999</v>
      </c>
      <c r="D126">
        <v>13.22</v>
      </c>
      <c r="E126">
        <f>SQRT(mpu_data_2[[#This Row],[Accel_X (m/s-2)]]^2+mpu_data_2[[#This Row],[Accel_Y (m/s-2)]]^2+mpu_data_2[[#This Row],[Accel_Z (m/s-2)]]^2)</f>
        <v>13.348910067866965</v>
      </c>
      <c r="F126">
        <f>ABS(mpu_data_2[[#This Row],[VECTOR MAGNITUDE]]-9.81)</f>
        <v>3.5389100678669649</v>
      </c>
    </row>
    <row r="127" spans="1:6">
      <c r="A127">
        <v>131</v>
      </c>
      <c r="B127">
        <v>-3.99</v>
      </c>
      <c r="C127">
        <v>4.13</v>
      </c>
      <c r="D127">
        <v>11.96</v>
      </c>
      <c r="E127">
        <f>SQRT(mpu_data_2[[#This Row],[Accel_X (m/s-2)]]^2+mpu_data_2[[#This Row],[Accel_Y (m/s-2)]]^2+mpu_data_2[[#This Row],[Accel_Z (m/s-2)]]^2)</f>
        <v>13.267200156777617</v>
      </c>
      <c r="F127">
        <f>ABS(mpu_data_2[[#This Row],[VECTOR MAGNITUDE]]-9.81)</f>
        <v>3.4572001567776169</v>
      </c>
    </row>
    <row r="128" spans="1:6">
      <c r="A128">
        <v>132</v>
      </c>
      <c r="B128">
        <v>5.44</v>
      </c>
      <c r="C128">
        <v>-0.59</v>
      </c>
      <c r="D128">
        <v>11.7</v>
      </c>
      <c r="E128">
        <f>SQRT(mpu_data_2[[#This Row],[Accel_X (m/s-2)]]^2+mpu_data_2[[#This Row],[Accel_Y (m/s-2)]]^2+mpu_data_2[[#This Row],[Accel_Z (m/s-2)]]^2)</f>
        <v>12.916334619387962</v>
      </c>
      <c r="F128">
        <f>ABS(mpu_data_2[[#This Row],[VECTOR MAGNITUDE]]-9.81)</f>
        <v>3.1063346193879617</v>
      </c>
    </row>
    <row r="129" spans="1:6">
      <c r="A129">
        <v>133</v>
      </c>
      <c r="B129">
        <v>-0.82</v>
      </c>
      <c r="C129">
        <v>-0.3</v>
      </c>
      <c r="D129">
        <v>8.19</v>
      </c>
      <c r="E129">
        <f>SQRT(mpu_data_2[[#This Row],[Accel_X (m/s-2)]]^2+mpu_data_2[[#This Row],[Accel_Y (m/s-2)]]^2+mpu_data_2[[#This Row],[Accel_Z (m/s-2)]]^2)</f>
        <v>8.2364130542366549</v>
      </c>
      <c r="F129">
        <f>ABS(mpu_data_2[[#This Row],[VECTOR MAGNITUDE]]-9.81)</f>
        <v>1.5735869457633456</v>
      </c>
    </row>
    <row r="130" spans="1:6">
      <c r="A130">
        <v>134</v>
      </c>
      <c r="B130">
        <v>-5.64</v>
      </c>
      <c r="C130">
        <v>7.22</v>
      </c>
      <c r="D130">
        <v>7.91</v>
      </c>
      <c r="E130">
        <f>SQRT(mpu_data_2[[#This Row],[Accel_X (m/s-2)]]^2+mpu_data_2[[#This Row],[Accel_Y (m/s-2)]]^2+mpu_data_2[[#This Row],[Accel_Z (m/s-2)]]^2)</f>
        <v>12.103970422964524</v>
      </c>
      <c r="F130">
        <f>ABS(mpu_data_2[[#This Row],[VECTOR MAGNITUDE]]-9.81)</f>
        <v>2.2939704229645237</v>
      </c>
    </row>
    <row r="131" spans="1:6">
      <c r="A131">
        <v>135</v>
      </c>
      <c r="B131">
        <v>0.18</v>
      </c>
      <c r="C131">
        <v>-5.05</v>
      </c>
      <c r="D131">
        <v>10.72</v>
      </c>
      <c r="E131">
        <f>SQRT(mpu_data_2[[#This Row],[Accel_X (m/s-2)]]^2+mpu_data_2[[#This Row],[Accel_Y (m/s-2)]]^2+mpu_data_2[[#This Row],[Accel_Z (m/s-2)]]^2)</f>
        <v>11.851299506805152</v>
      </c>
      <c r="F131">
        <f>ABS(mpu_data_2[[#This Row],[VECTOR MAGNITUDE]]-9.81)</f>
        <v>2.0412995068051512</v>
      </c>
    </row>
    <row r="132" spans="1:6">
      <c r="A132">
        <v>136</v>
      </c>
      <c r="B132">
        <v>-5.55</v>
      </c>
      <c r="C132">
        <v>5.26</v>
      </c>
      <c r="D132">
        <v>6.68</v>
      </c>
      <c r="E132">
        <f>SQRT(mpu_data_2[[#This Row],[Accel_X (m/s-2)]]^2+mpu_data_2[[#This Row],[Accel_Y (m/s-2)]]^2+mpu_data_2[[#This Row],[Accel_Z (m/s-2)]]^2)</f>
        <v>10.153447690316822</v>
      </c>
      <c r="F132">
        <f>ABS(mpu_data_2[[#This Row],[VECTOR MAGNITUDE]]-9.81)</f>
        <v>0.34344769031682176</v>
      </c>
    </row>
    <row r="133" spans="1:6">
      <c r="A133">
        <v>137</v>
      </c>
      <c r="B133">
        <v>-1.96</v>
      </c>
      <c r="C133">
        <v>8.89</v>
      </c>
      <c r="D133">
        <v>9.7100000000000009</v>
      </c>
      <c r="E133">
        <f>SQRT(mpu_data_2[[#This Row],[Accel_X (m/s-2)]]^2+mpu_data_2[[#This Row],[Accel_Y (m/s-2)]]^2+mpu_data_2[[#This Row],[Accel_Z (m/s-2)]]^2)</f>
        <v>13.310063861604874</v>
      </c>
      <c r="F133">
        <f>ABS(mpu_data_2[[#This Row],[VECTOR MAGNITUDE]]-9.81)</f>
        <v>3.5000638616048736</v>
      </c>
    </row>
    <row r="134" spans="1:6">
      <c r="A134">
        <v>138</v>
      </c>
      <c r="B134">
        <v>0.11</v>
      </c>
      <c r="C134">
        <v>-5.28</v>
      </c>
      <c r="D134">
        <v>14.44</v>
      </c>
      <c r="E134">
        <f>SQRT(mpu_data_2[[#This Row],[Accel_X (m/s-2)]]^2+mpu_data_2[[#This Row],[Accel_Y (m/s-2)]]^2+mpu_data_2[[#This Row],[Accel_Z (m/s-2)]]^2)</f>
        <v>15.375438205137439</v>
      </c>
      <c r="F134">
        <f>ABS(mpu_data_2[[#This Row],[VECTOR MAGNITUDE]]-9.81)</f>
        <v>5.565438205137438</v>
      </c>
    </row>
    <row r="135" spans="1:6">
      <c r="A135">
        <v>139</v>
      </c>
      <c r="B135">
        <v>-1.74</v>
      </c>
      <c r="C135">
        <v>-2.5299999999999998</v>
      </c>
      <c r="D135">
        <v>9.5299999999999994</v>
      </c>
      <c r="E135">
        <f>SQRT(mpu_data_2[[#This Row],[Accel_X (m/s-2)]]^2+mpu_data_2[[#This Row],[Accel_Y (m/s-2)]]^2+mpu_data_2[[#This Row],[Accel_Z (m/s-2)]]^2)</f>
        <v>10.012462234635395</v>
      </c>
      <c r="F135">
        <f>ABS(mpu_data_2[[#This Row],[VECTOR MAGNITUDE]]-9.81)</f>
        <v>0.20246223463539437</v>
      </c>
    </row>
    <row r="136" spans="1:6">
      <c r="A136">
        <v>140</v>
      </c>
      <c r="B136">
        <v>-5.79</v>
      </c>
      <c r="C136">
        <v>3.37</v>
      </c>
      <c r="D136">
        <v>3.95</v>
      </c>
      <c r="E136">
        <f>SQRT(mpu_data_2[[#This Row],[Accel_X (m/s-2)]]^2+mpu_data_2[[#This Row],[Accel_Y (m/s-2)]]^2+mpu_data_2[[#This Row],[Accel_Z (m/s-2)]]^2)</f>
        <v>7.7771138605526406</v>
      </c>
      <c r="F136">
        <f>ABS(mpu_data_2[[#This Row],[VECTOR MAGNITUDE]]-9.81)</f>
        <v>2.0328861394473599</v>
      </c>
    </row>
    <row r="137" spans="1:6">
      <c r="A137">
        <v>141</v>
      </c>
      <c r="B137">
        <v>2.2999999999999998</v>
      </c>
      <c r="C137">
        <v>1.71</v>
      </c>
      <c r="D137">
        <v>11.26</v>
      </c>
      <c r="E137">
        <f>SQRT(mpu_data_2[[#This Row],[Accel_X (m/s-2)]]^2+mpu_data_2[[#This Row],[Accel_Y (m/s-2)]]^2+mpu_data_2[[#This Row],[Accel_Z (m/s-2)]]^2)</f>
        <v>11.61902319474404</v>
      </c>
      <c r="F137">
        <f>ABS(mpu_data_2[[#This Row],[VECTOR MAGNITUDE]]-9.81)</f>
        <v>1.8090231947440394</v>
      </c>
    </row>
    <row r="138" spans="1:6">
      <c r="A138">
        <v>142</v>
      </c>
      <c r="B138">
        <v>-4.04</v>
      </c>
      <c r="C138">
        <v>3.15</v>
      </c>
      <c r="D138">
        <v>9.01</v>
      </c>
      <c r="E138">
        <f>SQRT(mpu_data_2[[#This Row],[Accel_X (m/s-2)]]^2+mpu_data_2[[#This Row],[Accel_Y (m/s-2)]]^2+mpu_data_2[[#This Row],[Accel_Z (m/s-2)]]^2)</f>
        <v>10.364564631473915</v>
      </c>
      <c r="F138">
        <f>ABS(mpu_data_2[[#This Row],[VECTOR MAGNITUDE]]-9.81)</f>
        <v>0.5545646314739141</v>
      </c>
    </row>
    <row r="139" spans="1:6">
      <c r="A139">
        <v>143</v>
      </c>
      <c r="B139">
        <v>-19.53</v>
      </c>
      <c r="C139">
        <v>9.9</v>
      </c>
      <c r="D139">
        <v>7.49</v>
      </c>
      <c r="E139">
        <f>SQRT(mpu_data_2[[#This Row],[Accel_X (m/s-2)]]^2+mpu_data_2[[#This Row],[Accel_Y (m/s-2)]]^2+mpu_data_2[[#This Row],[Accel_Z (m/s-2)]]^2)</f>
        <v>23.141542731633084</v>
      </c>
      <c r="F139">
        <f>ABS(mpu_data_2[[#This Row],[VECTOR MAGNITUDE]]-9.81)</f>
        <v>13.331542731633084</v>
      </c>
    </row>
    <row r="140" spans="1:6">
      <c r="A140">
        <v>144</v>
      </c>
      <c r="B140">
        <v>1.43</v>
      </c>
      <c r="C140">
        <v>4.25</v>
      </c>
      <c r="D140">
        <v>12.85</v>
      </c>
      <c r="E140">
        <f>SQRT(mpu_data_2[[#This Row],[Accel_X (m/s-2)]]^2+mpu_data_2[[#This Row],[Accel_Y (m/s-2)]]^2+mpu_data_2[[#This Row],[Accel_Z (m/s-2)]]^2)</f>
        <v>13.609919176835694</v>
      </c>
      <c r="F140">
        <f>ABS(mpu_data_2[[#This Row],[VECTOR MAGNITUDE]]-9.81)</f>
        <v>3.7999191768356937</v>
      </c>
    </row>
    <row r="141" spans="1:6">
      <c r="A141">
        <v>145</v>
      </c>
      <c r="B141">
        <v>-1.81</v>
      </c>
      <c r="C141">
        <v>2.58</v>
      </c>
      <c r="D141">
        <v>11.26</v>
      </c>
      <c r="E141">
        <f>SQRT(mpu_data_2[[#This Row],[Accel_X (m/s-2)]]^2+mpu_data_2[[#This Row],[Accel_Y (m/s-2)]]^2+mpu_data_2[[#This Row],[Accel_Z (m/s-2)]]^2)</f>
        <v>11.692737061954315</v>
      </c>
      <c r="F141">
        <f>ABS(mpu_data_2[[#This Row],[VECTOR MAGNITUDE]]-9.81)</f>
        <v>1.8827370619543142</v>
      </c>
    </row>
    <row r="142" spans="1:6">
      <c r="A142">
        <v>146</v>
      </c>
      <c r="B142">
        <v>2.6</v>
      </c>
      <c r="C142">
        <v>1.19</v>
      </c>
      <c r="D142">
        <v>11.54</v>
      </c>
      <c r="E142">
        <f>SQRT(mpu_data_2[[#This Row],[Accel_X (m/s-2)]]^2+mpu_data_2[[#This Row],[Accel_Y (m/s-2)]]^2+mpu_data_2[[#This Row],[Accel_Z (m/s-2)]]^2)</f>
        <v>11.888973883392964</v>
      </c>
      <c r="F142">
        <f>ABS(mpu_data_2[[#This Row],[VECTOR MAGNITUDE]]-9.81)</f>
        <v>2.0789738833929636</v>
      </c>
    </row>
    <row r="143" spans="1:6">
      <c r="A143">
        <v>147</v>
      </c>
      <c r="B143">
        <v>-4.2300000000000004</v>
      </c>
      <c r="C143">
        <v>2.15</v>
      </c>
      <c r="D143">
        <v>11.3</v>
      </c>
      <c r="E143">
        <f>SQRT(mpu_data_2[[#This Row],[Accel_X (m/s-2)]]^2+mpu_data_2[[#This Row],[Accel_Y (m/s-2)]]^2+mpu_data_2[[#This Row],[Accel_Z (m/s-2)]]^2)</f>
        <v>12.255831265157008</v>
      </c>
      <c r="F143">
        <f>ABS(mpu_data_2[[#This Row],[VECTOR MAGNITUDE]]-9.81)</f>
        <v>2.4458312651570076</v>
      </c>
    </row>
    <row r="144" spans="1:6">
      <c r="A144">
        <v>148</v>
      </c>
      <c r="B144">
        <v>-3.52</v>
      </c>
      <c r="C144">
        <v>6.67</v>
      </c>
      <c r="D144">
        <v>8.35</v>
      </c>
      <c r="E144">
        <f>SQRT(mpu_data_2[[#This Row],[Accel_X (m/s-2)]]^2+mpu_data_2[[#This Row],[Accel_Y (m/s-2)]]^2+mpu_data_2[[#This Row],[Accel_Z (m/s-2)]]^2)</f>
        <v>11.251746531094629</v>
      </c>
      <c r="F144">
        <f>ABS(mpu_data_2[[#This Row],[VECTOR MAGNITUDE]]-9.81)</f>
        <v>1.441746531094628</v>
      </c>
    </row>
    <row r="145" spans="1:6">
      <c r="A145">
        <v>149</v>
      </c>
      <c r="B145">
        <v>-1.58</v>
      </c>
      <c r="C145">
        <v>-4.4800000000000004</v>
      </c>
      <c r="D145">
        <v>10.17</v>
      </c>
      <c r="E145">
        <f>SQRT(mpu_data_2[[#This Row],[Accel_X (m/s-2)]]^2+mpu_data_2[[#This Row],[Accel_Y (m/s-2)]]^2+mpu_data_2[[#This Row],[Accel_Z (m/s-2)]]^2)</f>
        <v>11.224780621464278</v>
      </c>
      <c r="F145">
        <f>ABS(mpu_data_2[[#This Row],[VECTOR MAGNITUDE]]-9.81)</f>
        <v>1.4147806214642777</v>
      </c>
    </row>
    <row r="146" spans="1:6">
      <c r="A146">
        <v>150</v>
      </c>
      <c r="B146">
        <v>-2.94</v>
      </c>
      <c r="C146">
        <v>0.15</v>
      </c>
      <c r="D146">
        <v>10.58</v>
      </c>
      <c r="E146">
        <f>SQRT(mpu_data_2[[#This Row],[Accel_X (m/s-2)]]^2+mpu_data_2[[#This Row],[Accel_Y (m/s-2)]]^2+mpu_data_2[[#This Row],[Accel_Z (m/s-2)]]^2)</f>
        <v>10.981916954703308</v>
      </c>
      <c r="F146">
        <f>ABS(mpu_data_2[[#This Row],[VECTOR MAGNITUDE]]-9.81)</f>
        <v>1.1719169547033079</v>
      </c>
    </row>
    <row r="147" spans="1:6">
      <c r="A147">
        <v>151</v>
      </c>
      <c r="B147">
        <v>-4.49</v>
      </c>
      <c r="C147">
        <v>2.59</v>
      </c>
      <c r="D147">
        <v>10.15</v>
      </c>
      <c r="E147">
        <f>SQRT(mpu_data_2[[#This Row],[Accel_X (m/s-2)]]^2+mpu_data_2[[#This Row],[Accel_Y (m/s-2)]]^2+mpu_data_2[[#This Row],[Accel_Z (m/s-2)]]^2)</f>
        <v>11.396960121014727</v>
      </c>
      <c r="F147">
        <f>ABS(mpu_data_2[[#This Row],[VECTOR MAGNITUDE]]-9.81)</f>
        <v>1.5869601210147266</v>
      </c>
    </row>
    <row r="148" spans="1:6">
      <c r="A148">
        <v>152</v>
      </c>
      <c r="B148">
        <v>-2.96</v>
      </c>
      <c r="C148">
        <v>-2.1</v>
      </c>
      <c r="D148">
        <v>14.2</v>
      </c>
      <c r="E148">
        <f>SQRT(mpu_data_2[[#This Row],[Accel_X (m/s-2)]]^2+mpu_data_2[[#This Row],[Accel_Y (m/s-2)]]^2+mpu_data_2[[#This Row],[Accel_Z (m/s-2)]]^2)</f>
        <v>14.656452503931503</v>
      </c>
      <c r="F148">
        <f>ABS(mpu_data_2[[#This Row],[VECTOR MAGNITUDE]]-9.81)</f>
        <v>4.8464525039315021</v>
      </c>
    </row>
    <row r="149" spans="1:6">
      <c r="A149">
        <v>153</v>
      </c>
      <c r="B149">
        <v>-2.57</v>
      </c>
      <c r="C149">
        <v>6.33</v>
      </c>
      <c r="D149">
        <v>7.42</v>
      </c>
      <c r="E149">
        <f>SQRT(mpu_data_2[[#This Row],[Accel_X (m/s-2)]]^2+mpu_data_2[[#This Row],[Accel_Y (m/s-2)]]^2+mpu_data_2[[#This Row],[Accel_Z (m/s-2)]]^2)</f>
        <v>10.086139003602915</v>
      </c>
      <c r="F149">
        <f>ABS(mpu_data_2[[#This Row],[VECTOR MAGNITUDE]]-9.81)</f>
        <v>0.2761390036029141</v>
      </c>
    </row>
    <row r="150" spans="1:6">
      <c r="A150">
        <v>154</v>
      </c>
      <c r="B150">
        <v>1.95</v>
      </c>
      <c r="C150">
        <v>-3.16</v>
      </c>
      <c r="D150">
        <v>11.6</v>
      </c>
      <c r="E150">
        <f>SQRT(mpu_data_2[[#This Row],[Accel_X (m/s-2)]]^2+mpu_data_2[[#This Row],[Accel_Y (m/s-2)]]^2+mpu_data_2[[#This Row],[Accel_Z (m/s-2)]]^2)</f>
        <v>12.179823479837465</v>
      </c>
      <c r="F150">
        <f>ABS(mpu_data_2[[#This Row],[VECTOR MAGNITUDE]]-9.81)</f>
        <v>2.3698234798374642</v>
      </c>
    </row>
    <row r="151" spans="1:6">
      <c r="A151">
        <v>155</v>
      </c>
      <c r="B151">
        <v>-1.2</v>
      </c>
      <c r="C151">
        <v>2.68</v>
      </c>
      <c r="D151">
        <v>11.51</v>
      </c>
      <c r="E151">
        <f>SQRT(mpu_data_2[[#This Row],[Accel_X (m/s-2)]]^2+mpu_data_2[[#This Row],[Accel_Y (m/s-2)]]^2+mpu_data_2[[#This Row],[Accel_Z (m/s-2)]]^2)</f>
        <v>11.878657331533729</v>
      </c>
      <c r="F151">
        <f>ABS(mpu_data_2[[#This Row],[VECTOR MAGNITUDE]]-9.81)</f>
        <v>2.0686573315337284</v>
      </c>
    </row>
    <row r="152" spans="1:6">
      <c r="A152">
        <v>156</v>
      </c>
      <c r="B152">
        <v>-1.66</v>
      </c>
      <c r="C152">
        <v>6.4</v>
      </c>
      <c r="D152">
        <v>11.48</v>
      </c>
      <c r="E152">
        <f>SQRT(mpu_data_2[[#This Row],[Accel_X (m/s-2)]]^2+mpu_data_2[[#This Row],[Accel_Y (m/s-2)]]^2+mpu_data_2[[#This Row],[Accel_Z (m/s-2)]]^2)</f>
        <v>13.247867752963117</v>
      </c>
      <c r="F152">
        <f>ABS(mpu_data_2[[#This Row],[VECTOR MAGNITUDE]]-9.81)</f>
        <v>3.4378677529631165</v>
      </c>
    </row>
    <row r="153" spans="1:6">
      <c r="A153">
        <v>157</v>
      </c>
      <c r="B153">
        <v>-1.01</v>
      </c>
      <c r="C153">
        <v>-5.01</v>
      </c>
      <c r="D153">
        <v>10.6</v>
      </c>
      <c r="E153">
        <f>SQRT(mpu_data_2[[#This Row],[Accel_X (m/s-2)]]^2+mpu_data_2[[#This Row],[Accel_Y (m/s-2)]]^2+mpu_data_2[[#This Row],[Accel_Z (m/s-2)]]^2)</f>
        <v>11.767761044480807</v>
      </c>
      <c r="F153">
        <f>ABS(mpu_data_2[[#This Row],[VECTOR MAGNITUDE]]-9.81)</f>
        <v>1.9577610444808062</v>
      </c>
    </row>
    <row r="154" spans="1:6">
      <c r="A154">
        <v>158</v>
      </c>
      <c r="B154">
        <v>-2.77</v>
      </c>
      <c r="C154">
        <v>-7.62</v>
      </c>
      <c r="D154">
        <v>8.42</v>
      </c>
      <c r="E154">
        <f>SQRT(mpu_data_2[[#This Row],[Accel_X (m/s-2)]]^2+mpu_data_2[[#This Row],[Accel_Y (m/s-2)]]^2+mpu_data_2[[#This Row],[Accel_Z (m/s-2)]]^2)</f>
        <v>11.689041876903342</v>
      </c>
      <c r="F154">
        <f>ABS(mpu_data_2[[#This Row],[VECTOR MAGNITUDE]]-9.81)</f>
        <v>1.8790418769033419</v>
      </c>
    </row>
    <row r="155" spans="1:6">
      <c r="A155">
        <v>160</v>
      </c>
      <c r="B155">
        <v>-3.34</v>
      </c>
      <c r="C155">
        <v>4.87</v>
      </c>
      <c r="D155">
        <v>9.32</v>
      </c>
      <c r="E155">
        <f>SQRT(mpu_data_2[[#This Row],[Accel_X (m/s-2)]]^2+mpu_data_2[[#This Row],[Accel_Y (m/s-2)]]^2+mpu_data_2[[#This Row],[Accel_Z (m/s-2)]]^2)</f>
        <v>11.0333539778256</v>
      </c>
      <c r="F155">
        <f>ABS(mpu_data_2[[#This Row],[VECTOR MAGNITUDE]]-9.81)</f>
        <v>1.2233539778255995</v>
      </c>
    </row>
    <row r="156" spans="1:6">
      <c r="A156">
        <v>161</v>
      </c>
      <c r="B156">
        <v>4.22</v>
      </c>
      <c r="C156">
        <v>6.42</v>
      </c>
      <c r="D156">
        <v>12.31</v>
      </c>
      <c r="E156">
        <f>SQRT(mpu_data_2[[#This Row],[Accel_X (m/s-2)]]^2+mpu_data_2[[#This Row],[Accel_Y (m/s-2)]]^2+mpu_data_2[[#This Row],[Accel_Z (m/s-2)]]^2)</f>
        <v>14.510716729369367</v>
      </c>
      <c r="F156">
        <f>ABS(mpu_data_2[[#This Row],[VECTOR MAGNITUDE]]-9.81)</f>
        <v>4.7007167293693666</v>
      </c>
    </row>
    <row r="157" spans="1:6">
      <c r="A157">
        <v>162</v>
      </c>
      <c r="B157">
        <v>-0.98</v>
      </c>
      <c r="C157">
        <v>-5.64</v>
      </c>
      <c r="D157">
        <v>9.42</v>
      </c>
      <c r="E157">
        <f>SQRT(mpu_data_2[[#This Row],[Accel_X (m/s-2)]]^2+mpu_data_2[[#This Row],[Accel_Y (m/s-2)]]^2+mpu_data_2[[#This Row],[Accel_Z (m/s-2)]]^2)</f>
        <v>11.022994148596831</v>
      </c>
      <c r="F157">
        <f>ABS(mpu_data_2[[#This Row],[VECTOR MAGNITUDE]]-9.81)</f>
        <v>1.212994148596831</v>
      </c>
    </row>
    <row r="158" spans="1:6">
      <c r="A158">
        <v>163</v>
      </c>
      <c r="B158">
        <v>-0.96</v>
      </c>
      <c r="C158">
        <v>3.88</v>
      </c>
      <c r="D158">
        <v>7.39</v>
      </c>
      <c r="E158">
        <f>SQRT(mpu_data_2[[#This Row],[Accel_X (m/s-2)]]^2+mpu_data_2[[#This Row],[Accel_Y (m/s-2)]]^2+mpu_data_2[[#This Row],[Accel_Z (m/s-2)]]^2)</f>
        <v>8.4016724525537168</v>
      </c>
      <c r="F158">
        <f>ABS(mpu_data_2[[#This Row],[VECTOR MAGNITUDE]]-9.81)</f>
        <v>1.4083275474462837</v>
      </c>
    </row>
    <row r="159" spans="1:6">
      <c r="A159">
        <v>164</v>
      </c>
      <c r="B159">
        <v>-0.88</v>
      </c>
      <c r="C159">
        <v>1.97</v>
      </c>
      <c r="D159">
        <v>14.49</v>
      </c>
      <c r="E159">
        <f>SQRT(mpu_data_2[[#This Row],[Accel_X (m/s-2)]]^2+mpu_data_2[[#This Row],[Accel_Y (m/s-2)]]^2+mpu_data_2[[#This Row],[Accel_Z (m/s-2)]]^2)</f>
        <v>14.649757677176781</v>
      </c>
      <c r="F159">
        <f>ABS(mpu_data_2[[#This Row],[VECTOR MAGNITUDE]]-9.81)</f>
        <v>4.839757677176781</v>
      </c>
    </row>
    <row r="160" spans="1:6">
      <c r="A160">
        <v>165</v>
      </c>
      <c r="B160">
        <v>0.48</v>
      </c>
      <c r="C160">
        <v>-2.98</v>
      </c>
      <c r="D160">
        <v>5.67</v>
      </c>
      <c r="E160">
        <f>SQRT(mpu_data_2[[#This Row],[Accel_X (m/s-2)]]^2+mpu_data_2[[#This Row],[Accel_Y (m/s-2)]]^2+mpu_data_2[[#This Row],[Accel_Z (m/s-2)]]^2)</f>
        <v>6.423371388920307</v>
      </c>
      <c r="F160">
        <f>ABS(mpu_data_2[[#This Row],[VECTOR MAGNITUDE]]-9.81)</f>
        <v>3.3866286110796935</v>
      </c>
    </row>
    <row r="161" spans="1:6">
      <c r="A161">
        <v>166</v>
      </c>
      <c r="B161">
        <v>-3.59</v>
      </c>
      <c r="C161">
        <v>8.07</v>
      </c>
      <c r="D161">
        <v>6.72</v>
      </c>
      <c r="E161">
        <f>SQRT(mpu_data_2[[#This Row],[Accel_X (m/s-2)]]^2+mpu_data_2[[#This Row],[Accel_Y (m/s-2)]]^2+mpu_data_2[[#This Row],[Accel_Z (m/s-2)]]^2)</f>
        <v>11.098261125059187</v>
      </c>
      <c r="F161">
        <f>ABS(mpu_data_2[[#This Row],[VECTOR MAGNITUDE]]-9.81)</f>
        <v>1.2882611250591864</v>
      </c>
    </row>
    <row r="162" spans="1:6">
      <c r="A162">
        <v>167</v>
      </c>
      <c r="B162">
        <v>-0.21</v>
      </c>
      <c r="C162">
        <v>-1.25</v>
      </c>
      <c r="D162">
        <v>10.78</v>
      </c>
      <c r="E162">
        <f>SQRT(mpu_data_2[[#This Row],[Accel_X (m/s-2)]]^2+mpu_data_2[[#This Row],[Accel_Y (m/s-2)]]^2+mpu_data_2[[#This Row],[Accel_Z (m/s-2)]]^2)</f>
        <v>10.854261835795191</v>
      </c>
      <c r="F162">
        <f>ABS(mpu_data_2[[#This Row],[VECTOR MAGNITUDE]]-9.81)</f>
        <v>1.0442618357951901</v>
      </c>
    </row>
    <row r="163" spans="1:6">
      <c r="A163">
        <v>168</v>
      </c>
      <c r="B163">
        <v>-1</v>
      </c>
      <c r="C163">
        <v>3.83</v>
      </c>
      <c r="D163">
        <v>7.26</v>
      </c>
      <c r="E163">
        <f>SQRT(mpu_data_2[[#This Row],[Accel_X (m/s-2)]]^2+mpu_data_2[[#This Row],[Accel_Y (m/s-2)]]^2+mpu_data_2[[#This Row],[Accel_Z (m/s-2)]]^2)</f>
        <v>8.2690084048814452</v>
      </c>
      <c r="F163">
        <f>ABS(mpu_data_2[[#This Row],[VECTOR MAGNITUDE]]-9.81)</f>
        <v>1.5409915951185553</v>
      </c>
    </row>
    <row r="164" spans="1:6">
      <c r="A164">
        <v>169</v>
      </c>
      <c r="B164">
        <v>-5.91</v>
      </c>
      <c r="C164">
        <v>7.53</v>
      </c>
      <c r="D164">
        <v>8.19</v>
      </c>
      <c r="E164">
        <f>SQRT(mpu_data_2[[#This Row],[Accel_X (m/s-2)]]^2+mpu_data_2[[#This Row],[Accel_Y (m/s-2)]]^2+mpu_data_2[[#This Row],[Accel_Z (m/s-2)]]^2)</f>
        <v>12.597821240198641</v>
      </c>
      <c r="F164">
        <f>ABS(mpu_data_2[[#This Row],[VECTOR MAGNITUDE]]-9.81)</f>
        <v>2.7878212401986406</v>
      </c>
    </row>
    <row r="165" spans="1:6">
      <c r="A165">
        <v>170</v>
      </c>
      <c r="B165">
        <v>-3.57</v>
      </c>
      <c r="C165">
        <v>-6.07</v>
      </c>
      <c r="D165">
        <v>9.5399999999999991</v>
      </c>
      <c r="E165">
        <f>SQRT(mpu_data_2[[#This Row],[Accel_X (m/s-2)]]^2+mpu_data_2[[#This Row],[Accel_Y (m/s-2)]]^2+mpu_data_2[[#This Row],[Accel_Z (m/s-2)]]^2)</f>
        <v>11.857546120509083</v>
      </c>
      <c r="F165">
        <f>ABS(mpu_data_2[[#This Row],[VECTOR MAGNITUDE]]-9.81)</f>
        <v>2.0475461205090824</v>
      </c>
    </row>
    <row r="166" spans="1:6">
      <c r="A166">
        <v>171</v>
      </c>
      <c r="B166">
        <v>-2.57</v>
      </c>
      <c r="C166">
        <v>2.27</v>
      </c>
      <c r="D166">
        <v>5.76</v>
      </c>
      <c r="E166">
        <f>SQRT(mpu_data_2[[#This Row],[Accel_X (m/s-2)]]^2+mpu_data_2[[#This Row],[Accel_Y (m/s-2)]]^2+mpu_data_2[[#This Row],[Accel_Z (m/s-2)]]^2)</f>
        <v>6.7033872034964537</v>
      </c>
      <c r="F166">
        <f>ABS(mpu_data_2[[#This Row],[VECTOR MAGNITUDE]]-9.81)</f>
        <v>3.1066127965035468</v>
      </c>
    </row>
    <row r="167" spans="1:6">
      <c r="A167">
        <v>172</v>
      </c>
      <c r="B167">
        <v>-4.6500000000000004</v>
      </c>
      <c r="C167">
        <v>5.46</v>
      </c>
      <c r="D167">
        <v>8.5399999999999991</v>
      </c>
      <c r="E167">
        <f>SQRT(mpu_data_2[[#This Row],[Accel_X (m/s-2)]]^2+mpu_data_2[[#This Row],[Accel_Y (m/s-2)]]^2+mpu_data_2[[#This Row],[Accel_Z (m/s-2)]]^2)</f>
        <v>11.151937051472268</v>
      </c>
      <c r="F167">
        <f>ABS(mpu_data_2[[#This Row],[VECTOR MAGNITUDE]]-9.81)</f>
        <v>1.3419370514722679</v>
      </c>
    </row>
    <row r="168" spans="1:6">
      <c r="A168">
        <v>173</v>
      </c>
      <c r="B168">
        <v>-1.07</v>
      </c>
      <c r="C168">
        <v>-6.02</v>
      </c>
      <c r="D168">
        <v>8.3699999999999992</v>
      </c>
      <c r="E168">
        <f>SQRT(mpu_data_2[[#This Row],[Accel_X (m/s-2)]]^2+mpu_data_2[[#This Row],[Accel_Y (m/s-2)]]^2+mpu_data_2[[#This Row],[Accel_Z (m/s-2)]]^2)</f>
        <v>10.36543293837744</v>
      </c>
      <c r="F168">
        <f>ABS(mpu_data_2[[#This Row],[VECTOR MAGNITUDE]]-9.81)</f>
        <v>0.55543293837743946</v>
      </c>
    </row>
    <row r="169" spans="1:6">
      <c r="A169">
        <v>174</v>
      </c>
      <c r="B169">
        <v>-4.04</v>
      </c>
      <c r="C169">
        <v>3.39</v>
      </c>
      <c r="D169">
        <v>13.84</v>
      </c>
      <c r="E169">
        <f>SQRT(mpu_data_2[[#This Row],[Accel_X (m/s-2)]]^2+mpu_data_2[[#This Row],[Accel_Y (m/s-2)]]^2+mpu_data_2[[#This Row],[Accel_Z (m/s-2)]]^2)</f>
        <v>14.810783233846886</v>
      </c>
      <c r="F169">
        <f>ABS(mpu_data_2[[#This Row],[VECTOR MAGNITUDE]]-9.81)</f>
        <v>5.0007832338468852</v>
      </c>
    </row>
    <row r="170" spans="1:6">
      <c r="A170">
        <v>175</v>
      </c>
      <c r="B170">
        <v>-4.4000000000000004</v>
      </c>
      <c r="C170">
        <v>7.63</v>
      </c>
      <c r="D170">
        <v>8.1999999999999993</v>
      </c>
      <c r="E170">
        <f>SQRT(mpu_data_2[[#This Row],[Accel_X (m/s-2)]]^2+mpu_data_2[[#This Row],[Accel_Y (m/s-2)]]^2+mpu_data_2[[#This Row],[Accel_Z (m/s-2)]]^2)</f>
        <v>12.033989363465466</v>
      </c>
      <c r="F170">
        <f>ABS(mpu_data_2[[#This Row],[VECTOR MAGNITUDE]]-9.81)</f>
        <v>2.2239893634654653</v>
      </c>
    </row>
    <row r="171" spans="1:6">
      <c r="A171">
        <v>176</v>
      </c>
      <c r="B171">
        <v>-2.74</v>
      </c>
      <c r="C171">
        <v>-6.05</v>
      </c>
      <c r="D171">
        <v>8.0399999999999991</v>
      </c>
      <c r="E171">
        <f>SQRT(mpu_data_2[[#This Row],[Accel_X (m/s-2)]]^2+mpu_data_2[[#This Row],[Accel_Y (m/s-2)]]^2+mpu_data_2[[#This Row],[Accel_Z (m/s-2)]]^2)</f>
        <v>10.42840831574982</v>
      </c>
      <c r="F171">
        <f>ABS(mpu_data_2[[#This Row],[VECTOR MAGNITUDE]]-9.81)</f>
        <v>0.61840831574981969</v>
      </c>
    </row>
    <row r="172" spans="1:6">
      <c r="A172">
        <v>177</v>
      </c>
      <c r="B172">
        <v>0.57999999999999996</v>
      </c>
      <c r="C172">
        <v>-6.52</v>
      </c>
      <c r="D172">
        <v>4.13</v>
      </c>
      <c r="E172">
        <f>SQRT(mpu_data_2[[#This Row],[Accel_X (m/s-2)]]^2+mpu_data_2[[#This Row],[Accel_Y (m/s-2)]]^2+mpu_data_2[[#This Row],[Accel_Z (m/s-2)]]^2)</f>
        <v>7.7397480579150635</v>
      </c>
      <c r="F172">
        <f>ABS(mpu_data_2[[#This Row],[VECTOR MAGNITUDE]]-9.81)</f>
        <v>2.070251942084937</v>
      </c>
    </row>
    <row r="173" spans="1:6">
      <c r="A173">
        <v>178</v>
      </c>
      <c r="B173">
        <v>1.08</v>
      </c>
      <c r="C173">
        <v>7.04</v>
      </c>
      <c r="D173">
        <v>5.74</v>
      </c>
      <c r="E173">
        <f>SQRT(mpu_data_2[[#This Row],[Accel_X (m/s-2)]]^2+mpu_data_2[[#This Row],[Accel_Y (m/s-2)]]^2+mpu_data_2[[#This Row],[Accel_Z (m/s-2)]]^2)</f>
        <v>9.1474367994537129</v>
      </c>
      <c r="F173">
        <f>ABS(mpu_data_2[[#This Row],[VECTOR MAGNITUDE]]-9.81)</f>
        <v>0.66256320054628759</v>
      </c>
    </row>
    <row r="174" spans="1:6">
      <c r="A174">
        <v>179</v>
      </c>
      <c r="B174">
        <v>1.87</v>
      </c>
      <c r="C174">
        <v>5.74</v>
      </c>
      <c r="D174">
        <v>15.15</v>
      </c>
      <c r="E174">
        <f>SQRT(mpu_data_2[[#This Row],[Accel_X (m/s-2)]]^2+mpu_data_2[[#This Row],[Accel_Y (m/s-2)]]^2+mpu_data_2[[#This Row],[Accel_Z (m/s-2)]]^2)</f>
        <v>16.308494719010703</v>
      </c>
      <c r="F174">
        <f>ABS(mpu_data_2[[#This Row],[VECTOR MAGNITUDE]]-9.81)</f>
        <v>6.4984947190107025</v>
      </c>
    </row>
    <row r="175" spans="1:6">
      <c r="A175">
        <v>180</v>
      </c>
      <c r="B175">
        <v>0.28000000000000003</v>
      </c>
      <c r="C175">
        <v>-6.77</v>
      </c>
      <c r="D175">
        <v>4.45</v>
      </c>
      <c r="E175">
        <f>SQRT(mpu_data_2[[#This Row],[Accel_X (m/s-2)]]^2+mpu_data_2[[#This Row],[Accel_Y (m/s-2)]]^2+mpu_data_2[[#This Row],[Accel_Z (m/s-2)]]^2)</f>
        <v>8.1064048751589013</v>
      </c>
      <c r="F175">
        <f>ABS(mpu_data_2[[#This Row],[VECTOR MAGNITUDE]]-9.81)</f>
        <v>1.7035951248410992</v>
      </c>
    </row>
    <row r="176" spans="1:6">
      <c r="A176">
        <v>181</v>
      </c>
      <c r="B176">
        <v>0.47</v>
      </c>
      <c r="C176">
        <v>8.6300000000000008</v>
      </c>
      <c r="D176">
        <v>9.56</v>
      </c>
      <c r="E176">
        <f>SQRT(mpu_data_2[[#This Row],[Accel_X (m/s-2)]]^2+mpu_data_2[[#This Row],[Accel_Y (m/s-2)]]^2+mpu_data_2[[#This Row],[Accel_Z (m/s-2)]]^2)</f>
        <v>12.887645246514198</v>
      </c>
      <c r="F176">
        <f>ABS(mpu_data_2[[#This Row],[VECTOR MAGNITUDE]]-9.81)</f>
        <v>3.0776452465141979</v>
      </c>
    </row>
    <row r="177" spans="1:6">
      <c r="A177">
        <v>182</v>
      </c>
      <c r="B177">
        <v>-3.59</v>
      </c>
      <c r="C177">
        <v>-3.34</v>
      </c>
      <c r="D177">
        <v>5.27</v>
      </c>
      <c r="E177">
        <f>SQRT(mpu_data_2[[#This Row],[Accel_X (m/s-2)]]^2+mpu_data_2[[#This Row],[Accel_Y (m/s-2)]]^2+mpu_data_2[[#This Row],[Accel_Z (m/s-2)]]^2)</f>
        <v>7.1983748165818646</v>
      </c>
      <c r="F177">
        <f>ABS(mpu_data_2[[#This Row],[VECTOR MAGNITUDE]]-9.81)</f>
        <v>2.6116251834181359</v>
      </c>
    </row>
    <row r="178" spans="1:6">
      <c r="A178">
        <v>183</v>
      </c>
      <c r="B178">
        <v>-3.53</v>
      </c>
      <c r="C178">
        <v>12.78</v>
      </c>
      <c r="D178">
        <v>10.039999999999999</v>
      </c>
      <c r="E178">
        <f>SQRT(mpu_data_2[[#This Row],[Accel_X (m/s-2)]]^2+mpu_data_2[[#This Row],[Accel_Y (m/s-2)]]^2+mpu_data_2[[#This Row],[Accel_Z (m/s-2)]]^2)</f>
        <v>16.631022217530706</v>
      </c>
      <c r="F178">
        <f>ABS(mpu_data_2[[#This Row],[VECTOR MAGNITUDE]]-9.81)</f>
        <v>6.8210222175307056</v>
      </c>
    </row>
    <row r="179" spans="1:6">
      <c r="A179">
        <v>184</v>
      </c>
      <c r="B179">
        <v>-3.56</v>
      </c>
      <c r="C179">
        <v>-0.51</v>
      </c>
      <c r="D179">
        <v>5.39</v>
      </c>
      <c r="E179">
        <f>SQRT(mpu_data_2[[#This Row],[Accel_X (m/s-2)]]^2+mpu_data_2[[#This Row],[Accel_Y (m/s-2)]]^2+mpu_data_2[[#This Row],[Accel_Z (m/s-2)]]^2)</f>
        <v>6.4796450520070925</v>
      </c>
      <c r="F179">
        <f>ABS(mpu_data_2[[#This Row],[VECTOR MAGNITUDE]]-9.81)</f>
        <v>3.330354947992908</v>
      </c>
    </row>
    <row r="180" spans="1:6">
      <c r="A180">
        <v>185</v>
      </c>
      <c r="B180">
        <v>-3.23</v>
      </c>
      <c r="C180">
        <v>11.64</v>
      </c>
      <c r="D180">
        <v>10.16</v>
      </c>
      <c r="E180">
        <f>SQRT(mpu_data_2[[#This Row],[Accel_X (m/s-2)]]^2+mpu_data_2[[#This Row],[Accel_Y (m/s-2)]]^2+mpu_data_2[[#This Row],[Accel_Z (m/s-2)]]^2)</f>
        <v>15.784425868557905</v>
      </c>
      <c r="F180">
        <f>ABS(mpu_data_2[[#This Row],[VECTOR MAGNITUDE]]-9.81)</f>
        <v>5.9744258685579048</v>
      </c>
    </row>
    <row r="181" spans="1:6">
      <c r="A181">
        <v>186</v>
      </c>
      <c r="B181">
        <v>-0.65</v>
      </c>
      <c r="C181">
        <v>8.48</v>
      </c>
      <c r="D181">
        <v>8.4700000000000006</v>
      </c>
      <c r="E181">
        <f>SQRT(mpu_data_2[[#This Row],[Accel_X (m/s-2)]]^2+mpu_data_2[[#This Row],[Accel_Y (m/s-2)]]^2+mpu_data_2[[#This Row],[Accel_Z (m/s-2)]]^2)</f>
        <v>12.003074606116551</v>
      </c>
      <c r="F181">
        <f>ABS(mpu_data_2[[#This Row],[VECTOR MAGNITUDE]]-9.81)</f>
        <v>2.19307460611655</v>
      </c>
    </row>
    <row r="182" spans="1:6">
      <c r="A182">
        <v>187</v>
      </c>
      <c r="B182">
        <v>-0.23</v>
      </c>
      <c r="C182">
        <v>-6.44</v>
      </c>
      <c r="D182">
        <v>7.52</v>
      </c>
      <c r="E182">
        <f>SQRT(mpu_data_2[[#This Row],[Accel_X (m/s-2)]]^2+mpu_data_2[[#This Row],[Accel_Y (m/s-2)]]^2+mpu_data_2[[#This Row],[Accel_Z (m/s-2)]]^2)</f>
        <v>9.9033782114993461</v>
      </c>
      <c r="F182">
        <f>ABS(mpu_data_2[[#This Row],[VECTOR MAGNITUDE]]-9.81)</f>
        <v>9.3378211499345554E-2</v>
      </c>
    </row>
    <row r="183" spans="1:6">
      <c r="A183">
        <v>188</v>
      </c>
      <c r="B183">
        <v>0.41</v>
      </c>
      <c r="C183">
        <v>3.1</v>
      </c>
      <c r="D183">
        <v>9.6999999999999993</v>
      </c>
      <c r="E183">
        <f>SQRT(mpu_data_2[[#This Row],[Accel_X (m/s-2)]]^2+mpu_data_2[[#This Row],[Accel_Y (m/s-2)]]^2+mpu_data_2[[#This Row],[Accel_Z (m/s-2)]]^2)</f>
        <v>10.19157004587615</v>
      </c>
      <c r="F183">
        <f>ABS(mpu_data_2[[#This Row],[VECTOR MAGNITUDE]]-9.81)</f>
        <v>0.38157004587614907</v>
      </c>
    </row>
    <row r="184" spans="1:6">
      <c r="A184">
        <v>189</v>
      </c>
      <c r="B184">
        <v>-1.64</v>
      </c>
      <c r="C184">
        <v>2.0099999999999998</v>
      </c>
      <c r="D184">
        <v>11.21</v>
      </c>
      <c r="E184">
        <f>SQRT(mpu_data_2[[#This Row],[Accel_X (m/s-2)]]^2+mpu_data_2[[#This Row],[Accel_Y (m/s-2)]]^2+mpu_data_2[[#This Row],[Accel_Z (m/s-2)]]^2)</f>
        <v>11.506250475285162</v>
      </c>
      <c r="F184">
        <f>ABS(mpu_data_2[[#This Row],[VECTOR MAGNITUDE]]-9.81)</f>
        <v>1.6962504752851615</v>
      </c>
    </row>
    <row r="185" spans="1:6">
      <c r="A185">
        <v>190</v>
      </c>
      <c r="B185">
        <v>-1.58</v>
      </c>
      <c r="C185">
        <v>-1.84</v>
      </c>
      <c r="D185">
        <v>11.29</v>
      </c>
      <c r="E185">
        <f>SQRT(mpu_data_2[[#This Row],[Accel_X (m/s-2)]]^2+mpu_data_2[[#This Row],[Accel_Y (m/s-2)]]^2+mpu_data_2[[#This Row],[Accel_Z (m/s-2)]]^2)</f>
        <v>11.547558183442938</v>
      </c>
      <c r="F185">
        <f>ABS(mpu_data_2[[#This Row],[VECTOR MAGNITUDE]]-9.81)</f>
        <v>1.7375581834429372</v>
      </c>
    </row>
    <row r="186" spans="1:6">
      <c r="A186">
        <v>191</v>
      </c>
      <c r="B186">
        <v>-1.32</v>
      </c>
      <c r="C186">
        <v>7.03</v>
      </c>
      <c r="D186">
        <v>9.39</v>
      </c>
      <c r="E186">
        <f>SQRT(mpu_data_2[[#This Row],[Accel_X (m/s-2)]]^2+mpu_data_2[[#This Row],[Accel_Y (m/s-2)]]^2+mpu_data_2[[#This Row],[Accel_Z (m/s-2)]]^2)</f>
        <v>11.804041680712587</v>
      </c>
      <c r="F186">
        <f>ABS(mpu_data_2[[#This Row],[VECTOR MAGNITUDE]]-9.81)</f>
        <v>1.994041680712586</v>
      </c>
    </row>
    <row r="187" spans="1:6">
      <c r="A187">
        <v>192</v>
      </c>
      <c r="B187">
        <v>-0.55000000000000004</v>
      </c>
      <c r="C187">
        <v>0.11</v>
      </c>
      <c r="D187">
        <v>13.4</v>
      </c>
      <c r="E187">
        <f>SQRT(mpu_data_2[[#This Row],[Accel_X (m/s-2)]]^2+mpu_data_2[[#This Row],[Accel_Y (m/s-2)]]^2+mpu_data_2[[#This Row],[Accel_Z (m/s-2)]]^2)</f>
        <v>13.411733668694739</v>
      </c>
      <c r="F187">
        <f>ABS(mpu_data_2[[#This Row],[VECTOR MAGNITUDE]]-9.81)</f>
        <v>3.6017336686947381</v>
      </c>
    </row>
    <row r="188" spans="1:6">
      <c r="A188">
        <v>193</v>
      </c>
      <c r="B188">
        <v>-2.79</v>
      </c>
      <c r="C188">
        <v>7.41</v>
      </c>
      <c r="D188">
        <v>11.84</v>
      </c>
      <c r="E188">
        <f>SQRT(mpu_data_2[[#This Row],[Accel_X (m/s-2)]]^2+mpu_data_2[[#This Row],[Accel_Y (m/s-2)]]^2+mpu_data_2[[#This Row],[Accel_Z (m/s-2)]]^2)</f>
        <v>14.243517823908531</v>
      </c>
      <c r="F188">
        <f>ABS(mpu_data_2[[#This Row],[VECTOR MAGNITUDE]]-9.81)</f>
        <v>4.4335178239085309</v>
      </c>
    </row>
    <row r="189" spans="1:6">
      <c r="A189">
        <v>194</v>
      </c>
      <c r="B189">
        <v>0.23</v>
      </c>
      <c r="C189">
        <v>6.67</v>
      </c>
      <c r="D189">
        <v>8.82</v>
      </c>
      <c r="E189">
        <f>SQRT(mpu_data_2[[#This Row],[Accel_X (m/s-2)]]^2+mpu_data_2[[#This Row],[Accel_Y (m/s-2)]]^2+mpu_data_2[[#This Row],[Accel_Z (m/s-2)]]^2)</f>
        <v>11.060479193959004</v>
      </c>
      <c r="F189">
        <f>ABS(mpu_data_2[[#This Row],[VECTOR MAGNITUDE]]-9.81)</f>
        <v>1.2504791939590039</v>
      </c>
    </row>
    <row r="190" spans="1:6">
      <c r="A190" t="s">
        <v>330</v>
      </c>
      <c r="E190" t="s">
        <v>325</v>
      </c>
      <c r="F190">
        <f>MAX(F2:F189)</f>
        <v>13.331542731633084</v>
      </c>
    </row>
    <row r="191" spans="1:6">
      <c r="E191" t="s">
        <v>326</v>
      </c>
      <c r="F191">
        <f>MIN(F2:F189)</f>
        <v>8.179963404031021E-2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8392-C5F4-4F08-B105-D8115340D6C1}">
  <dimension ref="A1:F204"/>
  <sheetViews>
    <sheetView workbookViewId="0">
      <selection activeCell="F2" sqref="F2:F202"/>
    </sheetView>
  </sheetViews>
  <sheetFormatPr baseColWidth="10" defaultColWidth="8.83203125" defaultRowHeight="15"/>
  <cols>
    <col min="1" max="1" width="9.6640625" customWidth="1"/>
    <col min="2" max="2" width="15.5" customWidth="1"/>
    <col min="3" max="4" width="15.6640625" customWidth="1"/>
    <col min="5" max="5" width="20.83203125" customWidth="1"/>
    <col min="6" max="6" width="27.83203125" customWidth="1"/>
  </cols>
  <sheetData>
    <row r="1" spans="1:6" ht="17">
      <c r="A1" t="s">
        <v>0</v>
      </c>
      <c r="B1" t="s">
        <v>1</v>
      </c>
      <c r="C1" t="s">
        <v>2</v>
      </c>
      <c r="D1" t="s">
        <v>3</v>
      </c>
      <c r="E1" t="s">
        <v>315</v>
      </c>
      <c r="F1" t="s">
        <v>316</v>
      </c>
    </row>
    <row r="2" spans="1:6">
      <c r="A2">
        <v>6</v>
      </c>
      <c r="B2">
        <v>0.75</v>
      </c>
      <c r="C2">
        <v>-0.28000000000000003</v>
      </c>
      <c r="D2">
        <v>9.92</v>
      </c>
      <c r="E2">
        <f>SQRT(mpu_data_3_1[[#This Row],[Accel_X (m/s-2)]]^2+mpu_data_3_1[[#This Row],[Accel_Y (m/s-2)]]^2+mpu_data_3_1[[#This Row],[Accel_Z (m/s-2)]]^2)</f>
        <v>9.9522510016578671</v>
      </c>
      <c r="F2">
        <f>ABS(mpu_data_3_1[[#This Row],[VECTOR MAGNITUDE]]-9.81)</f>
        <v>0.14225100165786664</v>
      </c>
    </row>
    <row r="3" spans="1:6">
      <c r="A3">
        <v>7</v>
      </c>
      <c r="B3">
        <v>0.48</v>
      </c>
      <c r="C3">
        <v>2.23</v>
      </c>
      <c r="D3">
        <v>9.73</v>
      </c>
      <c r="E3">
        <f>SQRT(mpu_data_3_1[[#This Row],[Accel_X (m/s-2)]]^2+mpu_data_3_1[[#This Row],[Accel_Y (m/s-2)]]^2+mpu_data_3_1[[#This Row],[Accel_Z (m/s-2)]]^2)</f>
        <v>9.993808083008199</v>
      </c>
      <c r="F3">
        <f>ABS(mpu_data_3_1[[#This Row],[VECTOR MAGNITUDE]]-9.81)</f>
        <v>0.18380808300819851</v>
      </c>
    </row>
    <row r="4" spans="1:6">
      <c r="A4">
        <v>8</v>
      </c>
      <c r="B4">
        <v>-3</v>
      </c>
      <c r="C4">
        <v>-4.53</v>
      </c>
      <c r="D4">
        <v>3.93</v>
      </c>
      <c r="E4">
        <f>SQRT(mpu_data_3_1[[#This Row],[Accel_X (m/s-2)]]^2+mpu_data_3_1[[#This Row],[Accel_Y (m/s-2)]]^2+mpu_data_3_1[[#This Row],[Accel_Z (m/s-2)]]^2)</f>
        <v>6.7056543304885619</v>
      </c>
      <c r="F4">
        <f>ABS(mpu_data_3_1[[#This Row],[VECTOR MAGNITUDE]]-9.81)</f>
        <v>3.1043456695114386</v>
      </c>
    </row>
    <row r="5" spans="1:6">
      <c r="A5">
        <v>9</v>
      </c>
      <c r="B5">
        <v>2.27</v>
      </c>
      <c r="C5">
        <v>1.35</v>
      </c>
      <c r="D5">
        <v>10.78</v>
      </c>
      <c r="E5">
        <f>SQRT(mpu_data_3_1[[#This Row],[Accel_X (m/s-2)]]^2+mpu_data_3_1[[#This Row],[Accel_Y (m/s-2)]]^2+mpu_data_3_1[[#This Row],[Accel_Z (m/s-2)]]^2)</f>
        <v>11.098819757073271</v>
      </c>
      <c r="F5">
        <f>ABS(mpu_data_3_1[[#This Row],[VECTOR MAGNITUDE]]-9.81)</f>
        <v>1.28881975707327</v>
      </c>
    </row>
    <row r="6" spans="1:6">
      <c r="A6">
        <v>10</v>
      </c>
      <c r="B6">
        <v>-0.81</v>
      </c>
      <c r="C6">
        <v>-2.65</v>
      </c>
      <c r="D6">
        <v>19.61</v>
      </c>
      <c r="E6">
        <f>SQRT(mpu_data_3_1[[#This Row],[Accel_X (m/s-2)]]^2+mpu_data_3_1[[#This Row],[Accel_Y (m/s-2)]]^2+mpu_data_3_1[[#This Row],[Accel_Z (m/s-2)]]^2)</f>
        <v>19.804815071088143</v>
      </c>
      <c r="F6">
        <f>ABS(mpu_data_3_1[[#This Row],[VECTOR MAGNITUDE]]-9.81)</f>
        <v>9.9948150710881425</v>
      </c>
    </row>
    <row r="7" spans="1:6">
      <c r="A7">
        <v>11</v>
      </c>
      <c r="B7">
        <v>6.5</v>
      </c>
      <c r="C7">
        <v>-3.83</v>
      </c>
      <c r="D7">
        <v>6.83</v>
      </c>
      <c r="E7">
        <f>SQRT(mpu_data_3_1[[#This Row],[Accel_X (m/s-2)]]^2+mpu_data_3_1[[#This Row],[Accel_Y (m/s-2)]]^2+mpu_data_3_1[[#This Row],[Accel_Z (m/s-2)]]^2)</f>
        <v>10.176826617369484</v>
      </c>
      <c r="F7">
        <f>ABS(mpu_data_3_1[[#This Row],[VECTOR MAGNITUDE]]-9.81)</f>
        <v>0.36682661736948319</v>
      </c>
    </row>
    <row r="8" spans="1:6">
      <c r="A8">
        <v>12</v>
      </c>
      <c r="B8">
        <v>0.04</v>
      </c>
      <c r="C8">
        <v>1.4</v>
      </c>
      <c r="D8">
        <v>-0.33</v>
      </c>
      <c r="E8">
        <f>SQRT(mpu_data_3_1[[#This Row],[Accel_X (m/s-2)]]^2+mpu_data_3_1[[#This Row],[Accel_Y (m/s-2)]]^2+mpu_data_3_1[[#This Row],[Accel_Z (m/s-2)]]^2)</f>
        <v>1.4389232085139221</v>
      </c>
      <c r="F8">
        <f>ABS(mpu_data_3_1[[#This Row],[VECTOR MAGNITUDE]]-9.81)</f>
        <v>8.3710767914860789</v>
      </c>
    </row>
    <row r="9" spans="1:6">
      <c r="A9">
        <v>13</v>
      </c>
      <c r="B9">
        <v>4.75</v>
      </c>
      <c r="C9">
        <v>-3.54</v>
      </c>
      <c r="D9">
        <v>-4.5999999999999996</v>
      </c>
      <c r="E9">
        <f>SQRT(mpu_data_3_1[[#This Row],[Accel_X (m/s-2)]]^2+mpu_data_3_1[[#This Row],[Accel_Y (m/s-2)]]^2+mpu_data_3_1[[#This Row],[Accel_Z (m/s-2)]]^2)</f>
        <v>7.5002733283527734</v>
      </c>
      <c r="F9">
        <f>ABS(mpu_data_3_1[[#This Row],[VECTOR MAGNITUDE]]-9.81)</f>
        <v>2.3097266716472271</v>
      </c>
    </row>
    <row r="10" spans="1:6">
      <c r="A10">
        <v>14</v>
      </c>
      <c r="B10">
        <v>2.4900000000000002</v>
      </c>
      <c r="C10">
        <v>5.52</v>
      </c>
      <c r="D10">
        <v>19.61</v>
      </c>
      <c r="E10">
        <f>SQRT(mpu_data_3_1[[#This Row],[Accel_X (m/s-2)]]^2+mpu_data_3_1[[#This Row],[Accel_Y (m/s-2)]]^2+mpu_data_3_1[[#This Row],[Accel_Z (m/s-2)]]^2)</f>
        <v>20.523708241933278</v>
      </c>
      <c r="F10">
        <f>ABS(mpu_data_3_1[[#This Row],[VECTOR MAGNITUDE]]-9.81)</f>
        <v>10.713708241933277</v>
      </c>
    </row>
    <row r="11" spans="1:6">
      <c r="A11">
        <v>15</v>
      </c>
      <c r="B11">
        <v>19.61</v>
      </c>
      <c r="C11">
        <v>-0.28000000000000003</v>
      </c>
      <c r="D11">
        <v>15.79</v>
      </c>
      <c r="E11">
        <f>SQRT(mpu_data_3_1[[#This Row],[Accel_X (m/s-2)]]^2+mpu_data_3_1[[#This Row],[Accel_Y (m/s-2)]]^2+mpu_data_3_1[[#This Row],[Accel_Z (m/s-2)]]^2)</f>
        <v>25.178455075719004</v>
      </c>
      <c r="F11">
        <f>ABS(mpu_data_3_1[[#This Row],[VECTOR MAGNITUDE]]-9.81)</f>
        <v>15.368455075719003</v>
      </c>
    </row>
    <row r="12" spans="1:6">
      <c r="A12">
        <v>16</v>
      </c>
      <c r="B12">
        <v>-17.260000000000002</v>
      </c>
      <c r="C12">
        <v>-10.39</v>
      </c>
      <c r="D12">
        <v>19.61</v>
      </c>
      <c r="E12">
        <f>SQRT(mpu_data_3_1[[#This Row],[Accel_X (m/s-2)]]^2+mpu_data_3_1[[#This Row],[Accel_Y (m/s-2)]]^2+mpu_data_3_1[[#This Row],[Accel_Z (m/s-2)]]^2)</f>
        <v>28.114263283963179</v>
      </c>
      <c r="F12">
        <f>ABS(mpu_data_3_1[[#This Row],[VECTOR MAGNITUDE]]-9.81)</f>
        <v>18.304263283963181</v>
      </c>
    </row>
    <row r="13" spans="1:6">
      <c r="A13">
        <v>17</v>
      </c>
      <c r="B13">
        <v>6.94</v>
      </c>
      <c r="C13">
        <v>-7.07</v>
      </c>
      <c r="D13">
        <v>6.41</v>
      </c>
      <c r="E13">
        <f>SQRT(mpu_data_3_1[[#This Row],[Accel_X (m/s-2)]]^2+mpu_data_3_1[[#This Row],[Accel_Y (m/s-2)]]^2+mpu_data_3_1[[#This Row],[Accel_Z (m/s-2)]]^2)</f>
        <v>11.799855931323908</v>
      </c>
      <c r="F13">
        <f>ABS(mpu_data_3_1[[#This Row],[VECTOR MAGNITUDE]]-9.81)</f>
        <v>1.9898559313239073</v>
      </c>
    </row>
    <row r="14" spans="1:6">
      <c r="A14">
        <v>18</v>
      </c>
      <c r="B14">
        <v>3.72</v>
      </c>
      <c r="C14">
        <v>-9.39</v>
      </c>
      <c r="D14">
        <v>2.33</v>
      </c>
      <c r="E14">
        <f>SQRT(mpu_data_3_1[[#This Row],[Accel_X (m/s-2)]]^2+mpu_data_3_1[[#This Row],[Accel_Y (m/s-2)]]^2+mpu_data_3_1[[#This Row],[Accel_Z (m/s-2)]]^2)</f>
        <v>10.365297873192068</v>
      </c>
      <c r="F14">
        <f>ABS(mpu_data_3_1[[#This Row],[VECTOR MAGNITUDE]]-9.81)</f>
        <v>0.55529787319206747</v>
      </c>
    </row>
    <row r="15" spans="1:6">
      <c r="A15">
        <v>19</v>
      </c>
      <c r="B15">
        <v>4.67</v>
      </c>
      <c r="C15">
        <v>-5.17</v>
      </c>
      <c r="D15">
        <v>11.22</v>
      </c>
      <c r="E15">
        <f>SQRT(mpu_data_3_1[[#This Row],[Accel_X (m/s-2)]]^2+mpu_data_3_1[[#This Row],[Accel_Y (m/s-2)]]^2+mpu_data_3_1[[#This Row],[Accel_Z (m/s-2)]]^2)</f>
        <v>13.207051147019914</v>
      </c>
      <c r="F15">
        <f>ABS(mpu_data_3_1[[#This Row],[VECTOR MAGNITUDE]]-9.81)</f>
        <v>3.3970511470199138</v>
      </c>
    </row>
    <row r="16" spans="1:6">
      <c r="A16">
        <v>20</v>
      </c>
      <c r="B16">
        <v>-0.7</v>
      </c>
      <c r="C16">
        <v>-8.7799999999999994</v>
      </c>
      <c r="D16">
        <v>-5.35</v>
      </c>
      <c r="E16">
        <f>SQRT(mpu_data_3_1[[#This Row],[Accel_X (m/s-2)]]^2+mpu_data_3_1[[#This Row],[Accel_Y (m/s-2)]]^2+mpu_data_3_1[[#This Row],[Accel_Z (m/s-2)]]^2)</f>
        <v>10.305382088986317</v>
      </c>
      <c r="F16">
        <f>ABS(mpu_data_3_1[[#This Row],[VECTOR MAGNITUDE]]-9.81)</f>
        <v>0.4953820889863163</v>
      </c>
    </row>
    <row r="17" spans="1:6">
      <c r="A17">
        <v>21</v>
      </c>
      <c r="B17">
        <v>-2.84</v>
      </c>
      <c r="C17">
        <v>-0.98</v>
      </c>
      <c r="D17">
        <v>0.11</v>
      </c>
      <c r="E17">
        <f>SQRT(mpu_data_3_1[[#This Row],[Accel_X (m/s-2)]]^2+mpu_data_3_1[[#This Row],[Accel_Y (m/s-2)]]^2+mpu_data_3_1[[#This Row],[Accel_Z (m/s-2)]]^2)</f>
        <v>3.0063432937706898</v>
      </c>
      <c r="F17">
        <f>ABS(mpu_data_3_1[[#This Row],[VECTOR MAGNITUDE]]-9.81)</f>
        <v>6.8036567062293107</v>
      </c>
    </row>
    <row r="18" spans="1:6">
      <c r="A18">
        <v>22</v>
      </c>
      <c r="B18">
        <v>-7.84</v>
      </c>
      <c r="C18">
        <v>4.59</v>
      </c>
      <c r="D18">
        <v>5.1100000000000003</v>
      </c>
      <c r="E18">
        <f>SQRT(mpu_data_3_1[[#This Row],[Accel_X (m/s-2)]]^2+mpu_data_3_1[[#This Row],[Accel_Y (m/s-2)]]^2+mpu_data_3_1[[#This Row],[Accel_Z (m/s-2)]]^2)</f>
        <v>10.423329602387136</v>
      </c>
      <c r="F18">
        <f>ABS(mpu_data_3_1[[#This Row],[VECTOR MAGNITUDE]]-9.81)</f>
        <v>0.61332960238713596</v>
      </c>
    </row>
    <row r="19" spans="1:6">
      <c r="A19">
        <v>23</v>
      </c>
      <c r="B19">
        <v>-6.17</v>
      </c>
      <c r="C19">
        <v>5.94</v>
      </c>
      <c r="D19">
        <v>3.61</v>
      </c>
      <c r="E19">
        <f>SQRT(mpu_data_3_1[[#This Row],[Accel_X (m/s-2)]]^2+mpu_data_3_1[[#This Row],[Accel_Y (m/s-2)]]^2+mpu_data_3_1[[#This Row],[Accel_Z (m/s-2)]]^2)</f>
        <v>9.2943316058767778</v>
      </c>
      <c r="F19">
        <f>ABS(mpu_data_3_1[[#This Row],[VECTOR MAGNITUDE]]-9.81)</f>
        <v>0.51566839412322274</v>
      </c>
    </row>
    <row r="20" spans="1:6">
      <c r="A20">
        <v>24</v>
      </c>
      <c r="B20">
        <v>-2.09</v>
      </c>
      <c r="C20">
        <v>2.89</v>
      </c>
      <c r="D20">
        <v>8.67</v>
      </c>
      <c r="E20">
        <f>SQRT(mpu_data_3_1[[#This Row],[Accel_X (m/s-2)]]^2+mpu_data_3_1[[#This Row],[Accel_Y (m/s-2)]]^2+mpu_data_3_1[[#This Row],[Accel_Z (m/s-2)]]^2)</f>
        <v>9.3749186663138566</v>
      </c>
      <c r="F20">
        <f>ABS(mpu_data_3_1[[#This Row],[VECTOR MAGNITUDE]]-9.81)</f>
        <v>0.43508133368614388</v>
      </c>
    </row>
    <row r="21" spans="1:6">
      <c r="A21">
        <v>25</v>
      </c>
      <c r="B21">
        <v>5.58</v>
      </c>
      <c r="C21">
        <v>0.01</v>
      </c>
      <c r="D21">
        <v>9.76</v>
      </c>
      <c r="E21">
        <f>SQRT(mpu_data_3_1[[#This Row],[Accel_X (m/s-2)]]^2+mpu_data_3_1[[#This Row],[Accel_Y (m/s-2)]]^2+mpu_data_3_1[[#This Row],[Accel_Z (m/s-2)]]^2)</f>
        <v>11.242513064257475</v>
      </c>
      <c r="F21">
        <f>ABS(mpu_data_3_1[[#This Row],[VECTOR MAGNITUDE]]-9.81)</f>
        <v>1.4325130642574742</v>
      </c>
    </row>
    <row r="22" spans="1:6">
      <c r="A22">
        <v>26</v>
      </c>
      <c r="B22">
        <v>1.24</v>
      </c>
      <c r="C22">
        <v>-14.33</v>
      </c>
      <c r="D22">
        <v>17.5</v>
      </c>
      <c r="E22">
        <f>SQRT(mpu_data_3_1[[#This Row],[Accel_X (m/s-2)]]^2+mpu_data_3_1[[#This Row],[Accel_Y (m/s-2)]]^2+mpu_data_3_1[[#This Row],[Accel_Z (m/s-2)]]^2)</f>
        <v>22.652516416504373</v>
      </c>
      <c r="F22">
        <f>ABS(mpu_data_3_1[[#This Row],[VECTOR MAGNITUDE]]-9.81)</f>
        <v>12.842516416504372</v>
      </c>
    </row>
    <row r="23" spans="1:6">
      <c r="A23">
        <v>27</v>
      </c>
      <c r="B23">
        <v>10.77</v>
      </c>
      <c r="C23">
        <v>-6.87</v>
      </c>
      <c r="D23">
        <v>2.96</v>
      </c>
      <c r="E23">
        <f>SQRT(mpu_data_3_1[[#This Row],[Accel_X (m/s-2)]]^2+mpu_data_3_1[[#This Row],[Accel_Y (m/s-2)]]^2+mpu_data_3_1[[#This Row],[Accel_Z (m/s-2)]]^2)</f>
        <v>13.113024060070964</v>
      </c>
      <c r="F23">
        <f>ABS(mpu_data_3_1[[#This Row],[VECTOR MAGNITUDE]]-9.81)</f>
        <v>3.3030240600709639</v>
      </c>
    </row>
    <row r="24" spans="1:6">
      <c r="A24">
        <v>28</v>
      </c>
      <c r="B24">
        <v>-19.61</v>
      </c>
      <c r="C24">
        <v>-13.71</v>
      </c>
      <c r="D24">
        <v>-5.91</v>
      </c>
      <c r="E24">
        <f>SQRT(mpu_data_3_1[[#This Row],[Accel_X (m/s-2)]]^2+mpu_data_3_1[[#This Row],[Accel_Y (m/s-2)]]^2+mpu_data_3_1[[#This Row],[Accel_Z (m/s-2)]]^2)</f>
        <v>24.646385130481104</v>
      </c>
      <c r="F24">
        <f>ABS(mpu_data_3_1[[#This Row],[VECTOR MAGNITUDE]]-9.81)</f>
        <v>14.836385130481103</v>
      </c>
    </row>
    <row r="25" spans="1:6">
      <c r="A25">
        <v>29</v>
      </c>
      <c r="B25">
        <v>13.67</v>
      </c>
      <c r="C25">
        <v>-8.02</v>
      </c>
      <c r="D25">
        <v>14.36</v>
      </c>
      <c r="E25">
        <f>SQRT(mpu_data_3_1[[#This Row],[Accel_X (m/s-2)]]^2+mpu_data_3_1[[#This Row],[Accel_Y (m/s-2)]]^2+mpu_data_3_1[[#This Row],[Accel_Z (m/s-2)]]^2)</f>
        <v>21.386886168865257</v>
      </c>
      <c r="F25">
        <f>ABS(mpu_data_3_1[[#This Row],[VECTOR MAGNITUDE]]-9.81)</f>
        <v>11.576886168865256</v>
      </c>
    </row>
    <row r="26" spans="1:6">
      <c r="A26">
        <v>30</v>
      </c>
      <c r="B26">
        <v>-3.74</v>
      </c>
      <c r="C26">
        <v>-2.86</v>
      </c>
      <c r="D26">
        <v>17.66</v>
      </c>
      <c r="E26">
        <f>SQRT(mpu_data_3_1[[#This Row],[Accel_X (m/s-2)]]^2+mpu_data_3_1[[#This Row],[Accel_Y (m/s-2)]]^2+mpu_data_3_1[[#This Row],[Accel_Z (m/s-2)]]^2)</f>
        <v>18.276837800888863</v>
      </c>
      <c r="F26">
        <f>ABS(mpu_data_3_1[[#This Row],[VECTOR MAGNITUDE]]-9.81)</f>
        <v>8.4668378008888627</v>
      </c>
    </row>
    <row r="27" spans="1:6">
      <c r="A27">
        <v>31</v>
      </c>
      <c r="B27">
        <v>-3.1</v>
      </c>
      <c r="C27">
        <v>2.91</v>
      </c>
      <c r="D27">
        <v>8.94</v>
      </c>
      <c r="E27">
        <f>SQRT(mpu_data_3_1[[#This Row],[Accel_X (m/s-2)]]^2+mpu_data_3_1[[#This Row],[Accel_Y (m/s-2)]]^2+mpu_data_3_1[[#This Row],[Accel_Z (m/s-2)]]^2)</f>
        <v>9.8995807992055909</v>
      </c>
      <c r="F27">
        <f>ABS(mpu_data_3_1[[#This Row],[VECTOR MAGNITUDE]]-9.81)</f>
        <v>8.9580799205590367E-2</v>
      </c>
    </row>
    <row r="28" spans="1:6">
      <c r="A28">
        <v>32</v>
      </c>
      <c r="B28">
        <v>1.36</v>
      </c>
      <c r="C28">
        <v>1.81</v>
      </c>
      <c r="D28">
        <v>11.82</v>
      </c>
      <c r="E28">
        <f>SQRT(mpu_data_3_1[[#This Row],[Accel_X (m/s-2)]]^2+mpu_data_3_1[[#This Row],[Accel_Y (m/s-2)]]^2+mpu_data_3_1[[#This Row],[Accel_Z (m/s-2)]]^2)</f>
        <v>12.03487016963623</v>
      </c>
      <c r="F28">
        <f>ABS(mpu_data_3_1[[#This Row],[VECTOR MAGNITUDE]]-9.81)</f>
        <v>2.2248701696362296</v>
      </c>
    </row>
    <row r="29" spans="1:6">
      <c r="A29">
        <v>33</v>
      </c>
      <c r="B29">
        <v>1.02</v>
      </c>
      <c r="C29">
        <v>7.41</v>
      </c>
      <c r="D29">
        <v>10.97</v>
      </c>
      <c r="E29">
        <f>SQRT(mpu_data_3_1[[#This Row],[Accel_X (m/s-2)]]^2+mpu_data_3_1[[#This Row],[Accel_Y (m/s-2)]]^2+mpu_data_3_1[[#This Row],[Accel_Z (m/s-2)]]^2)</f>
        <v>13.277401854278571</v>
      </c>
      <c r="F29">
        <f>ABS(mpu_data_3_1[[#This Row],[VECTOR MAGNITUDE]]-9.81)</f>
        <v>3.4674018542785703</v>
      </c>
    </row>
    <row r="30" spans="1:6">
      <c r="A30">
        <v>34</v>
      </c>
      <c r="B30">
        <v>8.48</v>
      </c>
      <c r="C30">
        <v>-2.86</v>
      </c>
      <c r="D30">
        <v>12.61</v>
      </c>
      <c r="E30">
        <f>SQRT(mpu_data_3_1[[#This Row],[Accel_X (m/s-2)]]^2+mpu_data_3_1[[#This Row],[Accel_Y (m/s-2)]]^2+mpu_data_3_1[[#This Row],[Accel_Z (m/s-2)]]^2)</f>
        <v>15.462926631139396</v>
      </c>
      <c r="F30">
        <f>ABS(mpu_data_3_1[[#This Row],[VECTOR MAGNITUDE]]-9.81)</f>
        <v>5.6529266311393958</v>
      </c>
    </row>
    <row r="31" spans="1:6">
      <c r="A31">
        <v>35</v>
      </c>
      <c r="B31">
        <v>7.46</v>
      </c>
      <c r="C31">
        <v>0.49</v>
      </c>
      <c r="D31">
        <v>7.6</v>
      </c>
      <c r="E31">
        <f>SQRT(mpu_data_3_1[[#This Row],[Accel_X (m/s-2)]]^2+mpu_data_3_1[[#This Row],[Accel_Y (m/s-2)]]^2+mpu_data_3_1[[#This Row],[Accel_Z (m/s-2)]]^2)</f>
        <v>10.660755132728639</v>
      </c>
      <c r="F31">
        <f>ABS(mpu_data_3_1[[#This Row],[VECTOR MAGNITUDE]]-9.81)</f>
        <v>0.85075513272863823</v>
      </c>
    </row>
    <row r="32" spans="1:6">
      <c r="A32">
        <v>36</v>
      </c>
      <c r="B32">
        <v>6.55</v>
      </c>
      <c r="C32">
        <v>-3.33</v>
      </c>
      <c r="D32">
        <v>-0.36</v>
      </c>
      <c r="E32">
        <f>SQRT(mpu_data_3_1[[#This Row],[Accel_X (m/s-2)]]^2+mpu_data_3_1[[#This Row],[Accel_Y (m/s-2)]]^2+mpu_data_3_1[[#This Row],[Accel_Z (m/s-2)]]^2)</f>
        <v>7.3566976286918306</v>
      </c>
      <c r="F32">
        <f>ABS(mpu_data_3_1[[#This Row],[VECTOR MAGNITUDE]]-9.81)</f>
        <v>2.4533023713081699</v>
      </c>
    </row>
    <row r="33" spans="1:6">
      <c r="A33">
        <v>37</v>
      </c>
      <c r="B33">
        <v>5.38</v>
      </c>
      <c r="C33">
        <v>9.3000000000000007</v>
      </c>
      <c r="D33">
        <v>4.32</v>
      </c>
      <c r="E33">
        <f>SQRT(mpu_data_3_1[[#This Row],[Accel_X (m/s-2)]]^2+mpu_data_3_1[[#This Row],[Accel_Y (m/s-2)]]^2+mpu_data_3_1[[#This Row],[Accel_Z (m/s-2)]]^2)</f>
        <v>11.580017271144287</v>
      </c>
      <c r="F33">
        <f>ABS(mpu_data_3_1[[#This Row],[VECTOR MAGNITUDE]]-9.81)</f>
        <v>1.7700172711442868</v>
      </c>
    </row>
    <row r="34" spans="1:6">
      <c r="A34">
        <v>38</v>
      </c>
      <c r="B34">
        <v>9.2799999999999994</v>
      </c>
      <c r="C34">
        <v>-0.61</v>
      </c>
      <c r="D34">
        <v>-8.17</v>
      </c>
      <c r="E34">
        <f>SQRT(mpu_data_3_1[[#This Row],[Accel_X (m/s-2)]]^2+mpu_data_3_1[[#This Row],[Accel_Y (m/s-2)]]^2+mpu_data_3_1[[#This Row],[Accel_Z (m/s-2)]]^2)</f>
        <v>12.378990265768852</v>
      </c>
      <c r="F34">
        <f>ABS(mpu_data_3_1[[#This Row],[VECTOR MAGNITUDE]]-9.81)</f>
        <v>2.5689902657688517</v>
      </c>
    </row>
    <row r="35" spans="1:6">
      <c r="A35">
        <v>39</v>
      </c>
      <c r="B35">
        <v>12.33</v>
      </c>
      <c r="C35">
        <v>2.2999999999999998</v>
      </c>
      <c r="D35">
        <v>-9.11</v>
      </c>
      <c r="E35">
        <f>SQRT(mpu_data_3_1[[#This Row],[Accel_X (m/s-2)]]^2+mpu_data_3_1[[#This Row],[Accel_Y (m/s-2)]]^2+mpu_data_3_1[[#This Row],[Accel_Z (m/s-2)]]^2)</f>
        <v>15.501967617047843</v>
      </c>
      <c r="F35">
        <f>ABS(mpu_data_3_1[[#This Row],[VECTOR MAGNITUDE]]-9.81)</f>
        <v>5.6919676170478422</v>
      </c>
    </row>
    <row r="36" spans="1:6">
      <c r="A36">
        <v>40</v>
      </c>
      <c r="B36">
        <v>-0.2</v>
      </c>
      <c r="C36">
        <v>4.0999999999999996</v>
      </c>
      <c r="D36">
        <v>-1.91</v>
      </c>
      <c r="E36">
        <f>SQRT(mpu_data_3_1[[#This Row],[Accel_X (m/s-2)]]^2+mpu_data_3_1[[#This Row],[Accel_Y (m/s-2)]]^2+mpu_data_3_1[[#This Row],[Accel_Z (m/s-2)]]^2)</f>
        <v>4.5274827443072603</v>
      </c>
      <c r="F36">
        <f>ABS(mpu_data_3_1[[#This Row],[VECTOR MAGNITUDE]]-9.81)</f>
        <v>5.2825172556927402</v>
      </c>
    </row>
    <row r="37" spans="1:6">
      <c r="A37">
        <v>41</v>
      </c>
      <c r="B37">
        <v>3.74</v>
      </c>
      <c r="C37">
        <v>2.06</v>
      </c>
      <c r="D37">
        <v>-10.39</v>
      </c>
      <c r="E37">
        <f>SQRT(mpu_data_3_1[[#This Row],[Accel_X (m/s-2)]]^2+mpu_data_3_1[[#This Row],[Accel_Y (m/s-2)]]^2+mpu_data_3_1[[#This Row],[Accel_Z (m/s-2)]]^2)</f>
        <v>11.233134023948972</v>
      </c>
      <c r="F37">
        <f>ABS(mpu_data_3_1[[#This Row],[VECTOR MAGNITUDE]]-9.81)</f>
        <v>1.4231340239489718</v>
      </c>
    </row>
    <row r="38" spans="1:6">
      <c r="A38">
        <v>42</v>
      </c>
      <c r="B38">
        <v>0.05</v>
      </c>
      <c r="C38">
        <v>1.43</v>
      </c>
      <c r="D38">
        <v>-3.17</v>
      </c>
      <c r="E38">
        <f>SQRT(mpu_data_3_1[[#This Row],[Accel_X (m/s-2)]]^2+mpu_data_3_1[[#This Row],[Accel_Y (m/s-2)]]^2+mpu_data_3_1[[#This Row],[Accel_Z (m/s-2)]]^2)</f>
        <v>3.4779735479155098</v>
      </c>
      <c r="F38">
        <f>ABS(mpu_data_3_1[[#This Row],[VECTOR MAGNITUDE]]-9.81)</f>
        <v>6.3320264520844907</v>
      </c>
    </row>
    <row r="39" spans="1:6">
      <c r="A39">
        <v>43</v>
      </c>
      <c r="B39">
        <v>-3.03</v>
      </c>
      <c r="C39">
        <v>-2.4500000000000002</v>
      </c>
      <c r="D39">
        <v>0.38</v>
      </c>
      <c r="E39">
        <f>SQRT(mpu_data_3_1[[#This Row],[Accel_X (m/s-2)]]^2+mpu_data_3_1[[#This Row],[Accel_Y (m/s-2)]]^2+mpu_data_3_1[[#This Row],[Accel_Z (m/s-2)]]^2)</f>
        <v>3.9150734348157505</v>
      </c>
      <c r="F39">
        <f>ABS(mpu_data_3_1[[#This Row],[VECTOR MAGNITUDE]]-9.81)</f>
        <v>5.8949265651842495</v>
      </c>
    </row>
    <row r="40" spans="1:6">
      <c r="A40">
        <v>44</v>
      </c>
      <c r="B40">
        <v>14.71</v>
      </c>
      <c r="C40">
        <v>7.68</v>
      </c>
      <c r="D40">
        <v>7.89</v>
      </c>
      <c r="E40">
        <f>SQRT(mpu_data_3_1[[#This Row],[Accel_X (m/s-2)]]^2+mpu_data_3_1[[#This Row],[Accel_Y (m/s-2)]]^2+mpu_data_3_1[[#This Row],[Accel_Z (m/s-2)]]^2)</f>
        <v>18.374400670498073</v>
      </c>
      <c r="F40">
        <f>ABS(mpu_data_3_1[[#This Row],[VECTOR MAGNITUDE]]-9.81)</f>
        <v>8.5644006704980722</v>
      </c>
    </row>
    <row r="41" spans="1:6">
      <c r="A41">
        <v>45</v>
      </c>
      <c r="B41">
        <v>-16.170000000000002</v>
      </c>
      <c r="C41">
        <v>14.36</v>
      </c>
      <c r="D41">
        <v>11.34</v>
      </c>
      <c r="E41">
        <f>SQRT(mpu_data_3_1[[#This Row],[Accel_X (m/s-2)]]^2+mpu_data_3_1[[#This Row],[Accel_Y (m/s-2)]]^2+mpu_data_3_1[[#This Row],[Accel_Z (m/s-2)]]^2)</f>
        <v>24.418724372906954</v>
      </c>
      <c r="F41">
        <f>ABS(mpu_data_3_1[[#This Row],[VECTOR MAGNITUDE]]-9.81)</f>
        <v>14.608724372906954</v>
      </c>
    </row>
    <row r="42" spans="1:6">
      <c r="A42">
        <v>46</v>
      </c>
      <c r="B42">
        <v>-13.5</v>
      </c>
      <c r="C42">
        <v>3.79</v>
      </c>
      <c r="D42">
        <v>0.77</v>
      </c>
      <c r="E42">
        <f>SQRT(mpu_data_3_1[[#This Row],[Accel_X (m/s-2)]]^2+mpu_data_3_1[[#This Row],[Accel_Y (m/s-2)]]^2+mpu_data_3_1[[#This Row],[Accel_Z (m/s-2)]]^2)</f>
        <v>14.043040981212011</v>
      </c>
      <c r="F42">
        <f>ABS(mpu_data_3_1[[#This Row],[VECTOR MAGNITUDE]]-9.81)</f>
        <v>4.2330409812120102</v>
      </c>
    </row>
    <row r="43" spans="1:6">
      <c r="A43">
        <v>47</v>
      </c>
      <c r="B43">
        <v>3.28</v>
      </c>
      <c r="C43">
        <v>0.73</v>
      </c>
      <c r="D43">
        <v>-1.79</v>
      </c>
      <c r="E43">
        <f>SQRT(mpu_data_3_1[[#This Row],[Accel_X (m/s-2)]]^2+mpu_data_3_1[[#This Row],[Accel_Y (m/s-2)]]^2+mpu_data_3_1[[#This Row],[Accel_Z (m/s-2)]]^2)</f>
        <v>3.8072824954289901</v>
      </c>
      <c r="F43">
        <f>ABS(mpu_data_3_1[[#This Row],[VECTOR MAGNITUDE]]-9.81)</f>
        <v>6.0027175045710104</v>
      </c>
    </row>
    <row r="44" spans="1:6">
      <c r="A44">
        <v>48</v>
      </c>
      <c r="B44">
        <v>0.52</v>
      </c>
      <c r="C44">
        <v>-9.5</v>
      </c>
      <c r="D44">
        <v>4.08</v>
      </c>
      <c r="E44">
        <f>SQRT(mpu_data_3_1[[#This Row],[Accel_X (m/s-2)]]^2+mpu_data_3_1[[#This Row],[Accel_Y (m/s-2)]]^2+mpu_data_3_1[[#This Row],[Accel_Z (m/s-2)]]^2)</f>
        <v>10.352139875407403</v>
      </c>
      <c r="F44">
        <f>ABS(mpu_data_3_1[[#This Row],[VECTOR MAGNITUDE]]-9.81)</f>
        <v>0.54213987540740227</v>
      </c>
    </row>
    <row r="45" spans="1:6">
      <c r="A45">
        <v>49</v>
      </c>
      <c r="B45">
        <v>1.31</v>
      </c>
      <c r="C45">
        <v>-9.59</v>
      </c>
      <c r="D45">
        <v>4.92</v>
      </c>
      <c r="E45">
        <f>SQRT(mpu_data_3_1[[#This Row],[Accel_X (m/s-2)]]^2+mpu_data_3_1[[#This Row],[Accel_Y (m/s-2)]]^2+mpu_data_3_1[[#This Row],[Accel_Z (m/s-2)]]^2)</f>
        <v>10.857743780362474</v>
      </c>
      <c r="F45">
        <f>ABS(mpu_data_3_1[[#This Row],[VECTOR MAGNITUDE]]-9.81)</f>
        <v>1.0477437803624738</v>
      </c>
    </row>
    <row r="46" spans="1:6">
      <c r="A46">
        <v>50</v>
      </c>
      <c r="B46">
        <v>8.85</v>
      </c>
      <c r="C46">
        <v>-7.4</v>
      </c>
      <c r="D46">
        <v>5.36</v>
      </c>
      <c r="E46">
        <f>SQRT(mpu_data_3_1[[#This Row],[Accel_X (m/s-2)]]^2+mpu_data_3_1[[#This Row],[Accel_Y (m/s-2)]]^2+mpu_data_3_1[[#This Row],[Accel_Z (m/s-2)]]^2)</f>
        <v>12.720538510613455</v>
      </c>
      <c r="F46">
        <f>ABS(mpu_data_3_1[[#This Row],[VECTOR MAGNITUDE]]-9.81)</f>
        <v>2.9105385106134545</v>
      </c>
    </row>
    <row r="47" spans="1:6">
      <c r="A47">
        <v>51</v>
      </c>
      <c r="B47">
        <v>6.49</v>
      </c>
      <c r="C47">
        <v>-5.01</v>
      </c>
      <c r="D47">
        <v>8.9499999999999993</v>
      </c>
      <c r="E47">
        <f>SQRT(mpu_data_3_1[[#This Row],[Accel_X (m/s-2)]]^2+mpu_data_3_1[[#This Row],[Accel_Y (m/s-2)]]^2+mpu_data_3_1[[#This Row],[Accel_Z (m/s-2)]]^2)</f>
        <v>12.137656281177186</v>
      </c>
      <c r="F47">
        <f>ABS(mpu_data_3_1[[#This Row],[VECTOR MAGNITUDE]]-9.81)</f>
        <v>2.3276562811771857</v>
      </c>
    </row>
    <row r="48" spans="1:6">
      <c r="A48">
        <v>52</v>
      </c>
      <c r="B48">
        <v>-4.2</v>
      </c>
      <c r="C48">
        <v>2.25</v>
      </c>
      <c r="D48">
        <v>16.399999999999999</v>
      </c>
      <c r="E48">
        <f>SQRT(mpu_data_3_1[[#This Row],[Accel_X (m/s-2)]]^2+mpu_data_3_1[[#This Row],[Accel_Y (m/s-2)]]^2+mpu_data_3_1[[#This Row],[Accel_Z (m/s-2)]]^2)</f>
        <v>17.078129288654537</v>
      </c>
      <c r="F48">
        <f>ABS(mpu_data_3_1[[#This Row],[VECTOR MAGNITUDE]]-9.81)</f>
        <v>7.2681292886545368</v>
      </c>
    </row>
    <row r="49" spans="1:6">
      <c r="A49">
        <v>53</v>
      </c>
      <c r="B49">
        <v>-7.93</v>
      </c>
      <c r="C49">
        <v>12.61</v>
      </c>
      <c r="D49">
        <v>5.92</v>
      </c>
      <c r="E49">
        <f>SQRT(mpu_data_3_1[[#This Row],[Accel_X (m/s-2)]]^2+mpu_data_3_1[[#This Row],[Accel_Y (m/s-2)]]^2+mpu_data_3_1[[#This Row],[Accel_Z (m/s-2)]]^2)</f>
        <v>16.029454139177663</v>
      </c>
      <c r="F49">
        <f>ABS(mpu_data_3_1[[#This Row],[VECTOR MAGNITUDE]]-9.81)</f>
        <v>6.2194541391776621</v>
      </c>
    </row>
    <row r="50" spans="1:6">
      <c r="A50">
        <v>54</v>
      </c>
      <c r="B50">
        <v>-6.37</v>
      </c>
      <c r="C50">
        <v>-2.69</v>
      </c>
      <c r="D50">
        <v>-5.05</v>
      </c>
      <c r="E50">
        <f>SQRT(mpu_data_3_1[[#This Row],[Accel_X (m/s-2)]]^2+mpu_data_3_1[[#This Row],[Accel_Y (m/s-2)]]^2+mpu_data_3_1[[#This Row],[Accel_Z (m/s-2)]]^2)</f>
        <v>8.5624470801284378</v>
      </c>
      <c r="F50">
        <f>ABS(mpu_data_3_1[[#This Row],[VECTOR MAGNITUDE]]-9.81)</f>
        <v>1.2475529198715627</v>
      </c>
    </row>
    <row r="51" spans="1:6">
      <c r="A51">
        <v>55</v>
      </c>
      <c r="B51">
        <v>-9.5399999999999991</v>
      </c>
      <c r="C51">
        <v>-2.75</v>
      </c>
      <c r="D51">
        <v>0.56000000000000005</v>
      </c>
      <c r="E51">
        <f>SQRT(mpu_data_3_1[[#This Row],[Accel_X (m/s-2)]]^2+mpu_data_3_1[[#This Row],[Accel_Y (m/s-2)]]^2+mpu_data_3_1[[#This Row],[Accel_Z (m/s-2)]]^2)</f>
        <v>9.9442294824687139</v>
      </c>
      <c r="F51">
        <f>ABS(mpu_data_3_1[[#This Row],[VECTOR MAGNITUDE]]-9.81)</f>
        <v>0.13422948246871336</v>
      </c>
    </row>
    <row r="52" spans="1:6">
      <c r="A52">
        <v>56</v>
      </c>
      <c r="B52">
        <v>-11.24</v>
      </c>
      <c r="C52">
        <v>-4.9000000000000004</v>
      </c>
      <c r="D52">
        <v>-1.9</v>
      </c>
      <c r="E52">
        <f>SQRT(mpu_data_3_1[[#This Row],[Accel_X (m/s-2)]]^2+mpu_data_3_1[[#This Row],[Accel_Y (m/s-2)]]^2+mpu_data_3_1[[#This Row],[Accel_Z (m/s-2)]]^2)</f>
        <v>12.407965183703572</v>
      </c>
      <c r="F52">
        <f>ABS(mpu_data_3_1[[#This Row],[VECTOR MAGNITUDE]]-9.81)</f>
        <v>2.5979651837035718</v>
      </c>
    </row>
    <row r="53" spans="1:6">
      <c r="A53">
        <v>57</v>
      </c>
      <c r="B53">
        <v>-2.08</v>
      </c>
      <c r="C53">
        <v>-5.33</v>
      </c>
      <c r="D53">
        <v>1.72</v>
      </c>
      <c r="E53">
        <f>SQRT(mpu_data_3_1[[#This Row],[Accel_X (m/s-2)]]^2+mpu_data_3_1[[#This Row],[Accel_Y (m/s-2)]]^2+mpu_data_3_1[[#This Row],[Accel_Z (m/s-2)]]^2)</f>
        <v>5.974420473987414</v>
      </c>
      <c r="F53">
        <f>ABS(mpu_data_3_1[[#This Row],[VECTOR MAGNITUDE]]-9.81)</f>
        <v>3.8355795260125864</v>
      </c>
    </row>
    <row r="54" spans="1:6">
      <c r="A54">
        <v>58</v>
      </c>
      <c r="B54">
        <v>-4.79</v>
      </c>
      <c r="C54">
        <v>-6.97</v>
      </c>
      <c r="D54">
        <v>1.52</v>
      </c>
      <c r="E54">
        <f>SQRT(mpu_data_3_1[[#This Row],[Accel_X (m/s-2)]]^2+mpu_data_3_1[[#This Row],[Accel_Y (m/s-2)]]^2+mpu_data_3_1[[#This Row],[Accel_Z (m/s-2)]]^2)</f>
        <v>8.5927527603207583</v>
      </c>
      <c r="F54">
        <f>ABS(mpu_data_3_1[[#This Row],[VECTOR MAGNITUDE]]-9.81)</f>
        <v>1.2172472396792422</v>
      </c>
    </row>
    <row r="55" spans="1:6">
      <c r="A55">
        <v>59</v>
      </c>
      <c r="B55">
        <v>4.67</v>
      </c>
      <c r="C55">
        <v>1.1200000000000001</v>
      </c>
      <c r="D55">
        <v>10.52</v>
      </c>
      <c r="E55">
        <f>SQRT(mpu_data_3_1[[#This Row],[Accel_X (m/s-2)]]^2+mpu_data_3_1[[#This Row],[Accel_Y (m/s-2)]]^2+mpu_data_3_1[[#This Row],[Accel_Z (m/s-2)]]^2)</f>
        <v>11.56432877429555</v>
      </c>
      <c r="F55">
        <f>ABS(mpu_data_3_1[[#This Row],[VECTOR MAGNITUDE]]-9.81)</f>
        <v>1.7543287742955496</v>
      </c>
    </row>
    <row r="56" spans="1:6">
      <c r="A56">
        <v>60</v>
      </c>
      <c r="B56">
        <v>-12.84</v>
      </c>
      <c r="C56">
        <v>-4.0999999999999996</v>
      </c>
      <c r="D56">
        <v>1.55</v>
      </c>
      <c r="E56">
        <f>SQRT(mpu_data_3_1[[#This Row],[Accel_X (m/s-2)]]^2+mpu_data_3_1[[#This Row],[Accel_Y (m/s-2)]]^2+mpu_data_3_1[[#This Row],[Accel_Z (m/s-2)]]^2)</f>
        <v>13.567538465027472</v>
      </c>
      <c r="F56">
        <f>ABS(mpu_data_3_1[[#This Row],[VECTOR MAGNITUDE]]-9.81)</f>
        <v>3.757538465027471</v>
      </c>
    </row>
    <row r="57" spans="1:6">
      <c r="A57">
        <v>61</v>
      </c>
      <c r="B57">
        <v>2.59</v>
      </c>
      <c r="C57">
        <v>5.35</v>
      </c>
      <c r="D57">
        <v>-4.93</v>
      </c>
      <c r="E57">
        <f>SQRT(mpu_data_3_1[[#This Row],[Accel_X (m/s-2)]]^2+mpu_data_3_1[[#This Row],[Accel_Y (m/s-2)]]^2+mpu_data_3_1[[#This Row],[Accel_Z (m/s-2)]]^2)</f>
        <v>7.7224024759138263</v>
      </c>
      <c r="F57">
        <f>ABS(mpu_data_3_1[[#This Row],[VECTOR MAGNITUDE]]-9.81)</f>
        <v>2.0875975240861742</v>
      </c>
    </row>
    <row r="58" spans="1:6">
      <c r="A58">
        <v>62</v>
      </c>
      <c r="B58">
        <v>4.99</v>
      </c>
      <c r="C58">
        <v>6.78</v>
      </c>
      <c r="D58">
        <v>2.3199999999999998</v>
      </c>
      <c r="E58">
        <f>SQRT(mpu_data_3_1[[#This Row],[Accel_X (m/s-2)]]^2+mpu_data_3_1[[#This Row],[Accel_Y (m/s-2)]]^2+mpu_data_3_1[[#This Row],[Accel_Z (m/s-2)]]^2)</f>
        <v>8.732176131984513</v>
      </c>
      <c r="F58">
        <f>ABS(mpu_data_3_1[[#This Row],[VECTOR MAGNITUDE]]-9.81)</f>
        <v>1.0778238680154875</v>
      </c>
    </row>
    <row r="59" spans="1:6">
      <c r="A59">
        <v>63</v>
      </c>
      <c r="B59">
        <v>-2.77</v>
      </c>
      <c r="C59">
        <v>-3.08</v>
      </c>
      <c r="D59">
        <v>-7.62</v>
      </c>
      <c r="E59">
        <f>SQRT(mpu_data_3_1[[#This Row],[Accel_X (m/s-2)]]^2+mpu_data_3_1[[#This Row],[Accel_Y (m/s-2)]]^2+mpu_data_3_1[[#This Row],[Accel_Z (m/s-2)]]^2)</f>
        <v>8.6731597471740365</v>
      </c>
      <c r="F59">
        <f>ABS(mpu_data_3_1[[#This Row],[VECTOR MAGNITUDE]]-9.81)</f>
        <v>1.136840252825964</v>
      </c>
    </row>
    <row r="60" spans="1:6">
      <c r="A60">
        <v>64</v>
      </c>
      <c r="B60">
        <v>6.62</v>
      </c>
      <c r="C60">
        <v>5.26</v>
      </c>
      <c r="D60">
        <v>-5.66</v>
      </c>
      <c r="E60">
        <f>SQRT(mpu_data_3_1[[#This Row],[Accel_X (m/s-2)]]^2+mpu_data_3_1[[#This Row],[Accel_Y (m/s-2)]]^2+mpu_data_3_1[[#This Row],[Accel_Z (m/s-2)]]^2)</f>
        <v>10.174851350265516</v>
      </c>
      <c r="F60">
        <f>ABS(mpu_data_3_1[[#This Row],[VECTOR MAGNITUDE]]-9.81)</f>
        <v>0.36485135026551596</v>
      </c>
    </row>
    <row r="61" spans="1:6">
      <c r="A61">
        <v>65</v>
      </c>
      <c r="B61">
        <v>5.25</v>
      </c>
      <c r="C61">
        <v>-4.6100000000000003</v>
      </c>
      <c r="D61">
        <v>4.58</v>
      </c>
      <c r="E61">
        <f>SQRT(mpu_data_3_1[[#This Row],[Accel_X (m/s-2)]]^2+mpu_data_3_1[[#This Row],[Accel_Y (m/s-2)]]^2+mpu_data_3_1[[#This Row],[Accel_Z (m/s-2)]]^2)</f>
        <v>8.354100789432696</v>
      </c>
      <c r="F61">
        <f>ABS(mpu_data_3_1[[#This Row],[VECTOR MAGNITUDE]]-9.81)</f>
        <v>1.4558992105673045</v>
      </c>
    </row>
    <row r="62" spans="1:6">
      <c r="A62">
        <v>66</v>
      </c>
      <c r="B62">
        <v>3.02</v>
      </c>
      <c r="C62">
        <v>5.67</v>
      </c>
      <c r="D62">
        <v>-2.57</v>
      </c>
      <c r="E62">
        <f>SQRT(mpu_data_3_1[[#This Row],[Accel_X (m/s-2)]]^2+mpu_data_3_1[[#This Row],[Accel_Y (m/s-2)]]^2+mpu_data_3_1[[#This Row],[Accel_Z (m/s-2)]]^2)</f>
        <v>6.9191184409576341</v>
      </c>
      <c r="F62">
        <f>ABS(mpu_data_3_1[[#This Row],[VECTOR MAGNITUDE]]-9.81)</f>
        <v>2.8908815590423664</v>
      </c>
    </row>
    <row r="63" spans="1:6">
      <c r="A63">
        <v>67</v>
      </c>
      <c r="B63">
        <v>-4.7699999999999996</v>
      </c>
      <c r="C63">
        <v>-13.03</v>
      </c>
      <c r="D63">
        <v>9.34</v>
      </c>
      <c r="E63">
        <f>SQRT(mpu_data_3_1[[#This Row],[Accel_X (m/s-2)]]^2+mpu_data_3_1[[#This Row],[Accel_Y (m/s-2)]]^2+mpu_data_3_1[[#This Row],[Accel_Z (m/s-2)]]^2)</f>
        <v>16.726308618460916</v>
      </c>
      <c r="F63">
        <f>ABS(mpu_data_3_1[[#This Row],[VECTOR MAGNITUDE]]-9.81)</f>
        <v>6.9163086184609153</v>
      </c>
    </row>
    <row r="64" spans="1:6">
      <c r="A64">
        <v>68</v>
      </c>
      <c r="B64">
        <v>-2.89</v>
      </c>
      <c r="C64">
        <v>9.76</v>
      </c>
      <c r="D64">
        <v>11.32</v>
      </c>
      <c r="E64">
        <f>SQRT(mpu_data_3_1[[#This Row],[Accel_X (m/s-2)]]^2+mpu_data_3_1[[#This Row],[Accel_Y (m/s-2)]]^2+mpu_data_3_1[[#This Row],[Accel_Z (m/s-2)]]^2)</f>
        <v>15.223406320531552</v>
      </c>
      <c r="F64">
        <f>ABS(mpu_data_3_1[[#This Row],[VECTOR MAGNITUDE]]-9.81)</f>
        <v>5.4134063205315517</v>
      </c>
    </row>
    <row r="65" spans="1:6">
      <c r="A65">
        <v>69</v>
      </c>
      <c r="B65">
        <v>-0.91</v>
      </c>
      <c r="C65">
        <v>-4.34</v>
      </c>
      <c r="D65">
        <v>9.9499999999999993</v>
      </c>
      <c r="E65">
        <f>SQRT(mpu_data_3_1[[#This Row],[Accel_X (m/s-2)]]^2+mpu_data_3_1[[#This Row],[Accel_Y (m/s-2)]]^2+mpu_data_3_1[[#This Row],[Accel_Z (m/s-2)]]^2)</f>
        <v>10.893401672572253</v>
      </c>
      <c r="F65">
        <f>ABS(mpu_data_3_1[[#This Row],[VECTOR MAGNITUDE]]-9.81)</f>
        <v>1.0834016725722524</v>
      </c>
    </row>
    <row r="66" spans="1:6">
      <c r="A66">
        <v>70</v>
      </c>
      <c r="B66">
        <v>-2.1</v>
      </c>
      <c r="C66">
        <v>6.09</v>
      </c>
      <c r="D66">
        <v>9.94</v>
      </c>
      <c r="E66">
        <f>SQRT(mpu_data_3_1[[#This Row],[Accel_X (m/s-2)]]^2+mpu_data_3_1[[#This Row],[Accel_Y (m/s-2)]]^2+mpu_data_3_1[[#This Row],[Accel_Z (m/s-2)]]^2)</f>
        <v>11.844901856917177</v>
      </c>
      <c r="F66">
        <f>ABS(mpu_data_3_1[[#This Row],[VECTOR MAGNITUDE]]-9.81)</f>
        <v>2.0349018569171768</v>
      </c>
    </row>
    <row r="67" spans="1:6">
      <c r="A67">
        <v>71</v>
      </c>
      <c r="B67">
        <v>-0.78</v>
      </c>
      <c r="C67">
        <v>-6.01</v>
      </c>
      <c r="D67">
        <v>10.61</v>
      </c>
      <c r="E67">
        <f>SQRT(mpu_data_3_1[[#This Row],[Accel_X (m/s-2)]]^2+mpu_data_3_1[[#This Row],[Accel_Y (m/s-2)]]^2+mpu_data_3_1[[#This Row],[Accel_Z (m/s-2)]]^2)</f>
        <v>12.218862467513087</v>
      </c>
      <c r="F67">
        <f>ABS(mpu_data_3_1[[#This Row],[VECTOR MAGNITUDE]]-9.81)</f>
        <v>2.408862467513087</v>
      </c>
    </row>
    <row r="68" spans="1:6">
      <c r="A68">
        <v>72</v>
      </c>
      <c r="B68">
        <v>2.37</v>
      </c>
      <c r="C68">
        <v>6.35</v>
      </c>
      <c r="D68">
        <v>14.23</v>
      </c>
      <c r="E68">
        <f>SQRT(mpu_data_3_1[[#This Row],[Accel_X (m/s-2)]]^2+mpu_data_3_1[[#This Row],[Accel_Y (m/s-2)]]^2+mpu_data_3_1[[#This Row],[Accel_Z (m/s-2)]]^2)</f>
        <v>15.761735310555117</v>
      </c>
      <c r="F68">
        <f>ABS(mpu_data_3_1[[#This Row],[VECTOR MAGNITUDE]]-9.81)</f>
        <v>5.951735310555117</v>
      </c>
    </row>
    <row r="69" spans="1:6">
      <c r="A69">
        <v>73</v>
      </c>
      <c r="B69">
        <v>-0.04</v>
      </c>
      <c r="C69">
        <v>-1.45</v>
      </c>
      <c r="D69">
        <v>1.54</v>
      </c>
      <c r="E69">
        <f>SQRT(mpu_data_3_1[[#This Row],[Accel_X (m/s-2)]]^2+mpu_data_3_1[[#This Row],[Accel_Y (m/s-2)]]^2+mpu_data_3_1[[#This Row],[Accel_Z (m/s-2)]]^2)</f>
        <v>2.1155850254716779</v>
      </c>
      <c r="F69">
        <f>ABS(mpu_data_3_1[[#This Row],[VECTOR MAGNITUDE]]-9.81)</f>
        <v>7.694414974528323</v>
      </c>
    </row>
    <row r="70" spans="1:6">
      <c r="A70">
        <v>74</v>
      </c>
      <c r="B70">
        <v>-8.89</v>
      </c>
      <c r="C70">
        <v>1.1399999999999999</v>
      </c>
      <c r="D70">
        <v>-0.56000000000000005</v>
      </c>
      <c r="E70">
        <f>SQRT(mpu_data_3_1[[#This Row],[Accel_X (m/s-2)]]^2+mpu_data_3_1[[#This Row],[Accel_Y (m/s-2)]]^2+mpu_data_3_1[[#This Row],[Accel_Z (m/s-2)]]^2)</f>
        <v>8.9802728243634125</v>
      </c>
      <c r="F70">
        <f>ABS(mpu_data_3_1[[#This Row],[VECTOR MAGNITUDE]]-9.81)</f>
        <v>0.82972717563658804</v>
      </c>
    </row>
    <row r="71" spans="1:6">
      <c r="A71">
        <v>75</v>
      </c>
      <c r="B71">
        <v>-0.76</v>
      </c>
      <c r="C71">
        <v>5.75</v>
      </c>
      <c r="D71">
        <v>19.61</v>
      </c>
      <c r="E71">
        <f>SQRT(mpu_data_3_1[[#This Row],[Accel_X (m/s-2)]]^2+mpu_data_3_1[[#This Row],[Accel_Y (m/s-2)]]^2+mpu_data_3_1[[#This Row],[Accel_Z (m/s-2)]]^2)</f>
        <v>20.449748164708534</v>
      </c>
      <c r="F71">
        <f>ABS(mpu_data_3_1[[#This Row],[VECTOR MAGNITUDE]]-9.81)</f>
        <v>10.639748164708534</v>
      </c>
    </row>
    <row r="72" spans="1:6">
      <c r="A72">
        <v>76</v>
      </c>
      <c r="B72">
        <v>2.2000000000000002</v>
      </c>
      <c r="C72">
        <v>12.1</v>
      </c>
      <c r="D72">
        <v>11.02</v>
      </c>
      <c r="E72">
        <f>SQRT(mpu_data_3_1[[#This Row],[Accel_X (m/s-2)]]^2+mpu_data_3_1[[#This Row],[Accel_Y (m/s-2)]]^2+mpu_data_3_1[[#This Row],[Accel_Z (m/s-2)]]^2)</f>
        <v>16.51334006190147</v>
      </c>
      <c r="F72">
        <f>ABS(mpu_data_3_1[[#This Row],[VECTOR MAGNITUDE]]-9.81)</f>
        <v>6.7033400619014696</v>
      </c>
    </row>
    <row r="73" spans="1:6">
      <c r="A73">
        <v>77</v>
      </c>
      <c r="B73">
        <v>9.1199999999999992</v>
      </c>
      <c r="C73">
        <v>-7.2</v>
      </c>
      <c r="D73">
        <v>3.5</v>
      </c>
      <c r="E73">
        <f>SQRT(mpu_data_3_1[[#This Row],[Accel_X (m/s-2)]]^2+mpu_data_3_1[[#This Row],[Accel_Y (m/s-2)]]^2+mpu_data_3_1[[#This Row],[Accel_Z (m/s-2)]]^2)</f>
        <v>12.13525442666943</v>
      </c>
      <c r="F73">
        <f>ABS(mpu_data_3_1[[#This Row],[VECTOR MAGNITUDE]]-9.81)</f>
        <v>2.3252544266694297</v>
      </c>
    </row>
    <row r="74" spans="1:6">
      <c r="A74">
        <v>79</v>
      </c>
      <c r="B74">
        <v>-12.02</v>
      </c>
      <c r="C74">
        <v>1.85</v>
      </c>
      <c r="D74">
        <v>12.34</v>
      </c>
      <c r="E74">
        <f>SQRT(mpu_data_3_1[[#This Row],[Accel_X (m/s-2)]]^2+mpu_data_3_1[[#This Row],[Accel_Y (m/s-2)]]^2+mpu_data_3_1[[#This Row],[Accel_Z (m/s-2)]]^2)</f>
        <v>17.325660160582625</v>
      </c>
      <c r="F74">
        <f>ABS(mpu_data_3_1[[#This Row],[VECTOR MAGNITUDE]]-9.81)</f>
        <v>7.515660160582625</v>
      </c>
    </row>
    <row r="75" spans="1:6">
      <c r="A75">
        <v>80</v>
      </c>
      <c r="B75">
        <v>6.44</v>
      </c>
      <c r="C75">
        <v>6.01</v>
      </c>
      <c r="D75">
        <v>3.67</v>
      </c>
      <c r="E75">
        <f>SQRT(mpu_data_3_1[[#This Row],[Accel_X (m/s-2)]]^2+mpu_data_3_1[[#This Row],[Accel_Y (m/s-2)]]^2+mpu_data_3_1[[#This Row],[Accel_Z (m/s-2)]]^2)</f>
        <v>9.5426725816198896</v>
      </c>
      <c r="F75">
        <f>ABS(mpu_data_3_1[[#This Row],[VECTOR MAGNITUDE]]-9.81)</f>
        <v>0.26732741838011087</v>
      </c>
    </row>
    <row r="76" spans="1:6">
      <c r="A76">
        <v>81</v>
      </c>
      <c r="B76">
        <v>-5.69</v>
      </c>
      <c r="C76">
        <v>-0.12</v>
      </c>
      <c r="D76">
        <v>-3.77</v>
      </c>
      <c r="E76">
        <f>SQRT(mpu_data_3_1[[#This Row],[Accel_X (m/s-2)]]^2+mpu_data_3_1[[#This Row],[Accel_Y (m/s-2)]]^2+mpu_data_3_1[[#This Row],[Accel_Z (m/s-2)]]^2)</f>
        <v>6.8266682942706396</v>
      </c>
      <c r="F76">
        <f>ABS(mpu_data_3_1[[#This Row],[VECTOR MAGNITUDE]]-9.81)</f>
        <v>2.9833317057293609</v>
      </c>
    </row>
    <row r="77" spans="1:6">
      <c r="A77">
        <v>82</v>
      </c>
      <c r="B77">
        <v>-10.76</v>
      </c>
      <c r="C77">
        <v>5.71</v>
      </c>
      <c r="D77">
        <v>8.7899999999999991</v>
      </c>
      <c r="E77">
        <f>SQRT(mpu_data_3_1[[#This Row],[Accel_X (m/s-2)]]^2+mpu_data_3_1[[#This Row],[Accel_Y (m/s-2)]]^2+mpu_data_3_1[[#This Row],[Accel_Z (m/s-2)]]^2)</f>
        <v>15.021511242215277</v>
      </c>
      <c r="F77">
        <f>ABS(mpu_data_3_1[[#This Row],[VECTOR MAGNITUDE]]-9.81)</f>
        <v>5.211511242215277</v>
      </c>
    </row>
    <row r="78" spans="1:6">
      <c r="A78">
        <v>83</v>
      </c>
      <c r="B78">
        <v>19.61</v>
      </c>
      <c r="C78">
        <v>9.65</v>
      </c>
      <c r="D78">
        <v>-0.61</v>
      </c>
      <c r="E78">
        <f>SQRT(mpu_data_3_1[[#This Row],[Accel_X (m/s-2)]]^2+mpu_data_3_1[[#This Row],[Accel_Y (m/s-2)]]^2+mpu_data_3_1[[#This Row],[Accel_Z (m/s-2)]]^2)</f>
        <v>21.864279087132051</v>
      </c>
      <c r="F78">
        <f>ABS(mpu_data_3_1[[#This Row],[VECTOR MAGNITUDE]]-9.81)</f>
        <v>12.05427908713205</v>
      </c>
    </row>
    <row r="79" spans="1:6">
      <c r="A79">
        <v>84</v>
      </c>
      <c r="B79">
        <v>9.6</v>
      </c>
      <c r="C79">
        <v>4.08</v>
      </c>
      <c r="D79">
        <v>0.45</v>
      </c>
      <c r="E79">
        <f>SQRT(mpu_data_3_1[[#This Row],[Accel_X (m/s-2)]]^2+mpu_data_3_1[[#This Row],[Accel_Y (m/s-2)]]^2+mpu_data_3_1[[#This Row],[Accel_Z (m/s-2)]]^2)</f>
        <v>10.440732732907207</v>
      </c>
      <c r="F79">
        <f>ABS(mpu_data_3_1[[#This Row],[VECTOR MAGNITUDE]]-9.81)</f>
        <v>0.63073273290720699</v>
      </c>
    </row>
    <row r="80" spans="1:6">
      <c r="A80">
        <v>85</v>
      </c>
      <c r="B80">
        <v>-15.44</v>
      </c>
      <c r="C80">
        <v>-0.35</v>
      </c>
      <c r="D80">
        <v>11.7</v>
      </c>
      <c r="E80">
        <f>SQRT(mpu_data_3_1[[#This Row],[Accel_X (m/s-2)]]^2+mpu_data_3_1[[#This Row],[Accel_Y (m/s-2)]]^2+mpu_data_3_1[[#This Row],[Accel_Z (m/s-2)]]^2)</f>
        <v>19.375399350723072</v>
      </c>
      <c r="F80">
        <f>ABS(mpu_data_3_1[[#This Row],[VECTOR MAGNITUDE]]-9.81)</f>
        <v>9.5653993507230712</v>
      </c>
    </row>
    <row r="81" spans="1:6">
      <c r="A81">
        <v>86</v>
      </c>
      <c r="B81">
        <v>-4.51</v>
      </c>
      <c r="C81">
        <v>3.35</v>
      </c>
      <c r="D81">
        <v>14.83</v>
      </c>
      <c r="E81">
        <f>SQRT(mpu_data_3_1[[#This Row],[Accel_X (m/s-2)]]^2+mpu_data_3_1[[#This Row],[Accel_Y (m/s-2)]]^2+mpu_data_3_1[[#This Row],[Accel_Z (m/s-2)]]^2)</f>
        <v>15.858483534058356</v>
      </c>
      <c r="F81">
        <f>ABS(mpu_data_3_1[[#This Row],[VECTOR MAGNITUDE]]-9.81)</f>
        <v>6.0484835340583558</v>
      </c>
    </row>
    <row r="82" spans="1:6">
      <c r="A82">
        <v>87</v>
      </c>
      <c r="B82">
        <v>5.55</v>
      </c>
      <c r="C82">
        <v>-11.5</v>
      </c>
      <c r="D82">
        <v>3.33</v>
      </c>
      <c r="E82">
        <f>SQRT(mpu_data_3_1[[#This Row],[Accel_X (m/s-2)]]^2+mpu_data_3_1[[#This Row],[Accel_Y (m/s-2)]]^2+mpu_data_3_1[[#This Row],[Accel_Z (m/s-2)]]^2)</f>
        <v>13.196264622990856</v>
      </c>
      <c r="F82">
        <f>ABS(mpu_data_3_1[[#This Row],[VECTOR MAGNITUDE]]-9.81)</f>
        <v>3.386264622990856</v>
      </c>
    </row>
    <row r="83" spans="1:6">
      <c r="A83">
        <v>88</v>
      </c>
      <c r="B83">
        <v>-4.7</v>
      </c>
      <c r="C83">
        <v>-9.39</v>
      </c>
      <c r="D83">
        <v>8.4600000000000009</v>
      </c>
      <c r="E83">
        <f>SQRT(mpu_data_3_1[[#This Row],[Accel_X (m/s-2)]]^2+mpu_data_3_1[[#This Row],[Accel_Y (m/s-2)]]^2+mpu_data_3_1[[#This Row],[Accel_Z (m/s-2)]]^2)</f>
        <v>13.484572666569751</v>
      </c>
      <c r="F83">
        <f>ABS(mpu_data_3_1[[#This Row],[VECTOR MAGNITUDE]]-9.81)</f>
        <v>3.67457266656975</v>
      </c>
    </row>
    <row r="84" spans="1:6">
      <c r="A84">
        <v>89</v>
      </c>
      <c r="B84">
        <v>-6.68</v>
      </c>
      <c r="C84">
        <v>5.16</v>
      </c>
      <c r="D84">
        <v>8.2100000000000009</v>
      </c>
      <c r="E84">
        <f>SQRT(mpu_data_3_1[[#This Row],[Accel_X (m/s-2)]]^2+mpu_data_3_1[[#This Row],[Accel_Y (m/s-2)]]^2+mpu_data_3_1[[#This Row],[Accel_Z (m/s-2)]]^2)</f>
        <v>11.775062632529817</v>
      </c>
      <c r="F84">
        <f>ABS(mpu_data_3_1[[#This Row],[VECTOR MAGNITUDE]]-9.81)</f>
        <v>1.9650626325298166</v>
      </c>
    </row>
    <row r="85" spans="1:6">
      <c r="A85">
        <v>90</v>
      </c>
      <c r="B85">
        <v>0.25</v>
      </c>
      <c r="C85">
        <v>2.1</v>
      </c>
      <c r="D85">
        <v>16.3</v>
      </c>
      <c r="E85">
        <f>SQRT(mpu_data_3_1[[#This Row],[Accel_X (m/s-2)]]^2+mpu_data_3_1[[#This Row],[Accel_Y (m/s-2)]]^2+mpu_data_3_1[[#This Row],[Accel_Z (m/s-2)]]^2)</f>
        <v>16.436620698914968</v>
      </c>
      <c r="F85">
        <f>ABS(mpu_data_3_1[[#This Row],[VECTOR MAGNITUDE]]-9.81)</f>
        <v>6.6266206989149676</v>
      </c>
    </row>
    <row r="86" spans="1:6">
      <c r="A86">
        <v>91</v>
      </c>
      <c r="B86">
        <v>-0.37</v>
      </c>
      <c r="C86">
        <v>-12.22</v>
      </c>
      <c r="D86">
        <v>3.68</v>
      </c>
      <c r="E86">
        <f>SQRT(mpu_data_3_1[[#This Row],[Accel_X (m/s-2)]]^2+mpu_data_3_1[[#This Row],[Accel_Y (m/s-2)]]^2+mpu_data_3_1[[#This Row],[Accel_Z (m/s-2)]]^2)</f>
        <v>12.767446886515723</v>
      </c>
      <c r="F86">
        <f>ABS(mpu_data_3_1[[#This Row],[VECTOR MAGNITUDE]]-9.81)</f>
        <v>2.9574468865157222</v>
      </c>
    </row>
    <row r="87" spans="1:6">
      <c r="A87">
        <v>92</v>
      </c>
      <c r="B87">
        <v>-0.23</v>
      </c>
      <c r="C87">
        <v>-7.37</v>
      </c>
      <c r="D87">
        <v>1.62</v>
      </c>
      <c r="E87">
        <f>SQRT(mpu_data_3_1[[#This Row],[Accel_X (m/s-2)]]^2+mpu_data_3_1[[#This Row],[Accel_Y (m/s-2)]]^2+mpu_data_3_1[[#This Row],[Accel_Z (m/s-2)]]^2)</f>
        <v>7.5494503111153737</v>
      </c>
      <c r="F87">
        <f>ABS(mpu_data_3_1[[#This Row],[VECTOR MAGNITUDE]]-9.81)</f>
        <v>2.2605496888846268</v>
      </c>
    </row>
    <row r="88" spans="1:6">
      <c r="A88">
        <v>93</v>
      </c>
      <c r="B88">
        <v>-1.62</v>
      </c>
      <c r="C88">
        <v>6.35</v>
      </c>
      <c r="D88">
        <v>2.62</v>
      </c>
      <c r="E88">
        <f>SQRT(mpu_data_3_1[[#This Row],[Accel_X (m/s-2)]]^2+mpu_data_3_1[[#This Row],[Accel_Y (m/s-2)]]^2+mpu_data_3_1[[#This Row],[Accel_Z (m/s-2)]]^2)</f>
        <v>7.0577120938729152</v>
      </c>
      <c r="F88">
        <f>ABS(mpu_data_3_1[[#This Row],[VECTOR MAGNITUDE]]-9.81)</f>
        <v>2.7522879061270853</v>
      </c>
    </row>
    <row r="89" spans="1:6">
      <c r="A89">
        <v>94</v>
      </c>
      <c r="B89">
        <v>-13.79</v>
      </c>
      <c r="C89">
        <v>7.66</v>
      </c>
      <c r="D89">
        <v>-1.51</v>
      </c>
      <c r="E89">
        <f>SQRT(mpu_data_3_1[[#This Row],[Accel_X (m/s-2)]]^2+mpu_data_3_1[[#This Row],[Accel_Y (m/s-2)]]^2+mpu_data_3_1[[#This Row],[Accel_Z (m/s-2)]]^2)</f>
        <v>15.846759921195247</v>
      </c>
      <c r="F89">
        <f>ABS(mpu_data_3_1[[#This Row],[VECTOR MAGNITUDE]]-9.81)</f>
        <v>6.0367599211952463</v>
      </c>
    </row>
    <row r="90" spans="1:6">
      <c r="A90">
        <v>95</v>
      </c>
      <c r="B90">
        <v>-14.56</v>
      </c>
      <c r="C90">
        <v>-6.55</v>
      </c>
      <c r="D90">
        <v>17.7</v>
      </c>
      <c r="E90">
        <f>SQRT(mpu_data_3_1[[#This Row],[Accel_X (m/s-2)]]^2+mpu_data_3_1[[#This Row],[Accel_Y (m/s-2)]]^2+mpu_data_3_1[[#This Row],[Accel_Z (m/s-2)]]^2)</f>
        <v>23.836654547146502</v>
      </c>
      <c r="F90">
        <f>ABS(mpu_data_3_1[[#This Row],[VECTOR MAGNITUDE]]-9.81)</f>
        <v>14.026654547146501</v>
      </c>
    </row>
    <row r="91" spans="1:6">
      <c r="A91">
        <v>96</v>
      </c>
      <c r="B91">
        <v>-15.15</v>
      </c>
      <c r="C91">
        <v>4.05</v>
      </c>
      <c r="D91">
        <v>12.6</v>
      </c>
      <c r="E91">
        <f>SQRT(mpu_data_3_1[[#This Row],[Accel_X (m/s-2)]]^2+mpu_data_3_1[[#This Row],[Accel_Y (m/s-2)]]^2+mpu_data_3_1[[#This Row],[Accel_Z (m/s-2)]]^2)</f>
        <v>20.116784037216288</v>
      </c>
      <c r="F91">
        <f>ABS(mpu_data_3_1[[#This Row],[VECTOR MAGNITUDE]]-9.81)</f>
        <v>10.306784037216287</v>
      </c>
    </row>
    <row r="92" spans="1:6">
      <c r="A92">
        <v>97</v>
      </c>
      <c r="B92">
        <v>6.96</v>
      </c>
      <c r="C92">
        <v>-1.85</v>
      </c>
      <c r="D92">
        <v>5.91</v>
      </c>
      <c r="E92">
        <f>SQRT(mpu_data_3_1[[#This Row],[Accel_X (m/s-2)]]^2+mpu_data_3_1[[#This Row],[Accel_Y (m/s-2)]]^2+mpu_data_3_1[[#This Row],[Accel_Z (m/s-2)]]^2)</f>
        <v>9.316233144356147</v>
      </c>
      <c r="F92">
        <f>ABS(mpu_data_3_1[[#This Row],[VECTOR MAGNITUDE]]-9.81)</f>
        <v>0.49376685564385348</v>
      </c>
    </row>
    <row r="93" spans="1:6">
      <c r="A93">
        <v>98</v>
      </c>
      <c r="B93">
        <v>10.119999999999999</v>
      </c>
      <c r="C93">
        <v>-4.51</v>
      </c>
      <c r="D93">
        <v>0.79</v>
      </c>
      <c r="E93">
        <f>SQRT(mpu_data_3_1[[#This Row],[Accel_X (m/s-2)]]^2+mpu_data_3_1[[#This Row],[Accel_Y (m/s-2)]]^2+mpu_data_3_1[[#This Row],[Accel_Z (m/s-2)]]^2)</f>
        <v>11.107591998268571</v>
      </c>
      <c r="F93">
        <f>ABS(mpu_data_3_1[[#This Row],[VECTOR MAGNITUDE]]-9.81)</f>
        <v>1.2975919982685706</v>
      </c>
    </row>
    <row r="94" spans="1:6">
      <c r="A94">
        <v>99</v>
      </c>
      <c r="B94">
        <v>6.29</v>
      </c>
      <c r="C94">
        <v>-8.81</v>
      </c>
      <c r="D94">
        <v>4.6100000000000003</v>
      </c>
      <c r="E94">
        <f>SQRT(mpu_data_3_1[[#This Row],[Accel_X (m/s-2)]]^2+mpu_data_3_1[[#This Row],[Accel_Y (m/s-2)]]^2+mpu_data_3_1[[#This Row],[Accel_Z (m/s-2)]]^2)</f>
        <v>11.765725646979876</v>
      </c>
      <c r="F94">
        <f>ABS(mpu_data_3_1[[#This Row],[VECTOR MAGNITUDE]]-9.81)</f>
        <v>1.9557256469798752</v>
      </c>
    </row>
    <row r="95" spans="1:6">
      <c r="A95">
        <v>100</v>
      </c>
      <c r="B95">
        <v>7.93</v>
      </c>
      <c r="C95">
        <v>-7.81</v>
      </c>
      <c r="D95">
        <v>3.53</v>
      </c>
      <c r="E95">
        <f>SQRT(mpu_data_3_1[[#This Row],[Accel_X (m/s-2)]]^2+mpu_data_3_1[[#This Row],[Accel_Y (m/s-2)]]^2+mpu_data_3_1[[#This Row],[Accel_Z (m/s-2)]]^2)</f>
        <v>11.676553429843928</v>
      </c>
      <c r="F95">
        <f>ABS(mpu_data_3_1[[#This Row],[VECTOR MAGNITUDE]]-9.81)</f>
        <v>1.8665534298439272</v>
      </c>
    </row>
    <row r="96" spans="1:6">
      <c r="A96">
        <v>101</v>
      </c>
      <c r="B96">
        <v>-1.46</v>
      </c>
      <c r="C96">
        <v>-6.51</v>
      </c>
      <c r="D96">
        <v>13.01</v>
      </c>
      <c r="E96">
        <f>SQRT(mpu_data_3_1[[#This Row],[Accel_X (m/s-2)]]^2+mpu_data_3_1[[#This Row],[Accel_Y (m/s-2)]]^2+mpu_data_3_1[[#This Row],[Accel_Z (m/s-2)]]^2)</f>
        <v>14.620937042474397</v>
      </c>
      <c r="F96">
        <f>ABS(mpu_data_3_1[[#This Row],[VECTOR MAGNITUDE]]-9.81)</f>
        <v>4.8109370424743965</v>
      </c>
    </row>
    <row r="97" spans="1:6">
      <c r="A97">
        <v>102</v>
      </c>
      <c r="B97">
        <v>0.68</v>
      </c>
      <c r="C97">
        <v>4.6399999999999997</v>
      </c>
      <c r="D97">
        <v>17.440000000000001</v>
      </c>
      <c r="E97">
        <f>SQRT(mpu_data_3_1[[#This Row],[Accel_X (m/s-2)]]^2+mpu_data_3_1[[#This Row],[Accel_Y (m/s-2)]]^2+mpu_data_3_1[[#This Row],[Accel_Z (m/s-2)]]^2)</f>
        <v>18.059501654253921</v>
      </c>
      <c r="F97">
        <f>ABS(mpu_data_3_1[[#This Row],[VECTOR MAGNITUDE]]-9.81)</f>
        <v>8.2495016542539208</v>
      </c>
    </row>
    <row r="98" spans="1:6">
      <c r="A98">
        <v>103</v>
      </c>
      <c r="B98">
        <v>-0.88</v>
      </c>
      <c r="C98">
        <v>-2.1</v>
      </c>
      <c r="D98">
        <v>11.44</v>
      </c>
      <c r="E98">
        <f>SQRT(mpu_data_3_1[[#This Row],[Accel_X (m/s-2)]]^2+mpu_data_3_1[[#This Row],[Accel_Y (m/s-2)]]^2+mpu_data_3_1[[#This Row],[Accel_Z (m/s-2)]]^2)</f>
        <v>11.66439025410244</v>
      </c>
      <c r="F98">
        <f>ABS(mpu_data_3_1[[#This Row],[VECTOR MAGNITUDE]]-9.81)</f>
        <v>1.8543902541024391</v>
      </c>
    </row>
    <row r="99" spans="1:6">
      <c r="A99">
        <v>104</v>
      </c>
      <c r="B99">
        <v>3.28</v>
      </c>
      <c r="C99">
        <v>-0.18</v>
      </c>
      <c r="D99">
        <v>4.21</v>
      </c>
      <c r="E99">
        <f>SQRT(mpu_data_3_1[[#This Row],[Accel_X (m/s-2)]]^2+mpu_data_3_1[[#This Row],[Accel_Y (m/s-2)]]^2+mpu_data_3_1[[#This Row],[Accel_Z (m/s-2)]]^2)</f>
        <v>5.3399344565265965</v>
      </c>
      <c r="F99">
        <f>ABS(mpu_data_3_1[[#This Row],[VECTOR MAGNITUDE]]-9.81)</f>
        <v>4.470065543473404</v>
      </c>
    </row>
    <row r="100" spans="1:6">
      <c r="A100">
        <v>105</v>
      </c>
      <c r="B100">
        <v>-3.59</v>
      </c>
      <c r="C100">
        <v>-2.2200000000000002</v>
      </c>
      <c r="D100">
        <v>7.17</v>
      </c>
      <c r="E100">
        <f>SQRT(mpu_data_3_1[[#This Row],[Accel_X (m/s-2)]]^2+mpu_data_3_1[[#This Row],[Accel_Y (m/s-2)]]^2+mpu_data_3_1[[#This Row],[Accel_Z (m/s-2)]]^2)</f>
        <v>8.3201802865082186</v>
      </c>
      <c r="F100">
        <f>ABS(mpu_data_3_1[[#This Row],[VECTOR MAGNITUDE]]-9.81)</f>
        <v>1.4898197134917819</v>
      </c>
    </row>
    <row r="101" spans="1:6">
      <c r="A101">
        <v>106</v>
      </c>
      <c r="B101">
        <v>-4.92</v>
      </c>
      <c r="C101">
        <v>-2.97</v>
      </c>
      <c r="D101">
        <v>2.15</v>
      </c>
      <c r="E101">
        <f>SQRT(mpu_data_3_1[[#This Row],[Accel_X (m/s-2)]]^2+mpu_data_3_1[[#This Row],[Accel_Y (m/s-2)]]^2+mpu_data_3_1[[#This Row],[Accel_Z (m/s-2)]]^2)</f>
        <v>6.1359432852659257</v>
      </c>
      <c r="F101">
        <f>ABS(mpu_data_3_1[[#This Row],[VECTOR MAGNITUDE]]-9.81)</f>
        <v>3.6740567147340748</v>
      </c>
    </row>
    <row r="102" spans="1:6">
      <c r="A102">
        <v>107</v>
      </c>
      <c r="B102">
        <v>6.2</v>
      </c>
      <c r="C102">
        <v>-5.39</v>
      </c>
      <c r="D102">
        <v>6.77</v>
      </c>
      <c r="E102">
        <f>SQRT(mpu_data_3_1[[#This Row],[Accel_X (m/s-2)]]^2+mpu_data_3_1[[#This Row],[Accel_Y (m/s-2)]]^2+mpu_data_3_1[[#This Row],[Accel_Z (m/s-2)]]^2)</f>
        <v>10.645421551070676</v>
      </c>
      <c r="F102">
        <f>ABS(mpu_data_3_1[[#This Row],[VECTOR MAGNITUDE]]-9.81)</f>
        <v>0.83542155107067551</v>
      </c>
    </row>
    <row r="103" spans="1:6">
      <c r="A103">
        <v>108</v>
      </c>
      <c r="B103">
        <v>8.35</v>
      </c>
      <c r="C103">
        <v>3.13</v>
      </c>
      <c r="D103">
        <v>5.47</v>
      </c>
      <c r="E103">
        <f>SQRT(mpu_data_3_1[[#This Row],[Accel_X (m/s-2)]]^2+mpu_data_3_1[[#This Row],[Accel_Y (m/s-2)]]^2+mpu_data_3_1[[#This Row],[Accel_Z (m/s-2)]]^2)</f>
        <v>10.461371802971156</v>
      </c>
      <c r="F103">
        <f>ABS(mpu_data_3_1[[#This Row],[VECTOR MAGNITUDE]]-9.81)</f>
        <v>0.65137180297115549</v>
      </c>
    </row>
    <row r="104" spans="1:6">
      <c r="A104">
        <v>109</v>
      </c>
      <c r="B104">
        <v>-7.5</v>
      </c>
      <c r="C104">
        <v>6.15</v>
      </c>
      <c r="D104">
        <v>5.13</v>
      </c>
      <c r="E104">
        <f>SQRT(mpu_data_3_1[[#This Row],[Accel_X (m/s-2)]]^2+mpu_data_3_1[[#This Row],[Accel_Y (m/s-2)]]^2+mpu_data_3_1[[#This Row],[Accel_Z (m/s-2)]]^2)</f>
        <v>10.97221035161102</v>
      </c>
      <c r="F104">
        <f>ABS(mpu_data_3_1[[#This Row],[VECTOR MAGNITUDE]]-9.81)</f>
        <v>1.1622103516110194</v>
      </c>
    </row>
    <row r="105" spans="1:6">
      <c r="A105">
        <v>110</v>
      </c>
      <c r="B105">
        <v>-5.7</v>
      </c>
      <c r="C105">
        <v>2.38</v>
      </c>
      <c r="D105">
        <v>1.56</v>
      </c>
      <c r="E105">
        <f>SQRT(mpu_data_3_1[[#This Row],[Accel_X (m/s-2)]]^2+mpu_data_3_1[[#This Row],[Accel_Y (m/s-2)]]^2+mpu_data_3_1[[#This Row],[Accel_Z (m/s-2)]]^2)</f>
        <v>6.3708712120086055</v>
      </c>
      <c r="F105">
        <f>ABS(mpu_data_3_1[[#This Row],[VECTOR MAGNITUDE]]-9.81)</f>
        <v>3.439128787991395</v>
      </c>
    </row>
    <row r="106" spans="1:6">
      <c r="A106">
        <v>111</v>
      </c>
      <c r="B106">
        <v>12.78</v>
      </c>
      <c r="C106">
        <v>7.4</v>
      </c>
      <c r="D106">
        <v>-5.84</v>
      </c>
      <c r="E106">
        <f>SQRT(mpu_data_3_1[[#This Row],[Accel_X (m/s-2)]]^2+mpu_data_3_1[[#This Row],[Accel_Y (m/s-2)]]^2+mpu_data_3_1[[#This Row],[Accel_Z (m/s-2)]]^2)</f>
        <v>15.88061711647252</v>
      </c>
      <c r="F106">
        <f>ABS(mpu_data_3_1[[#This Row],[VECTOR MAGNITUDE]]-9.81)</f>
        <v>6.0706171164725191</v>
      </c>
    </row>
    <row r="107" spans="1:6">
      <c r="A107">
        <v>112</v>
      </c>
      <c r="B107">
        <v>10.35</v>
      </c>
      <c r="C107">
        <v>-6.82</v>
      </c>
      <c r="D107">
        <v>16.28</v>
      </c>
      <c r="E107">
        <f>SQRT(mpu_data_3_1[[#This Row],[Accel_X (m/s-2)]]^2+mpu_data_3_1[[#This Row],[Accel_Y (m/s-2)]]^2+mpu_data_3_1[[#This Row],[Accel_Z (m/s-2)]]^2)</f>
        <v>20.461507764580791</v>
      </c>
      <c r="F107">
        <f>ABS(mpu_data_3_1[[#This Row],[VECTOR MAGNITUDE]]-9.81)</f>
        <v>10.65150776458079</v>
      </c>
    </row>
    <row r="108" spans="1:6">
      <c r="A108">
        <v>113</v>
      </c>
      <c r="B108">
        <v>7.15</v>
      </c>
      <c r="C108">
        <v>0.42</v>
      </c>
      <c r="D108">
        <v>7.03</v>
      </c>
      <c r="E108">
        <f>SQRT(mpu_data_3_1[[#This Row],[Accel_X (m/s-2)]]^2+mpu_data_3_1[[#This Row],[Accel_Y (m/s-2)]]^2+mpu_data_3_1[[#This Row],[Accel_Z (m/s-2)]]^2)</f>
        <v>10.035925468037314</v>
      </c>
      <c r="F108">
        <f>ABS(mpu_data_3_1[[#This Row],[VECTOR MAGNITUDE]]-9.81)</f>
        <v>0.22592546803731395</v>
      </c>
    </row>
    <row r="109" spans="1:6">
      <c r="A109">
        <v>114</v>
      </c>
      <c r="B109">
        <v>5.01</v>
      </c>
      <c r="C109">
        <v>8.81</v>
      </c>
      <c r="D109">
        <v>9.52</v>
      </c>
      <c r="E109">
        <f>SQRT(mpu_data_3_1[[#This Row],[Accel_X (m/s-2)]]^2+mpu_data_3_1[[#This Row],[Accel_Y (m/s-2)]]^2+mpu_data_3_1[[#This Row],[Accel_Z (m/s-2)]]^2)</f>
        <v>13.90491280087725</v>
      </c>
      <c r="F109">
        <f>ABS(mpu_data_3_1[[#This Row],[VECTOR MAGNITUDE]]-9.81)</f>
        <v>4.0949128008772497</v>
      </c>
    </row>
    <row r="110" spans="1:6">
      <c r="A110">
        <v>115</v>
      </c>
      <c r="B110">
        <v>-1.48</v>
      </c>
      <c r="C110">
        <v>8.58</v>
      </c>
      <c r="D110">
        <v>8.09</v>
      </c>
      <c r="E110">
        <f>SQRT(mpu_data_3_1[[#This Row],[Accel_X (m/s-2)]]^2+mpu_data_3_1[[#This Row],[Accel_Y (m/s-2)]]^2+mpu_data_3_1[[#This Row],[Accel_Z (m/s-2)]]^2)</f>
        <v>11.885070466766278</v>
      </c>
      <c r="F110">
        <f>ABS(mpu_data_3_1[[#This Row],[VECTOR MAGNITUDE]]-9.81)</f>
        <v>2.0750704667662774</v>
      </c>
    </row>
    <row r="111" spans="1:6">
      <c r="A111">
        <v>116</v>
      </c>
      <c r="B111">
        <v>0.28999999999999998</v>
      </c>
      <c r="C111">
        <v>10.94</v>
      </c>
      <c r="D111">
        <v>1.28</v>
      </c>
      <c r="E111">
        <f>SQRT(mpu_data_3_1[[#This Row],[Accel_X (m/s-2)]]^2+mpu_data_3_1[[#This Row],[Accel_Y (m/s-2)]]^2+mpu_data_3_1[[#This Row],[Accel_Z (m/s-2)]]^2)</f>
        <v>11.018443628752657</v>
      </c>
      <c r="F111">
        <f>ABS(mpu_data_3_1[[#This Row],[VECTOR MAGNITUDE]]-9.81)</f>
        <v>1.2084436287526561</v>
      </c>
    </row>
    <row r="112" spans="1:6">
      <c r="A112">
        <v>117</v>
      </c>
      <c r="B112">
        <v>3.01</v>
      </c>
      <c r="C112">
        <v>2.0499999999999998</v>
      </c>
      <c r="D112">
        <v>6.26</v>
      </c>
      <c r="E112">
        <f>SQRT(mpu_data_3_1[[#This Row],[Accel_X (m/s-2)]]^2+mpu_data_3_1[[#This Row],[Accel_Y (m/s-2)]]^2+mpu_data_3_1[[#This Row],[Accel_Z (m/s-2)]]^2)</f>
        <v>7.242251031274737</v>
      </c>
      <c r="F112">
        <f>ABS(mpu_data_3_1[[#This Row],[VECTOR MAGNITUDE]]-9.81)</f>
        <v>2.5677489687252635</v>
      </c>
    </row>
    <row r="113" spans="1:6">
      <c r="A113">
        <v>118</v>
      </c>
      <c r="B113">
        <v>-11.24</v>
      </c>
      <c r="C113">
        <v>0.63</v>
      </c>
      <c r="D113">
        <v>12.01</v>
      </c>
      <c r="E113">
        <f>SQRT(mpu_data_3_1[[#This Row],[Accel_X (m/s-2)]]^2+mpu_data_3_1[[#This Row],[Accel_Y (m/s-2)]]^2+mpu_data_3_1[[#This Row],[Accel_Z (m/s-2)]]^2)</f>
        <v>16.461306145017776</v>
      </c>
      <c r="F113">
        <f>ABS(mpu_data_3_1[[#This Row],[VECTOR MAGNITUDE]]-9.81)</f>
        <v>6.6513061450177755</v>
      </c>
    </row>
    <row r="114" spans="1:6">
      <c r="A114">
        <v>119</v>
      </c>
      <c r="B114">
        <v>-8.16</v>
      </c>
      <c r="C114">
        <v>10.17</v>
      </c>
      <c r="D114">
        <v>-2.41</v>
      </c>
      <c r="E114">
        <f>SQRT(mpu_data_3_1[[#This Row],[Accel_X (m/s-2)]]^2+mpu_data_3_1[[#This Row],[Accel_Y (m/s-2)]]^2+mpu_data_3_1[[#This Row],[Accel_Z (m/s-2)]]^2)</f>
        <v>13.259811461706384</v>
      </c>
      <c r="F114">
        <f>ABS(mpu_data_3_1[[#This Row],[VECTOR MAGNITUDE]]-9.81)</f>
        <v>3.4498114617063838</v>
      </c>
    </row>
    <row r="115" spans="1:6">
      <c r="A115">
        <v>120</v>
      </c>
      <c r="B115">
        <v>-5.43</v>
      </c>
      <c r="C115">
        <v>1.23</v>
      </c>
      <c r="D115">
        <v>0.9</v>
      </c>
      <c r="E115">
        <f>SQRT(mpu_data_3_1[[#This Row],[Accel_X (m/s-2)]]^2+mpu_data_3_1[[#This Row],[Accel_Y (m/s-2)]]^2+mpu_data_3_1[[#This Row],[Accel_Z (m/s-2)]]^2)</f>
        <v>5.6398404232744026</v>
      </c>
      <c r="F115">
        <f>ABS(mpu_data_3_1[[#This Row],[VECTOR MAGNITUDE]]-9.81)</f>
        <v>4.1701595767255979</v>
      </c>
    </row>
    <row r="116" spans="1:6">
      <c r="A116">
        <v>121</v>
      </c>
      <c r="B116">
        <v>-10.65</v>
      </c>
      <c r="C116">
        <v>11.95</v>
      </c>
      <c r="D116">
        <v>-2.52</v>
      </c>
      <c r="E116">
        <f>SQRT(mpu_data_3_1[[#This Row],[Accel_X (m/s-2)]]^2+mpu_data_3_1[[#This Row],[Accel_Y (m/s-2)]]^2+mpu_data_3_1[[#This Row],[Accel_Z (m/s-2)]]^2)</f>
        <v>16.204178473467884</v>
      </c>
      <c r="F116">
        <f>ABS(mpu_data_3_1[[#This Row],[VECTOR MAGNITUDE]]-9.81)</f>
        <v>6.3941784734678837</v>
      </c>
    </row>
    <row r="117" spans="1:6">
      <c r="A117">
        <v>122</v>
      </c>
      <c r="B117">
        <v>-6.71</v>
      </c>
      <c r="C117">
        <v>9.42</v>
      </c>
      <c r="D117">
        <v>11.05</v>
      </c>
      <c r="E117">
        <f>SQRT(mpu_data_3_1[[#This Row],[Accel_X (m/s-2)]]^2+mpu_data_3_1[[#This Row],[Accel_Y (m/s-2)]]^2+mpu_data_3_1[[#This Row],[Accel_Z (m/s-2)]]^2)</f>
        <v>15.995718177062262</v>
      </c>
      <c r="F117">
        <f>ABS(mpu_data_3_1[[#This Row],[VECTOR MAGNITUDE]]-9.81)</f>
        <v>6.1857181770622613</v>
      </c>
    </row>
    <row r="118" spans="1:6">
      <c r="A118">
        <v>123</v>
      </c>
      <c r="B118">
        <v>0.17</v>
      </c>
      <c r="C118">
        <v>11.5</v>
      </c>
      <c r="D118">
        <v>10.57</v>
      </c>
      <c r="E118">
        <f>SQRT(mpu_data_3_1[[#This Row],[Accel_X (m/s-2)]]^2+mpu_data_3_1[[#This Row],[Accel_Y (m/s-2)]]^2+mpu_data_3_1[[#This Row],[Accel_Z (m/s-2)]]^2)</f>
        <v>15.62062098637567</v>
      </c>
      <c r="F118">
        <f>ABS(mpu_data_3_1[[#This Row],[VECTOR MAGNITUDE]]-9.81)</f>
        <v>5.8106209863756693</v>
      </c>
    </row>
    <row r="119" spans="1:6">
      <c r="A119">
        <v>124</v>
      </c>
      <c r="B119">
        <v>-8.75</v>
      </c>
      <c r="C119">
        <v>4.8</v>
      </c>
      <c r="D119">
        <v>14.02</v>
      </c>
      <c r="E119">
        <f>SQRT(mpu_data_3_1[[#This Row],[Accel_X (m/s-2)]]^2+mpu_data_3_1[[#This Row],[Accel_Y (m/s-2)]]^2+mpu_data_3_1[[#This Row],[Accel_Z (m/s-2)]]^2)</f>
        <v>17.209384068001967</v>
      </c>
      <c r="F119">
        <f>ABS(mpu_data_3_1[[#This Row],[VECTOR MAGNITUDE]]-9.81)</f>
        <v>7.3993840680019662</v>
      </c>
    </row>
    <row r="120" spans="1:6">
      <c r="A120">
        <v>125</v>
      </c>
      <c r="B120">
        <v>2.04</v>
      </c>
      <c r="C120">
        <v>15.3</v>
      </c>
      <c r="D120">
        <v>18.190000000000001</v>
      </c>
      <c r="E120">
        <f>SQRT(mpu_data_3_1[[#This Row],[Accel_X (m/s-2)]]^2+mpu_data_3_1[[#This Row],[Accel_Y (m/s-2)]]^2+mpu_data_3_1[[#This Row],[Accel_Z (m/s-2)]]^2)</f>
        <v>23.856397464831108</v>
      </c>
      <c r="F120">
        <f>ABS(mpu_data_3_1[[#This Row],[VECTOR MAGNITUDE]]-9.81)</f>
        <v>14.046397464831108</v>
      </c>
    </row>
    <row r="121" spans="1:6">
      <c r="A121">
        <v>126</v>
      </c>
      <c r="B121">
        <v>9.14</v>
      </c>
      <c r="C121">
        <v>7.23</v>
      </c>
      <c r="D121">
        <v>8.49</v>
      </c>
      <c r="E121">
        <f>SQRT(mpu_data_3_1[[#This Row],[Accel_X (m/s-2)]]^2+mpu_data_3_1[[#This Row],[Accel_Y (m/s-2)]]^2+mpu_data_3_1[[#This Row],[Accel_Z (m/s-2)]]^2)</f>
        <v>14.418481196020613</v>
      </c>
      <c r="F121">
        <f>ABS(mpu_data_3_1[[#This Row],[VECTOR MAGNITUDE]]-9.81)</f>
        <v>4.6084811960206125</v>
      </c>
    </row>
    <row r="122" spans="1:6">
      <c r="A122">
        <v>127</v>
      </c>
      <c r="B122">
        <v>7.41</v>
      </c>
      <c r="C122">
        <v>-7.57</v>
      </c>
      <c r="D122">
        <v>-2.91</v>
      </c>
      <c r="E122">
        <f>SQRT(mpu_data_3_1[[#This Row],[Accel_X (m/s-2)]]^2+mpu_data_3_1[[#This Row],[Accel_Y (m/s-2)]]^2+mpu_data_3_1[[#This Row],[Accel_Z (m/s-2)]]^2)</f>
        <v>10.98549498202061</v>
      </c>
      <c r="F122">
        <f>ABS(mpu_data_3_1[[#This Row],[VECTOR MAGNITUDE]]-9.81)</f>
        <v>1.1754949820206093</v>
      </c>
    </row>
    <row r="123" spans="1:6">
      <c r="A123">
        <v>128</v>
      </c>
      <c r="B123">
        <v>19.12</v>
      </c>
      <c r="C123">
        <v>5.34</v>
      </c>
      <c r="D123">
        <v>-2.5299999999999998</v>
      </c>
      <c r="E123">
        <f>SQRT(mpu_data_3_1[[#This Row],[Accel_X (m/s-2)]]^2+mpu_data_3_1[[#This Row],[Accel_Y (m/s-2)]]^2+mpu_data_3_1[[#This Row],[Accel_Z (m/s-2)]]^2)</f>
        <v>20.01226873695234</v>
      </c>
      <c r="F123">
        <f>ABS(mpu_data_3_1[[#This Row],[VECTOR MAGNITUDE]]-9.81)</f>
        <v>10.202268736952339</v>
      </c>
    </row>
    <row r="124" spans="1:6">
      <c r="A124">
        <v>129</v>
      </c>
      <c r="B124">
        <v>7.06</v>
      </c>
      <c r="C124">
        <v>-4.3899999999999997</v>
      </c>
      <c r="D124">
        <v>-3.45</v>
      </c>
      <c r="E124">
        <f>SQRT(mpu_data_3_1[[#This Row],[Accel_X (m/s-2)]]^2+mpu_data_3_1[[#This Row],[Accel_Y (m/s-2)]]^2+mpu_data_3_1[[#This Row],[Accel_Z (m/s-2)]]^2)</f>
        <v>9.0010110543205091</v>
      </c>
      <c r="F124">
        <f>ABS(mpu_data_3_1[[#This Row],[VECTOR MAGNITUDE]]-9.81)</f>
        <v>0.80898894567949142</v>
      </c>
    </row>
    <row r="125" spans="1:6">
      <c r="A125">
        <v>130</v>
      </c>
      <c r="B125">
        <v>9.8800000000000008</v>
      </c>
      <c r="C125">
        <v>1.62</v>
      </c>
      <c r="D125">
        <v>-0.36</v>
      </c>
      <c r="E125">
        <f>SQRT(mpu_data_3_1[[#This Row],[Accel_X (m/s-2)]]^2+mpu_data_3_1[[#This Row],[Accel_Y (m/s-2)]]^2+mpu_data_3_1[[#This Row],[Accel_Z (m/s-2)]]^2)</f>
        <v>10.018403066357433</v>
      </c>
      <c r="F125">
        <f>ABS(mpu_data_3_1[[#This Row],[VECTOR MAGNITUDE]]-9.81)</f>
        <v>0.20840306635743211</v>
      </c>
    </row>
    <row r="126" spans="1:6">
      <c r="A126">
        <v>131</v>
      </c>
      <c r="B126">
        <v>9.75</v>
      </c>
      <c r="C126">
        <v>-6.41</v>
      </c>
      <c r="D126">
        <v>7.21</v>
      </c>
      <c r="E126">
        <f>SQRT(mpu_data_3_1[[#This Row],[Accel_X (m/s-2)]]^2+mpu_data_3_1[[#This Row],[Accel_Y (m/s-2)]]^2+mpu_data_3_1[[#This Row],[Accel_Z (m/s-2)]]^2)</f>
        <v>13.716220324856261</v>
      </c>
      <c r="F126">
        <f>ABS(mpu_data_3_1[[#This Row],[VECTOR MAGNITUDE]]-9.81)</f>
        <v>3.9062203248562604</v>
      </c>
    </row>
    <row r="127" spans="1:6">
      <c r="A127">
        <v>132</v>
      </c>
      <c r="B127">
        <v>9.6</v>
      </c>
      <c r="C127">
        <v>-8.42</v>
      </c>
      <c r="D127">
        <v>-2.89</v>
      </c>
      <c r="E127">
        <f>SQRT(mpu_data_3_1[[#This Row],[Accel_X (m/s-2)]]^2+mpu_data_3_1[[#This Row],[Accel_Y (m/s-2)]]^2+mpu_data_3_1[[#This Row],[Accel_Z (m/s-2)]]^2)</f>
        <v>13.092306901382965</v>
      </c>
      <c r="F127">
        <f>ABS(mpu_data_3_1[[#This Row],[VECTOR MAGNITUDE]]-9.81)</f>
        <v>3.2823069013829649</v>
      </c>
    </row>
    <row r="128" spans="1:6">
      <c r="A128">
        <v>133</v>
      </c>
      <c r="B128">
        <v>-4.03</v>
      </c>
      <c r="C128">
        <v>-5.13</v>
      </c>
      <c r="D128">
        <v>-0.27</v>
      </c>
      <c r="E128">
        <f>SQRT(mpu_data_3_1[[#This Row],[Accel_X (m/s-2)]]^2+mpu_data_3_1[[#This Row],[Accel_Y (m/s-2)]]^2+mpu_data_3_1[[#This Row],[Accel_Z (m/s-2)]]^2)</f>
        <v>6.5292189425688578</v>
      </c>
      <c r="F128">
        <f>ABS(mpu_data_3_1[[#This Row],[VECTOR MAGNITUDE]]-9.81)</f>
        <v>3.2807810574311427</v>
      </c>
    </row>
    <row r="129" spans="1:6">
      <c r="A129">
        <v>134</v>
      </c>
      <c r="B129">
        <v>-7.04</v>
      </c>
      <c r="C129">
        <v>8.02</v>
      </c>
      <c r="D129">
        <v>3.01</v>
      </c>
      <c r="E129">
        <f>SQRT(mpu_data_3_1[[#This Row],[Accel_X (m/s-2)]]^2+mpu_data_3_1[[#This Row],[Accel_Y (m/s-2)]]^2+mpu_data_3_1[[#This Row],[Accel_Z (m/s-2)]]^2)</f>
        <v>11.087925865553034</v>
      </c>
      <c r="F129">
        <f>ABS(mpu_data_3_1[[#This Row],[VECTOR MAGNITUDE]]-9.81)</f>
        <v>1.2779258655530334</v>
      </c>
    </row>
    <row r="130" spans="1:6">
      <c r="A130">
        <v>135</v>
      </c>
      <c r="B130">
        <v>1.1399999999999999</v>
      </c>
      <c r="C130">
        <v>10.16</v>
      </c>
      <c r="D130">
        <v>8.23</v>
      </c>
      <c r="E130">
        <f>SQRT(mpu_data_3_1[[#This Row],[Accel_X (m/s-2)]]^2+mpu_data_3_1[[#This Row],[Accel_Y (m/s-2)]]^2+mpu_data_3_1[[#This Row],[Accel_Z (m/s-2)]]^2)</f>
        <v>13.124713330202683</v>
      </c>
      <c r="F130">
        <f>ABS(mpu_data_3_1[[#This Row],[VECTOR MAGNITUDE]]-9.81)</f>
        <v>3.3147133302026823</v>
      </c>
    </row>
    <row r="131" spans="1:6">
      <c r="A131">
        <v>136</v>
      </c>
      <c r="B131">
        <v>10.85</v>
      </c>
      <c r="C131">
        <v>0.27</v>
      </c>
      <c r="D131">
        <v>3.29</v>
      </c>
      <c r="E131">
        <f>SQRT(mpu_data_3_1[[#This Row],[Accel_X (m/s-2)]]^2+mpu_data_3_1[[#This Row],[Accel_Y (m/s-2)]]^2+mpu_data_3_1[[#This Row],[Accel_Z (m/s-2)]]^2)</f>
        <v>11.341053742928828</v>
      </c>
      <c r="F131">
        <f>ABS(mpu_data_3_1[[#This Row],[VECTOR MAGNITUDE]]-9.81)</f>
        <v>1.5310537429288278</v>
      </c>
    </row>
    <row r="132" spans="1:6">
      <c r="A132">
        <v>137</v>
      </c>
      <c r="B132">
        <v>7.35</v>
      </c>
      <c r="C132">
        <v>-3</v>
      </c>
      <c r="D132">
        <v>-1.55</v>
      </c>
      <c r="E132">
        <f>SQRT(mpu_data_3_1[[#This Row],[Accel_X (m/s-2)]]^2+mpu_data_3_1[[#This Row],[Accel_Y (m/s-2)]]^2+mpu_data_3_1[[#This Row],[Accel_Z (m/s-2)]]^2)</f>
        <v>8.0885721854972648</v>
      </c>
      <c r="F132">
        <f>ABS(mpu_data_3_1[[#This Row],[VECTOR MAGNITUDE]]-9.81)</f>
        <v>1.7214278145027357</v>
      </c>
    </row>
    <row r="133" spans="1:6">
      <c r="A133">
        <v>138</v>
      </c>
      <c r="B133">
        <v>4.1399999999999997</v>
      </c>
      <c r="C133">
        <v>-4.8499999999999996</v>
      </c>
      <c r="D133">
        <v>3.58</v>
      </c>
      <c r="E133">
        <f>SQRT(mpu_data_3_1[[#This Row],[Accel_X (m/s-2)]]^2+mpu_data_3_1[[#This Row],[Accel_Y (m/s-2)]]^2+mpu_data_3_1[[#This Row],[Accel_Z (m/s-2)]]^2)</f>
        <v>7.3128995617333619</v>
      </c>
      <c r="F133">
        <f>ABS(mpu_data_3_1[[#This Row],[VECTOR MAGNITUDE]]-9.81)</f>
        <v>2.4971004382666386</v>
      </c>
    </row>
    <row r="134" spans="1:6">
      <c r="A134">
        <v>139</v>
      </c>
      <c r="B134">
        <v>4.79</v>
      </c>
      <c r="C134">
        <v>-5.69</v>
      </c>
      <c r="D134">
        <v>1.1100000000000001</v>
      </c>
      <c r="E134">
        <f>SQRT(mpu_data_3_1[[#This Row],[Accel_X (m/s-2)]]^2+mpu_data_3_1[[#This Row],[Accel_Y (m/s-2)]]^2+mpu_data_3_1[[#This Row],[Accel_Z (m/s-2)]]^2)</f>
        <v>7.5201263287261337</v>
      </c>
      <c r="F134">
        <f>ABS(mpu_data_3_1[[#This Row],[VECTOR MAGNITUDE]]-9.81)</f>
        <v>2.2898736712738668</v>
      </c>
    </row>
    <row r="135" spans="1:6">
      <c r="A135">
        <v>140</v>
      </c>
      <c r="B135">
        <v>-18.059999999999999</v>
      </c>
      <c r="C135">
        <v>3.16</v>
      </c>
      <c r="D135">
        <v>1.81</v>
      </c>
      <c r="E135">
        <f>SQRT(mpu_data_3_1[[#This Row],[Accel_X (m/s-2)]]^2+mpu_data_3_1[[#This Row],[Accel_Y (m/s-2)]]^2+mpu_data_3_1[[#This Row],[Accel_Z (m/s-2)]]^2)</f>
        <v>18.423498581974052</v>
      </c>
      <c r="F135">
        <f>ABS(mpu_data_3_1[[#This Row],[VECTOR MAGNITUDE]]-9.81)</f>
        <v>8.613498581974051</v>
      </c>
    </row>
    <row r="136" spans="1:6">
      <c r="A136">
        <v>141</v>
      </c>
      <c r="B136">
        <v>-0.26</v>
      </c>
      <c r="C136">
        <v>-6.05</v>
      </c>
      <c r="D136">
        <v>-1.41</v>
      </c>
      <c r="E136">
        <f>SQRT(mpu_data_3_1[[#This Row],[Accel_X (m/s-2)]]^2+mpu_data_3_1[[#This Row],[Accel_Y (m/s-2)]]^2+mpu_data_3_1[[#This Row],[Accel_Z (m/s-2)]]^2)</f>
        <v>6.2175718733280441</v>
      </c>
      <c r="F136">
        <f>ABS(mpu_data_3_1[[#This Row],[VECTOR MAGNITUDE]]-9.81)</f>
        <v>3.5924281266719564</v>
      </c>
    </row>
    <row r="137" spans="1:6">
      <c r="A137">
        <v>142</v>
      </c>
      <c r="B137">
        <v>7.74</v>
      </c>
      <c r="C137">
        <v>-1.3</v>
      </c>
      <c r="D137">
        <v>-5.73</v>
      </c>
      <c r="E137">
        <f>SQRT(mpu_data_3_1[[#This Row],[Accel_X (m/s-2)]]^2+mpu_data_3_1[[#This Row],[Accel_Y (m/s-2)]]^2+mpu_data_3_1[[#This Row],[Accel_Z (m/s-2)]]^2)</f>
        <v>9.7175356958438801</v>
      </c>
      <c r="F137">
        <f>ABS(mpu_data_3_1[[#This Row],[VECTOR MAGNITUDE]]-9.81)</f>
        <v>9.2464304156120392E-2</v>
      </c>
    </row>
    <row r="138" spans="1:6">
      <c r="A138">
        <v>143</v>
      </c>
      <c r="B138">
        <v>-17.27</v>
      </c>
      <c r="C138">
        <v>5.39</v>
      </c>
      <c r="D138">
        <v>19.61</v>
      </c>
      <c r="E138">
        <f>SQRT(mpu_data_3_1[[#This Row],[Accel_X (m/s-2)]]^2+mpu_data_3_1[[#This Row],[Accel_Y (m/s-2)]]^2+mpu_data_3_1[[#This Row],[Accel_Z (m/s-2)]]^2)</f>
        <v>26.680650291925044</v>
      </c>
      <c r="F138">
        <f>ABS(mpu_data_3_1[[#This Row],[VECTOR MAGNITUDE]]-9.81)</f>
        <v>16.870650291925045</v>
      </c>
    </row>
    <row r="139" spans="1:6">
      <c r="A139">
        <v>144</v>
      </c>
      <c r="B139">
        <v>14.68</v>
      </c>
      <c r="C139">
        <v>7.57</v>
      </c>
      <c r="D139">
        <v>-3.2</v>
      </c>
      <c r="E139">
        <f>SQRT(mpu_data_3_1[[#This Row],[Accel_X (m/s-2)]]^2+mpu_data_3_1[[#This Row],[Accel_Y (m/s-2)]]^2+mpu_data_3_1[[#This Row],[Accel_Z (m/s-2)]]^2)</f>
        <v>16.82400962909853</v>
      </c>
      <c r="F139">
        <f>ABS(mpu_data_3_1[[#This Row],[VECTOR MAGNITUDE]]-9.81)</f>
        <v>7.0140096290985294</v>
      </c>
    </row>
    <row r="140" spans="1:6">
      <c r="A140">
        <v>145</v>
      </c>
      <c r="B140">
        <v>-3.8</v>
      </c>
      <c r="C140">
        <v>0.15</v>
      </c>
      <c r="D140">
        <v>-10.029999999999999</v>
      </c>
      <c r="E140">
        <f>SQRT(mpu_data_3_1[[#This Row],[Accel_X (m/s-2)]]^2+mpu_data_3_1[[#This Row],[Accel_Y (m/s-2)]]^2+mpu_data_3_1[[#This Row],[Accel_Z (m/s-2)]]^2)</f>
        <v>10.726760927698537</v>
      </c>
      <c r="F140">
        <f>ABS(mpu_data_3_1[[#This Row],[VECTOR MAGNITUDE]]-9.81)</f>
        <v>0.91676092769853668</v>
      </c>
    </row>
    <row r="141" spans="1:6">
      <c r="A141">
        <v>146</v>
      </c>
      <c r="B141">
        <v>-6.65</v>
      </c>
      <c r="C141">
        <v>-0.53</v>
      </c>
      <c r="D141">
        <v>-13.64</v>
      </c>
      <c r="E141">
        <f>SQRT(mpu_data_3_1[[#This Row],[Accel_X (m/s-2)]]^2+mpu_data_3_1[[#This Row],[Accel_Y (m/s-2)]]^2+mpu_data_3_1[[#This Row],[Accel_Z (m/s-2)]]^2)</f>
        <v>15.183971812407979</v>
      </c>
      <c r="F141">
        <f>ABS(mpu_data_3_1[[#This Row],[VECTOR MAGNITUDE]]-9.81)</f>
        <v>5.3739718124079783</v>
      </c>
    </row>
    <row r="142" spans="1:6">
      <c r="A142">
        <v>147</v>
      </c>
      <c r="B142">
        <v>-5.42</v>
      </c>
      <c r="C142">
        <v>8.18</v>
      </c>
      <c r="D142">
        <v>0.5</v>
      </c>
      <c r="E142">
        <f>SQRT(mpu_data_3_1[[#This Row],[Accel_X (m/s-2)]]^2+mpu_data_3_1[[#This Row],[Accel_Y (m/s-2)]]^2+mpu_data_3_1[[#This Row],[Accel_Z (m/s-2)]]^2)</f>
        <v>9.8254160217265092</v>
      </c>
      <c r="F142">
        <f>ABS(mpu_data_3_1[[#This Row],[VECTOR MAGNITUDE]]-9.81)</f>
        <v>1.5416021726508689E-2</v>
      </c>
    </row>
    <row r="143" spans="1:6">
      <c r="A143">
        <v>148</v>
      </c>
      <c r="B143">
        <v>-7.71</v>
      </c>
      <c r="C143">
        <v>3.37</v>
      </c>
      <c r="D143">
        <v>8.7100000000000009</v>
      </c>
      <c r="E143">
        <f>SQRT(mpu_data_3_1[[#This Row],[Accel_X (m/s-2)]]^2+mpu_data_3_1[[#This Row],[Accel_Y (m/s-2)]]^2+mpu_data_3_1[[#This Row],[Accel_Z (m/s-2)]]^2)</f>
        <v>12.110536734596037</v>
      </c>
      <c r="F143">
        <f>ABS(mpu_data_3_1[[#This Row],[VECTOR MAGNITUDE]]-9.81)</f>
        <v>2.3005367345960366</v>
      </c>
    </row>
    <row r="144" spans="1:6">
      <c r="A144">
        <v>149</v>
      </c>
      <c r="B144">
        <v>-4.8</v>
      </c>
      <c r="C144">
        <v>7.68</v>
      </c>
      <c r="D144">
        <v>9</v>
      </c>
      <c r="E144">
        <f>SQRT(mpu_data_3_1[[#This Row],[Accel_X (m/s-2)]]^2+mpu_data_3_1[[#This Row],[Accel_Y (m/s-2)]]^2+mpu_data_3_1[[#This Row],[Accel_Z (m/s-2)]]^2)</f>
        <v>12.768022556371053</v>
      </c>
      <c r="F144">
        <f>ABS(mpu_data_3_1[[#This Row],[VECTOR MAGNITUDE]]-9.81)</f>
        <v>2.958022556371052</v>
      </c>
    </row>
    <row r="145" spans="1:6">
      <c r="A145">
        <v>150</v>
      </c>
      <c r="B145">
        <v>1.34</v>
      </c>
      <c r="C145">
        <v>8.51</v>
      </c>
      <c r="D145">
        <v>-3.98</v>
      </c>
      <c r="E145">
        <f>SQRT(mpu_data_3_1[[#This Row],[Accel_X (m/s-2)]]^2+mpu_data_3_1[[#This Row],[Accel_Y (m/s-2)]]^2+mpu_data_3_1[[#This Row],[Accel_Z (m/s-2)]]^2)</f>
        <v>9.4897892495039109</v>
      </c>
      <c r="F145">
        <f>ABS(mpu_data_3_1[[#This Row],[VECTOR MAGNITUDE]]-9.81)</f>
        <v>0.3202107504960896</v>
      </c>
    </row>
    <row r="146" spans="1:6">
      <c r="A146">
        <v>151</v>
      </c>
      <c r="B146">
        <v>-1.03</v>
      </c>
      <c r="C146">
        <v>9.35</v>
      </c>
      <c r="D146">
        <v>3.82</v>
      </c>
      <c r="E146">
        <f>SQRT(mpu_data_3_1[[#This Row],[Accel_X (m/s-2)]]^2+mpu_data_3_1[[#This Row],[Accel_Y (m/s-2)]]^2+mpu_data_3_1[[#This Row],[Accel_Z (m/s-2)]]^2)</f>
        <v>10.152625276252444</v>
      </c>
      <c r="F146">
        <f>ABS(mpu_data_3_1[[#This Row],[VECTOR MAGNITUDE]]-9.81)</f>
        <v>0.3426252762524431</v>
      </c>
    </row>
    <row r="147" spans="1:6">
      <c r="A147">
        <v>152</v>
      </c>
      <c r="B147">
        <v>-2.54</v>
      </c>
      <c r="C147">
        <v>3.6</v>
      </c>
      <c r="D147">
        <v>5.41</v>
      </c>
      <c r="E147">
        <f>SQRT(mpu_data_3_1[[#This Row],[Accel_X (m/s-2)]]^2+mpu_data_3_1[[#This Row],[Accel_Y (m/s-2)]]^2+mpu_data_3_1[[#This Row],[Accel_Z (m/s-2)]]^2)</f>
        <v>6.9770839180849755</v>
      </c>
      <c r="F147">
        <f>ABS(mpu_data_3_1[[#This Row],[VECTOR MAGNITUDE]]-9.81)</f>
        <v>2.832916081915025</v>
      </c>
    </row>
    <row r="148" spans="1:6">
      <c r="A148">
        <v>153</v>
      </c>
      <c r="B148">
        <v>7.76</v>
      </c>
      <c r="C148">
        <v>-3.4</v>
      </c>
      <c r="D148">
        <v>5.08</v>
      </c>
      <c r="E148">
        <f>SQRT(mpu_data_3_1[[#This Row],[Accel_X (m/s-2)]]^2+mpu_data_3_1[[#This Row],[Accel_Y (m/s-2)]]^2+mpu_data_3_1[[#This Row],[Accel_Z (m/s-2)]]^2)</f>
        <v>9.8784614186623205</v>
      </c>
      <c r="F148">
        <f>ABS(mpu_data_3_1[[#This Row],[VECTOR MAGNITUDE]]-9.81)</f>
        <v>6.8461418662320028E-2</v>
      </c>
    </row>
    <row r="149" spans="1:6">
      <c r="A149">
        <v>154</v>
      </c>
      <c r="B149">
        <v>7.57</v>
      </c>
      <c r="C149">
        <v>8.5399999999999991</v>
      </c>
      <c r="D149">
        <v>10.69</v>
      </c>
      <c r="E149">
        <f>SQRT(mpu_data_3_1[[#This Row],[Accel_X (m/s-2)]]^2+mpu_data_3_1[[#This Row],[Accel_Y (m/s-2)]]^2+mpu_data_3_1[[#This Row],[Accel_Z (m/s-2)]]^2)</f>
        <v>15.636898669493256</v>
      </c>
      <c r="F149">
        <f>ABS(mpu_data_3_1[[#This Row],[VECTOR MAGNITUDE]]-9.81)</f>
        <v>5.8268986694932554</v>
      </c>
    </row>
    <row r="150" spans="1:6">
      <c r="A150">
        <v>155</v>
      </c>
      <c r="B150">
        <v>-6.75</v>
      </c>
      <c r="C150">
        <v>13.2</v>
      </c>
      <c r="D150">
        <v>-1.19</v>
      </c>
      <c r="E150">
        <f>SQRT(mpu_data_3_1[[#This Row],[Accel_X (m/s-2)]]^2+mpu_data_3_1[[#This Row],[Accel_Y (m/s-2)]]^2+mpu_data_3_1[[#This Row],[Accel_Z (m/s-2)]]^2)</f>
        <v>14.873419243738139</v>
      </c>
      <c r="F150">
        <f>ABS(mpu_data_3_1[[#This Row],[VECTOR MAGNITUDE]]-9.81)</f>
        <v>5.0634192437381387</v>
      </c>
    </row>
    <row r="151" spans="1:6">
      <c r="A151">
        <v>156</v>
      </c>
      <c r="B151">
        <v>-6.39</v>
      </c>
      <c r="C151">
        <v>8.76</v>
      </c>
      <c r="D151">
        <v>3.35</v>
      </c>
      <c r="E151">
        <f>SQRT(mpu_data_3_1[[#This Row],[Accel_X (m/s-2)]]^2+mpu_data_3_1[[#This Row],[Accel_Y (m/s-2)]]^2+mpu_data_3_1[[#This Row],[Accel_Z (m/s-2)]]^2)</f>
        <v>11.348665119739854</v>
      </c>
      <c r="F151">
        <f>ABS(mpu_data_3_1[[#This Row],[VECTOR MAGNITUDE]]-9.81)</f>
        <v>1.5386651197398535</v>
      </c>
    </row>
    <row r="152" spans="1:6">
      <c r="A152">
        <v>157</v>
      </c>
      <c r="B152">
        <v>-3.65</v>
      </c>
      <c r="C152">
        <v>13.03</v>
      </c>
      <c r="D152">
        <v>-4.24</v>
      </c>
      <c r="E152">
        <f>SQRT(mpu_data_3_1[[#This Row],[Accel_X (m/s-2)]]^2+mpu_data_3_1[[#This Row],[Accel_Y (m/s-2)]]^2+mpu_data_3_1[[#This Row],[Accel_Z (m/s-2)]]^2)</f>
        <v>14.180303240763223</v>
      </c>
      <c r="F152">
        <f>ABS(mpu_data_3_1[[#This Row],[VECTOR MAGNITUDE]]-9.81)</f>
        <v>4.3703032407632225</v>
      </c>
    </row>
    <row r="153" spans="1:6">
      <c r="A153">
        <v>158</v>
      </c>
      <c r="B153">
        <v>-7.37</v>
      </c>
      <c r="C153">
        <v>-4.87</v>
      </c>
      <c r="D153">
        <v>-3.47</v>
      </c>
      <c r="E153">
        <f>SQRT(mpu_data_3_1[[#This Row],[Accel_X (m/s-2)]]^2+mpu_data_3_1[[#This Row],[Accel_Y (m/s-2)]]^2+mpu_data_3_1[[#This Row],[Accel_Z (m/s-2)]]^2)</f>
        <v>9.4907691995959951</v>
      </c>
      <c r="F153">
        <f>ABS(mpu_data_3_1[[#This Row],[VECTOR MAGNITUDE]]-9.81)</f>
        <v>0.31923080040400542</v>
      </c>
    </row>
    <row r="154" spans="1:6">
      <c r="A154">
        <v>159</v>
      </c>
      <c r="B154">
        <v>-7</v>
      </c>
      <c r="C154">
        <v>-4.49</v>
      </c>
      <c r="D154">
        <v>4.91</v>
      </c>
      <c r="E154">
        <f>SQRT(mpu_data_3_1[[#This Row],[Accel_X (m/s-2)]]^2+mpu_data_3_1[[#This Row],[Accel_Y (m/s-2)]]^2+mpu_data_3_1[[#This Row],[Accel_Z (m/s-2)]]^2)</f>
        <v>9.6575462722163543</v>
      </c>
      <c r="F154">
        <f>ABS(mpu_data_3_1[[#This Row],[VECTOR MAGNITUDE]]-9.81)</f>
        <v>0.15245372778364619</v>
      </c>
    </row>
    <row r="155" spans="1:6">
      <c r="A155">
        <v>161</v>
      </c>
      <c r="B155">
        <v>-3.63</v>
      </c>
      <c r="C155">
        <v>5.82</v>
      </c>
      <c r="D155">
        <v>-7.24</v>
      </c>
      <c r="E155">
        <f>SQRT(mpu_data_3_1[[#This Row],[Accel_X (m/s-2)]]^2+mpu_data_3_1[[#This Row],[Accel_Y (m/s-2)]]^2+mpu_data_3_1[[#This Row],[Accel_Z (m/s-2)]]^2)</f>
        <v>9.9733093805416466</v>
      </c>
      <c r="F155">
        <f>ABS(mpu_data_3_1[[#This Row],[VECTOR MAGNITUDE]]-9.81)</f>
        <v>0.16330938054164612</v>
      </c>
    </row>
    <row r="156" spans="1:6">
      <c r="A156">
        <v>162</v>
      </c>
      <c r="B156">
        <v>5.89</v>
      </c>
      <c r="C156">
        <v>6.3</v>
      </c>
      <c r="D156">
        <v>-0.18</v>
      </c>
      <c r="E156">
        <f>SQRT(mpu_data_3_1[[#This Row],[Accel_X (m/s-2)]]^2+mpu_data_3_1[[#This Row],[Accel_Y (m/s-2)]]^2+mpu_data_3_1[[#This Row],[Accel_Z (m/s-2)]]^2)</f>
        <v>8.626383946938601</v>
      </c>
      <c r="F156">
        <f>ABS(mpu_data_3_1[[#This Row],[VECTOR MAGNITUDE]]-9.81)</f>
        <v>1.1836160530613995</v>
      </c>
    </row>
    <row r="157" spans="1:6">
      <c r="A157">
        <v>163</v>
      </c>
      <c r="B157">
        <v>-8.92</v>
      </c>
      <c r="C157">
        <v>1.77</v>
      </c>
      <c r="D157">
        <v>12</v>
      </c>
      <c r="E157">
        <f>SQRT(mpu_data_3_1[[#This Row],[Accel_X (m/s-2)]]^2+mpu_data_3_1[[#This Row],[Accel_Y (m/s-2)]]^2+mpu_data_3_1[[#This Row],[Accel_Z (m/s-2)]]^2)</f>
        <v>15.056536786392812</v>
      </c>
      <c r="F157">
        <f>ABS(mpu_data_3_1[[#This Row],[VECTOR MAGNITUDE]]-9.81)</f>
        <v>5.2465367863928112</v>
      </c>
    </row>
    <row r="158" spans="1:6">
      <c r="A158">
        <v>164</v>
      </c>
      <c r="B158">
        <v>0.36</v>
      </c>
      <c r="C158">
        <v>6.7</v>
      </c>
      <c r="D158">
        <v>10.26</v>
      </c>
      <c r="E158">
        <f>SQRT(mpu_data_3_1[[#This Row],[Accel_X (m/s-2)]]^2+mpu_data_3_1[[#This Row],[Accel_Y (m/s-2)]]^2+mpu_data_3_1[[#This Row],[Accel_Z (m/s-2)]]^2)</f>
        <v>12.259167997870003</v>
      </c>
      <c r="F158">
        <f>ABS(mpu_data_3_1[[#This Row],[VECTOR MAGNITUDE]]-9.81)</f>
        <v>2.4491679978700027</v>
      </c>
    </row>
    <row r="159" spans="1:6">
      <c r="A159">
        <v>165</v>
      </c>
      <c r="B159">
        <v>2.48</v>
      </c>
      <c r="C159">
        <v>-0.39</v>
      </c>
      <c r="D159">
        <v>-4.57</v>
      </c>
      <c r="E159">
        <f>SQRT(mpu_data_3_1[[#This Row],[Accel_X (m/s-2)]]^2+mpu_data_3_1[[#This Row],[Accel_Y (m/s-2)]]^2+mpu_data_3_1[[#This Row],[Accel_Z (m/s-2)]]^2)</f>
        <v>5.2141538143787054</v>
      </c>
      <c r="F159">
        <f>ABS(mpu_data_3_1[[#This Row],[VECTOR MAGNITUDE]]-9.81)</f>
        <v>4.5958461856212951</v>
      </c>
    </row>
    <row r="160" spans="1:6">
      <c r="A160">
        <v>166</v>
      </c>
      <c r="B160">
        <v>6.18</v>
      </c>
      <c r="C160">
        <v>2.3199999999999998</v>
      </c>
      <c r="D160">
        <v>12.6</v>
      </c>
      <c r="E160">
        <f>SQRT(mpu_data_3_1[[#This Row],[Accel_X (m/s-2)]]^2+mpu_data_3_1[[#This Row],[Accel_Y (m/s-2)]]^2+mpu_data_3_1[[#This Row],[Accel_Z (m/s-2)]]^2)</f>
        <v>14.224443750108472</v>
      </c>
      <c r="F160">
        <f>ABS(mpu_data_3_1[[#This Row],[VECTOR MAGNITUDE]]-9.81)</f>
        <v>4.4144437501084717</v>
      </c>
    </row>
    <row r="161" spans="1:6">
      <c r="A161">
        <v>167</v>
      </c>
      <c r="B161">
        <v>7.7</v>
      </c>
      <c r="C161">
        <v>-1.96</v>
      </c>
      <c r="D161">
        <v>9.01</v>
      </c>
      <c r="E161">
        <f>SQRT(mpu_data_3_1[[#This Row],[Accel_X (m/s-2)]]^2+mpu_data_3_1[[#This Row],[Accel_Y (m/s-2)]]^2+mpu_data_3_1[[#This Row],[Accel_Z (m/s-2)]]^2)</f>
        <v>12.012980479464703</v>
      </c>
      <c r="F161">
        <f>ABS(mpu_data_3_1[[#This Row],[VECTOR MAGNITUDE]]-9.81)</f>
        <v>2.2029804794647028</v>
      </c>
    </row>
    <row r="162" spans="1:6">
      <c r="A162">
        <v>168</v>
      </c>
      <c r="B162">
        <v>8.61</v>
      </c>
      <c r="C162">
        <v>-1.34</v>
      </c>
      <c r="D162">
        <v>4.2</v>
      </c>
      <c r="E162">
        <f>SQRT(mpu_data_3_1[[#This Row],[Accel_X (m/s-2)]]^2+mpu_data_3_1[[#This Row],[Accel_Y (m/s-2)]]^2+mpu_data_3_1[[#This Row],[Accel_Z (m/s-2)]]^2)</f>
        <v>9.6730398531175297</v>
      </c>
      <c r="F162">
        <f>ABS(mpu_data_3_1[[#This Row],[VECTOR MAGNITUDE]]-9.81)</f>
        <v>0.13696014688247082</v>
      </c>
    </row>
    <row r="163" spans="1:6">
      <c r="A163">
        <v>169</v>
      </c>
      <c r="B163">
        <v>4.8899999999999997</v>
      </c>
      <c r="C163">
        <v>6.76</v>
      </c>
      <c r="D163">
        <v>12.88</v>
      </c>
      <c r="E163">
        <f>SQRT(mpu_data_3_1[[#This Row],[Accel_X (m/s-2)]]^2+mpu_data_3_1[[#This Row],[Accel_Y (m/s-2)]]^2+mpu_data_3_1[[#This Row],[Accel_Z (m/s-2)]]^2)</f>
        <v>15.346142837859942</v>
      </c>
      <c r="F163">
        <f>ABS(mpu_data_3_1[[#This Row],[VECTOR MAGNITUDE]]-9.81)</f>
        <v>5.5361428378599413</v>
      </c>
    </row>
    <row r="164" spans="1:6">
      <c r="A164">
        <v>170</v>
      </c>
      <c r="B164">
        <v>-10.8</v>
      </c>
      <c r="C164">
        <v>9.23</v>
      </c>
      <c r="D164">
        <v>-0.7</v>
      </c>
      <c r="E164">
        <f>SQRT(mpu_data_3_1[[#This Row],[Accel_X (m/s-2)]]^2+mpu_data_3_1[[#This Row],[Accel_Y (m/s-2)]]^2+mpu_data_3_1[[#This Row],[Accel_Z (m/s-2)]]^2)</f>
        <v>14.22402544992099</v>
      </c>
      <c r="F164">
        <f>ABS(mpu_data_3_1[[#This Row],[VECTOR MAGNITUDE]]-9.81)</f>
        <v>4.4140254499209899</v>
      </c>
    </row>
    <row r="165" spans="1:6">
      <c r="A165">
        <v>171</v>
      </c>
      <c r="B165">
        <v>3.77</v>
      </c>
      <c r="C165">
        <v>-5.44</v>
      </c>
      <c r="D165">
        <v>0.38</v>
      </c>
      <c r="E165">
        <f>SQRT(mpu_data_3_1[[#This Row],[Accel_X (m/s-2)]]^2+mpu_data_3_1[[#This Row],[Accel_Y (m/s-2)]]^2+mpu_data_3_1[[#This Row],[Accel_Z (m/s-2)]]^2)</f>
        <v>6.6295474958702876</v>
      </c>
      <c r="F165">
        <f>ABS(mpu_data_3_1[[#This Row],[VECTOR MAGNITUDE]]-9.81)</f>
        <v>3.1804525041297129</v>
      </c>
    </row>
    <row r="166" spans="1:6">
      <c r="A166">
        <v>172</v>
      </c>
      <c r="B166">
        <v>2.62</v>
      </c>
      <c r="C166">
        <v>-7.33</v>
      </c>
      <c r="D166">
        <v>3.61</v>
      </c>
      <c r="E166">
        <f>SQRT(mpu_data_3_1[[#This Row],[Accel_X (m/s-2)]]^2+mpu_data_3_1[[#This Row],[Accel_Y (m/s-2)]]^2+mpu_data_3_1[[#This Row],[Accel_Z (m/s-2)]]^2)</f>
        <v>8.5805244594954697</v>
      </c>
      <c r="F166">
        <f>ABS(mpu_data_3_1[[#This Row],[VECTOR MAGNITUDE]]-9.81)</f>
        <v>1.2294755405045308</v>
      </c>
    </row>
    <row r="167" spans="1:6">
      <c r="A167">
        <v>173</v>
      </c>
      <c r="B167">
        <v>14.22</v>
      </c>
      <c r="C167">
        <v>-6.05</v>
      </c>
      <c r="D167">
        <v>11.44</v>
      </c>
      <c r="E167">
        <f>SQRT(mpu_data_3_1[[#This Row],[Accel_X (m/s-2)]]^2+mpu_data_3_1[[#This Row],[Accel_Y (m/s-2)]]^2+mpu_data_3_1[[#This Row],[Accel_Z (m/s-2)]]^2)</f>
        <v>19.227181280676582</v>
      </c>
      <c r="F167">
        <f>ABS(mpu_data_3_1[[#This Row],[VECTOR MAGNITUDE]]-9.81)</f>
        <v>9.4171812806765818</v>
      </c>
    </row>
    <row r="168" spans="1:6">
      <c r="A168">
        <v>174</v>
      </c>
      <c r="B168">
        <v>5.49</v>
      </c>
      <c r="C168">
        <v>6.8</v>
      </c>
      <c r="D168">
        <v>12.48</v>
      </c>
      <c r="E168">
        <f>SQRT(mpu_data_3_1[[#This Row],[Accel_X (m/s-2)]]^2+mpu_data_3_1[[#This Row],[Accel_Y (m/s-2)]]^2+mpu_data_3_1[[#This Row],[Accel_Z (m/s-2)]]^2)</f>
        <v>15.235829481849684</v>
      </c>
      <c r="F168">
        <f>ABS(mpu_data_3_1[[#This Row],[VECTOR MAGNITUDE]]-9.81)</f>
        <v>5.4258294818496839</v>
      </c>
    </row>
    <row r="169" spans="1:6">
      <c r="A169">
        <v>175</v>
      </c>
      <c r="B169">
        <v>-6.24</v>
      </c>
      <c r="C169">
        <v>5.49</v>
      </c>
      <c r="D169">
        <v>0.35</v>
      </c>
      <c r="E169">
        <f>SQRT(mpu_data_3_1[[#This Row],[Accel_X (m/s-2)]]^2+mpu_data_3_1[[#This Row],[Accel_Y (m/s-2)]]^2+mpu_data_3_1[[#This Row],[Accel_Z (m/s-2)]]^2)</f>
        <v>8.318665758401405</v>
      </c>
      <c r="F169">
        <f>ABS(mpu_data_3_1[[#This Row],[VECTOR MAGNITUDE]]-9.81)</f>
        <v>1.4913342415985955</v>
      </c>
    </row>
    <row r="170" spans="1:6">
      <c r="A170">
        <v>176</v>
      </c>
      <c r="B170">
        <v>-11.85</v>
      </c>
      <c r="C170">
        <v>4.09</v>
      </c>
      <c r="D170">
        <v>6.05</v>
      </c>
      <c r="E170">
        <f>SQRT(mpu_data_3_1[[#This Row],[Accel_X (m/s-2)]]^2+mpu_data_3_1[[#This Row],[Accel_Y (m/s-2)]]^2+mpu_data_3_1[[#This Row],[Accel_Z (m/s-2)]]^2)</f>
        <v>13.919522261916894</v>
      </c>
      <c r="F170">
        <f>ABS(mpu_data_3_1[[#This Row],[VECTOR MAGNITUDE]]-9.81)</f>
        <v>4.1095222619168936</v>
      </c>
    </row>
    <row r="171" spans="1:6">
      <c r="A171">
        <v>177</v>
      </c>
      <c r="B171">
        <v>-10.83</v>
      </c>
      <c r="C171">
        <v>0.49</v>
      </c>
      <c r="D171">
        <v>4.99</v>
      </c>
      <c r="E171">
        <f>SQRT(mpu_data_3_1[[#This Row],[Accel_X (m/s-2)]]^2+mpu_data_3_1[[#This Row],[Accel_Y (m/s-2)]]^2+mpu_data_3_1[[#This Row],[Accel_Z (m/s-2)]]^2)</f>
        <v>11.93436634262582</v>
      </c>
      <c r="F171">
        <f>ABS(mpu_data_3_1[[#This Row],[VECTOR MAGNITUDE]]-9.81)</f>
        <v>2.1243663426258195</v>
      </c>
    </row>
    <row r="172" spans="1:6">
      <c r="A172">
        <v>178</v>
      </c>
      <c r="B172">
        <v>-5.79</v>
      </c>
      <c r="C172">
        <v>-5.68</v>
      </c>
      <c r="D172">
        <v>-4.6500000000000004</v>
      </c>
      <c r="E172">
        <f>SQRT(mpu_data_3_1[[#This Row],[Accel_X (m/s-2)]]^2+mpu_data_3_1[[#This Row],[Accel_Y (m/s-2)]]^2+mpu_data_3_1[[#This Row],[Accel_Z (m/s-2)]]^2)</f>
        <v>9.3492780469937884</v>
      </c>
      <c r="F172">
        <f>ABS(mpu_data_3_1[[#This Row],[VECTOR MAGNITUDE]]-9.81)</f>
        <v>0.4607219530062121</v>
      </c>
    </row>
    <row r="173" spans="1:6">
      <c r="A173">
        <v>179</v>
      </c>
      <c r="B173">
        <v>-9.2799999999999994</v>
      </c>
      <c r="C173">
        <v>-5.0199999999999996</v>
      </c>
      <c r="D173">
        <v>2.08</v>
      </c>
      <c r="E173">
        <f>SQRT(mpu_data_3_1[[#This Row],[Accel_X (m/s-2)]]^2+mpu_data_3_1[[#This Row],[Accel_Y (m/s-2)]]^2+mpu_data_3_1[[#This Row],[Accel_Z (m/s-2)]]^2)</f>
        <v>10.753845823704188</v>
      </c>
      <c r="F173">
        <f>ABS(mpu_data_3_1[[#This Row],[VECTOR MAGNITUDE]]-9.81)</f>
        <v>0.94384582370418713</v>
      </c>
    </row>
    <row r="174" spans="1:6">
      <c r="A174">
        <v>180</v>
      </c>
      <c r="B174">
        <v>-7.05</v>
      </c>
      <c r="C174">
        <v>-3.24</v>
      </c>
      <c r="D174">
        <v>5.2</v>
      </c>
      <c r="E174">
        <f>SQRT(mpu_data_3_1[[#This Row],[Accel_X (m/s-2)]]^2+mpu_data_3_1[[#This Row],[Accel_Y (m/s-2)]]^2+mpu_data_3_1[[#This Row],[Accel_Z (m/s-2)]]^2)</f>
        <v>9.3402408962510179</v>
      </c>
      <c r="F174">
        <f>ABS(mpu_data_3_1[[#This Row],[VECTOR MAGNITUDE]]-9.81)</f>
        <v>0.46975910374898255</v>
      </c>
    </row>
    <row r="175" spans="1:6">
      <c r="A175">
        <v>181</v>
      </c>
      <c r="B175">
        <v>10.58</v>
      </c>
      <c r="C175">
        <v>-0.01</v>
      </c>
      <c r="D175">
        <v>-3.61</v>
      </c>
      <c r="E175">
        <f>SQRT(mpu_data_3_1[[#This Row],[Accel_X (m/s-2)]]^2+mpu_data_3_1[[#This Row],[Accel_Y (m/s-2)]]^2+mpu_data_3_1[[#This Row],[Accel_Z (m/s-2)]]^2)</f>
        <v>11.178935548611058</v>
      </c>
      <c r="F175">
        <f>ABS(mpu_data_3_1[[#This Row],[VECTOR MAGNITUDE]]-9.81)</f>
        <v>1.3689355486110575</v>
      </c>
    </row>
    <row r="176" spans="1:6">
      <c r="A176">
        <v>182</v>
      </c>
      <c r="B176">
        <v>0.56000000000000005</v>
      </c>
      <c r="C176">
        <v>-2.83</v>
      </c>
      <c r="D176">
        <v>10.57</v>
      </c>
      <c r="E176">
        <f>SQRT(mpu_data_3_1[[#This Row],[Accel_X (m/s-2)]]^2+mpu_data_3_1[[#This Row],[Accel_Y (m/s-2)]]^2+mpu_data_3_1[[#This Row],[Accel_Z (m/s-2)]]^2)</f>
        <v>10.956614440601623</v>
      </c>
      <c r="F176">
        <f>ABS(mpu_data_3_1[[#This Row],[VECTOR MAGNITUDE]]-9.81)</f>
        <v>1.1466144406016223</v>
      </c>
    </row>
    <row r="177" spans="1:6">
      <c r="A177">
        <v>183</v>
      </c>
      <c r="B177">
        <v>7.3</v>
      </c>
      <c r="C177">
        <v>-4.18</v>
      </c>
      <c r="D177">
        <v>-7.61</v>
      </c>
      <c r="E177">
        <f>SQRT(mpu_data_3_1[[#This Row],[Accel_X (m/s-2)]]^2+mpu_data_3_1[[#This Row],[Accel_Y (m/s-2)]]^2+mpu_data_3_1[[#This Row],[Accel_Z (m/s-2)]]^2)</f>
        <v>11.343478302531372</v>
      </c>
      <c r="F177">
        <f>ABS(mpu_data_3_1[[#This Row],[VECTOR MAGNITUDE]]-9.81)</f>
        <v>1.5334783025313712</v>
      </c>
    </row>
    <row r="178" spans="1:6">
      <c r="A178">
        <v>184</v>
      </c>
      <c r="B178">
        <v>-0.19</v>
      </c>
      <c r="C178">
        <v>5.97</v>
      </c>
      <c r="D178">
        <v>-6.62</v>
      </c>
      <c r="E178">
        <f>SQRT(mpu_data_3_1[[#This Row],[Accel_X (m/s-2)]]^2+mpu_data_3_1[[#This Row],[Accel_Y (m/s-2)]]^2+mpu_data_3_1[[#This Row],[Accel_Z (m/s-2)]]^2)</f>
        <v>8.9163557578194457</v>
      </c>
      <c r="F178">
        <f>ABS(mpu_data_3_1[[#This Row],[VECTOR MAGNITUDE]]-9.81)</f>
        <v>0.89364424218055483</v>
      </c>
    </row>
    <row r="179" spans="1:6">
      <c r="A179">
        <v>185</v>
      </c>
      <c r="B179">
        <v>14.9</v>
      </c>
      <c r="C179">
        <v>-3.34</v>
      </c>
      <c r="D179">
        <v>9.5</v>
      </c>
      <c r="E179">
        <f>SQRT(mpu_data_3_1[[#This Row],[Accel_X (m/s-2)]]^2+mpu_data_3_1[[#This Row],[Accel_Y (m/s-2)]]^2+mpu_data_3_1[[#This Row],[Accel_Z (m/s-2)]]^2)</f>
        <v>17.983759340026769</v>
      </c>
      <c r="F179">
        <f>ABS(mpu_data_3_1[[#This Row],[VECTOR MAGNITUDE]]-9.81)</f>
        <v>8.1737593400267681</v>
      </c>
    </row>
    <row r="180" spans="1:6">
      <c r="A180">
        <v>186</v>
      </c>
      <c r="B180">
        <v>-3.28</v>
      </c>
      <c r="C180">
        <v>19.61</v>
      </c>
      <c r="D180">
        <v>0.06</v>
      </c>
      <c r="E180">
        <f>SQRT(mpu_data_3_1[[#This Row],[Accel_X (m/s-2)]]^2+mpu_data_3_1[[#This Row],[Accel_Y (m/s-2)]]^2+mpu_data_3_1[[#This Row],[Accel_Z (m/s-2)]]^2)</f>
        <v>19.882507387148131</v>
      </c>
      <c r="F180">
        <f>ABS(mpu_data_3_1[[#This Row],[VECTOR MAGNITUDE]]-9.81)</f>
        <v>10.07250738714813</v>
      </c>
    </row>
    <row r="181" spans="1:6">
      <c r="A181">
        <v>187</v>
      </c>
      <c r="B181">
        <v>-7.96</v>
      </c>
      <c r="C181">
        <v>0.01</v>
      </c>
      <c r="D181">
        <v>3.77</v>
      </c>
      <c r="E181">
        <f>SQRT(mpu_data_3_1[[#This Row],[Accel_X (m/s-2)]]^2+mpu_data_3_1[[#This Row],[Accel_Y (m/s-2)]]^2+mpu_data_3_1[[#This Row],[Accel_Z (m/s-2)]]^2)</f>
        <v>8.8076444069910096</v>
      </c>
      <c r="F181">
        <f>ABS(mpu_data_3_1[[#This Row],[VECTOR MAGNITUDE]]-9.81)</f>
        <v>1.0023555930089909</v>
      </c>
    </row>
    <row r="182" spans="1:6">
      <c r="A182">
        <v>188</v>
      </c>
      <c r="B182">
        <v>-4.2699999999999996</v>
      </c>
      <c r="C182">
        <v>7.92</v>
      </c>
      <c r="D182">
        <v>3.43</v>
      </c>
      <c r="E182">
        <f>SQRT(mpu_data_3_1[[#This Row],[Accel_X (m/s-2)]]^2+mpu_data_3_1[[#This Row],[Accel_Y (m/s-2)]]^2+mpu_data_3_1[[#This Row],[Accel_Z (m/s-2)]]^2)</f>
        <v>9.629340579707419</v>
      </c>
      <c r="F182">
        <f>ABS(mpu_data_3_1[[#This Row],[VECTOR MAGNITUDE]]-9.81)</f>
        <v>0.18065942029258153</v>
      </c>
    </row>
    <row r="183" spans="1:6">
      <c r="A183">
        <v>189</v>
      </c>
      <c r="B183">
        <v>-19.61</v>
      </c>
      <c r="C183">
        <v>0.68</v>
      </c>
      <c r="D183">
        <v>-4.2</v>
      </c>
      <c r="E183">
        <f>SQRT(mpu_data_3_1[[#This Row],[Accel_X (m/s-2)]]^2+mpu_data_3_1[[#This Row],[Accel_Y (m/s-2)]]^2+mpu_data_3_1[[#This Row],[Accel_Z (m/s-2)]]^2)</f>
        <v>20.06625276428063</v>
      </c>
      <c r="F183">
        <f>ABS(mpu_data_3_1[[#This Row],[VECTOR MAGNITUDE]]-9.81)</f>
        <v>10.25625276428063</v>
      </c>
    </row>
    <row r="184" spans="1:6">
      <c r="A184">
        <v>190</v>
      </c>
      <c r="B184">
        <v>9.74</v>
      </c>
      <c r="C184">
        <v>11.13</v>
      </c>
      <c r="D184">
        <v>-10.47</v>
      </c>
      <c r="E184">
        <f>SQRT(mpu_data_3_1[[#This Row],[Accel_X (m/s-2)]]^2+mpu_data_3_1[[#This Row],[Accel_Y (m/s-2)]]^2+mpu_data_3_1[[#This Row],[Accel_Z (m/s-2)]]^2)</f>
        <v>18.120855388198429</v>
      </c>
      <c r="F184">
        <f>ABS(mpu_data_3_1[[#This Row],[VECTOR MAGNITUDE]]-9.81)</f>
        <v>8.3108553881984282</v>
      </c>
    </row>
    <row r="185" spans="1:6">
      <c r="A185">
        <v>191</v>
      </c>
      <c r="B185">
        <v>1.7</v>
      </c>
      <c r="C185">
        <v>-17.059999999999999</v>
      </c>
      <c r="D185">
        <v>-4.3600000000000003</v>
      </c>
      <c r="E185">
        <f>SQRT(mpu_data_3_1[[#This Row],[Accel_X (m/s-2)]]^2+mpu_data_3_1[[#This Row],[Accel_Y (m/s-2)]]^2+mpu_data_3_1[[#This Row],[Accel_Z (m/s-2)]]^2)</f>
        <v>17.690200677211095</v>
      </c>
      <c r="F185">
        <f>ABS(mpu_data_3_1[[#This Row],[VECTOR MAGNITUDE]]-9.81)</f>
        <v>7.8802006772110946</v>
      </c>
    </row>
    <row r="186" spans="1:6">
      <c r="A186">
        <v>192</v>
      </c>
      <c r="B186">
        <v>-1.85</v>
      </c>
      <c r="C186">
        <v>8.9499999999999993</v>
      </c>
      <c r="D186">
        <v>7.46</v>
      </c>
      <c r="E186">
        <f>SQRT(mpu_data_3_1[[#This Row],[Accel_X (m/s-2)]]^2+mpu_data_3_1[[#This Row],[Accel_Y (m/s-2)]]^2+mpu_data_3_1[[#This Row],[Accel_Z (m/s-2)]]^2)</f>
        <v>11.797313253448856</v>
      </c>
      <c r="F186">
        <f>ABS(mpu_data_3_1[[#This Row],[VECTOR MAGNITUDE]]-9.81)</f>
        <v>1.9873132534488551</v>
      </c>
    </row>
    <row r="187" spans="1:6">
      <c r="A187">
        <v>193</v>
      </c>
      <c r="B187">
        <v>-4.46</v>
      </c>
      <c r="C187">
        <v>1.72</v>
      </c>
      <c r="D187">
        <v>19.61</v>
      </c>
      <c r="E187">
        <f>SQRT(mpu_data_3_1[[#This Row],[Accel_X (m/s-2)]]^2+mpu_data_3_1[[#This Row],[Accel_Y (m/s-2)]]^2+mpu_data_3_1[[#This Row],[Accel_Z (m/s-2)]]^2)</f>
        <v>20.184204220132138</v>
      </c>
      <c r="F187">
        <f>ABS(mpu_data_3_1[[#This Row],[VECTOR MAGNITUDE]]-9.81)</f>
        <v>10.374204220132137</v>
      </c>
    </row>
    <row r="188" spans="1:6">
      <c r="A188">
        <v>194</v>
      </c>
      <c r="B188">
        <v>-10.18</v>
      </c>
      <c r="C188">
        <v>-1.04</v>
      </c>
      <c r="D188">
        <v>-1.3</v>
      </c>
      <c r="E188">
        <f>SQRT(mpu_data_3_1[[#This Row],[Accel_X (m/s-2)]]^2+mpu_data_3_1[[#This Row],[Accel_Y (m/s-2)]]^2+mpu_data_3_1[[#This Row],[Accel_Z (m/s-2)]]^2)</f>
        <v>10.315231456443428</v>
      </c>
      <c r="F188">
        <f>ABS(mpu_data_3_1[[#This Row],[VECTOR MAGNITUDE]]-9.81)</f>
        <v>0.50523145644342726</v>
      </c>
    </row>
    <row r="189" spans="1:6">
      <c r="A189">
        <v>195</v>
      </c>
      <c r="B189">
        <v>-5.36</v>
      </c>
      <c r="C189">
        <v>5.6</v>
      </c>
      <c r="D189">
        <v>14.36</v>
      </c>
      <c r="E189">
        <f>SQRT(mpu_data_3_1[[#This Row],[Accel_X (m/s-2)]]^2+mpu_data_3_1[[#This Row],[Accel_Y (m/s-2)]]^2+mpu_data_3_1[[#This Row],[Accel_Z (m/s-2)]]^2)</f>
        <v>16.318676416915679</v>
      </c>
      <c r="F189">
        <f>ABS(mpu_data_3_1[[#This Row],[VECTOR MAGNITUDE]]-9.81)</f>
        <v>6.5086764169156783</v>
      </c>
    </row>
    <row r="190" spans="1:6">
      <c r="A190">
        <v>196</v>
      </c>
      <c r="B190">
        <v>-8.2200000000000006</v>
      </c>
      <c r="C190">
        <v>7.12</v>
      </c>
      <c r="D190">
        <v>4.12</v>
      </c>
      <c r="E190">
        <f>SQRT(mpu_data_3_1[[#This Row],[Accel_X (m/s-2)]]^2+mpu_data_3_1[[#This Row],[Accel_Y (m/s-2)]]^2+mpu_data_3_1[[#This Row],[Accel_Z (m/s-2)]]^2)</f>
        <v>11.629153021609097</v>
      </c>
      <c r="F190">
        <f>ABS(mpu_data_3_1[[#This Row],[VECTOR MAGNITUDE]]-9.81)</f>
        <v>1.8191530216090968</v>
      </c>
    </row>
    <row r="191" spans="1:6">
      <c r="A191">
        <v>197</v>
      </c>
      <c r="B191">
        <v>-0.42</v>
      </c>
      <c r="C191">
        <v>12.19</v>
      </c>
      <c r="D191">
        <v>-5.74</v>
      </c>
      <c r="E191">
        <f>SQRT(mpu_data_3_1[[#This Row],[Accel_X (m/s-2)]]^2+mpu_data_3_1[[#This Row],[Accel_Y (m/s-2)]]^2+mpu_data_3_1[[#This Row],[Accel_Z (m/s-2)]]^2)</f>
        <v>13.480359787483417</v>
      </c>
      <c r="F191">
        <f>ABS(mpu_data_3_1[[#This Row],[VECTOR MAGNITUDE]]-9.81)</f>
        <v>3.6703597874834166</v>
      </c>
    </row>
    <row r="192" spans="1:6">
      <c r="A192">
        <v>198</v>
      </c>
      <c r="B192">
        <v>1.59</v>
      </c>
      <c r="C192">
        <v>-3.96</v>
      </c>
      <c r="D192">
        <v>10.47</v>
      </c>
      <c r="E192">
        <f>SQRT(mpu_data_3_1[[#This Row],[Accel_X (m/s-2)]]^2+mpu_data_3_1[[#This Row],[Accel_Y (m/s-2)]]^2+mpu_data_3_1[[#This Row],[Accel_Z (m/s-2)]]^2)</f>
        <v>11.306219527322121</v>
      </c>
      <c r="F192">
        <f>ABS(mpu_data_3_1[[#This Row],[VECTOR MAGNITUDE]]-9.81)</f>
        <v>1.4962195273221202</v>
      </c>
    </row>
    <row r="193" spans="1:6">
      <c r="A193">
        <v>199</v>
      </c>
      <c r="B193">
        <v>4.0599999999999996</v>
      </c>
      <c r="C193">
        <v>-2.94</v>
      </c>
      <c r="D193">
        <v>4.43</v>
      </c>
      <c r="E193">
        <f>SQRT(mpu_data_3_1[[#This Row],[Accel_X (m/s-2)]]^2+mpu_data_3_1[[#This Row],[Accel_Y (m/s-2)]]^2+mpu_data_3_1[[#This Row],[Accel_Z (m/s-2)]]^2)</f>
        <v>6.6897010396579004</v>
      </c>
      <c r="F193">
        <f>ABS(mpu_data_3_1[[#This Row],[VECTOR MAGNITUDE]]-9.81)</f>
        <v>3.1202989603421001</v>
      </c>
    </row>
    <row r="194" spans="1:6">
      <c r="A194">
        <v>200</v>
      </c>
      <c r="B194">
        <v>7.12</v>
      </c>
      <c r="C194">
        <v>-1.83</v>
      </c>
      <c r="D194">
        <v>10.89</v>
      </c>
      <c r="E194">
        <f>SQRT(mpu_data_3_1[[#This Row],[Accel_X (m/s-2)]]^2+mpu_data_3_1[[#This Row],[Accel_Y (m/s-2)]]^2+mpu_data_3_1[[#This Row],[Accel_Z (m/s-2)]]^2)</f>
        <v>13.139079115371823</v>
      </c>
      <c r="F194">
        <f>ABS(mpu_data_3_1[[#This Row],[VECTOR MAGNITUDE]]-9.81)</f>
        <v>3.3290791153718224</v>
      </c>
    </row>
    <row r="195" spans="1:6">
      <c r="A195">
        <v>201</v>
      </c>
      <c r="B195">
        <v>-1.33</v>
      </c>
      <c r="C195">
        <v>-2.97</v>
      </c>
      <c r="D195">
        <v>6.93</v>
      </c>
      <c r="E195">
        <f>SQRT(mpu_data_3_1[[#This Row],[Accel_X (m/s-2)]]^2+mpu_data_3_1[[#This Row],[Accel_Y (m/s-2)]]^2+mpu_data_3_1[[#This Row],[Accel_Z (m/s-2)]]^2)</f>
        <v>7.6560237721678996</v>
      </c>
      <c r="F195">
        <f>ABS(mpu_data_3_1[[#This Row],[VECTOR MAGNITUDE]]-9.81)</f>
        <v>2.1539762278321009</v>
      </c>
    </row>
    <row r="196" spans="1:6">
      <c r="A196">
        <v>202</v>
      </c>
      <c r="B196">
        <v>-9.26</v>
      </c>
      <c r="C196">
        <v>0.84</v>
      </c>
      <c r="D196">
        <v>11.42</v>
      </c>
      <c r="E196">
        <f>SQRT(mpu_data_3_1[[#This Row],[Accel_X (m/s-2)]]^2+mpu_data_3_1[[#This Row],[Accel_Y (m/s-2)]]^2+mpu_data_3_1[[#This Row],[Accel_Z (m/s-2)]]^2)</f>
        <v>14.726493133125754</v>
      </c>
      <c r="F196">
        <f>ABS(mpu_data_3_1[[#This Row],[VECTOR MAGNITUDE]]-9.81)</f>
        <v>4.9164931331257531</v>
      </c>
    </row>
    <row r="197" spans="1:6">
      <c r="A197">
        <v>203</v>
      </c>
      <c r="B197">
        <v>-4.42</v>
      </c>
      <c r="C197">
        <v>5.86</v>
      </c>
      <c r="D197">
        <v>10.55</v>
      </c>
      <c r="E197">
        <f>SQRT(mpu_data_3_1[[#This Row],[Accel_X (m/s-2)]]^2+mpu_data_3_1[[#This Row],[Accel_Y (m/s-2)]]^2+mpu_data_3_1[[#This Row],[Accel_Z (m/s-2)]]^2)</f>
        <v>12.852178803611473</v>
      </c>
      <c r="F197">
        <f>ABS(mpu_data_3_1[[#This Row],[VECTOR MAGNITUDE]]-9.81)</f>
        <v>3.0421788036114723</v>
      </c>
    </row>
    <row r="198" spans="1:6">
      <c r="A198">
        <v>204</v>
      </c>
      <c r="B198">
        <v>2.52</v>
      </c>
      <c r="C198">
        <v>0.62</v>
      </c>
      <c r="D198">
        <v>13.35</v>
      </c>
      <c r="E198">
        <f>SQRT(mpu_data_3_1[[#This Row],[Accel_X (m/s-2)]]^2+mpu_data_3_1[[#This Row],[Accel_Y (m/s-2)]]^2+mpu_data_3_1[[#This Row],[Accel_Z (m/s-2)]]^2)</f>
        <v>13.599900734931854</v>
      </c>
      <c r="F198">
        <f>ABS(mpu_data_3_1[[#This Row],[VECTOR MAGNITUDE]]-9.81)</f>
        <v>3.7899007349318534</v>
      </c>
    </row>
    <row r="199" spans="1:6">
      <c r="A199">
        <v>205</v>
      </c>
      <c r="B199">
        <v>9.2200000000000006</v>
      </c>
      <c r="C199">
        <v>-6.05</v>
      </c>
      <c r="D199">
        <v>5.92</v>
      </c>
      <c r="E199">
        <f>SQRT(mpu_data_3_1[[#This Row],[Accel_X (m/s-2)]]^2+mpu_data_3_1[[#This Row],[Accel_Y (m/s-2)]]^2+mpu_data_3_1[[#This Row],[Accel_Z (m/s-2)]]^2)</f>
        <v>12.516281396644933</v>
      </c>
      <c r="F199">
        <f>ABS(mpu_data_3_1[[#This Row],[VECTOR MAGNITUDE]]-9.81)</f>
        <v>2.7062813966449326</v>
      </c>
    </row>
    <row r="200" spans="1:6">
      <c r="A200">
        <v>206</v>
      </c>
      <c r="B200">
        <v>1.03</v>
      </c>
      <c r="C200">
        <v>2.04</v>
      </c>
      <c r="D200">
        <v>12.66</v>
      </c>
      <c r="E200">
        <f>SQRT(mpu_data_3_1[[#This Row],[Accel_X (m/s-2)]]^2+mpu_data_3_1[[#This Row],[Accel_Y (m/s-2)]]^2+mpu_data_3_1[[#This Row],[Accel_Z (m/s-2)]]^2)</f>
        <v>12.8646064844596</v>
      </c>
      <c r="F200">
        <f>ABS(mpu_data_3_1[[#This Row],[VECTOR MAGNITUDE]]-9.81)</f>
        <v>3.0546064844595993</v>
      </c>
    </row>
    <row r="201" spans="1:6">
      <c r="A201">
        <v>207</v>
      </c>
      <c r="B201">
        <v>-3.59</v>
      </c>
      <c r="C201">
        <v>-0.56999999999999995</v>
      </c>
      <c r="D201">
        <v>10.77</v>
      </c>
      <c r="E201">
        <f>SQRT(mpu_data_3_1[[#This Row],[Accel_X (m/s-2)]]^2+mpu_data_3_1[[#This Row],[Accel_Y (m/s-2)]]^2+mpu_data_3_1[[#This Row],[Accel_Z (m/s-2)]]^2)</f>
        <v>11.366877319651161</v>
      </c>
      <c r="F201">
        <f>ABS(mpu_data_3_1[[#This Row],[VECTOR MAGNITUDE]]-9.81)</f>
        <v>1.5568773196511607</v>
      </c>
    </row>
    <row r="202" spans="1:6">
      <c r="A202">
        <v>208</v>
      </c>
      <c r="B202">
        <v>-2.4500000000000002</v>
      </c>
      <c r="C202">
        <v>-0.3</v>
      </c>
      <c r="D202">
        <v>10.85</v>
      </c>
      <c r="E202">
        <f>SQRT(mpu_data_3_1[[#This Row],[Accel_X (m/s-2)]]^2+mpu_data_3_1[[#This Row],[Accel_Y (m/s-2)]]^2+mpu_data_3_1[[#This Row],[Accel_Z (m/s-2)]]^2)</f>
        <v>11.127218879845943</v>
      </c>
      <c r="F202">
        <f>ABS(mpu_data_3_1[[#This Row],[VECTOR MAGNITUDE]]-9.81)</f>
        <v>1.3172188798459423</v>
      </c>
    </row>
    <row r="203" spans="1:6">
      <c r="A203" t="s">
        <v>331</v>
      </c>
      <c r="E203" t="s">
        <v>325</v>
      </c>
      <c r="F203">
        <f>MAX(F2:F202)</f>
        <v>18.304263283963181</v>
      </c>
    </row>
    <row r="204" spans="1:6">
      <c r="E204" t="s">
        <v>326</v>
      </c>
      <c r="F204">
        <f>MIN(F2:F202)</f>
        <v>1.5416021726508689E-2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94C89-44DD-4CBC-865E-1F57F6AFE0CD}">
  <dimension ref="A1:K22"/>
  <sheetViews>
    <sheetView workbookViewId="0">
      <selection activeCell="I13" sqref="I13"/>
    </sheetView>
  </sheetViews>
  <sheetFormatPr baseColWidth="10" defaultColWidth="8.6640625" defaultRowHeight="15"/>
  <cols>
    <col min="1" max="1" width="14.6640625" style="1" customWidth="1"/>
    <col min="2" max="11" width="10.6640625" style="1" customWidth="1"/>
    <col min="12" max="12" width="16.6640625" style="1" customWidth="1"/>
    <col min="13" max="16384" width="8.6640625" style="1"/>
  </cols>
  <sheetData>
    <row r="1" spans="1:11" ht="28">
      <c r="A1" s="39" t="s">
        <v>323</v>
      </c>
      <c r="B1" s="39"/>
      <c r="C1" s="39"/>
      <c r="D1" s="39"/>
      <c r="E1" s="39"/>
      <c r="F1" s="39"/>
      <c r="G1" s="39"/>
      <c r="H1" s="39"/>
      <c r="I1" s="39"/>
      <c r="J1" s="39"/>
    </row>
    <row r="2" spans="1:11" ht="16">
      <c r="A2" s="40" t="s">
        <v>33</v>
      </c>
      <c r="B2" s="40"/>
      <c r="C2" s="40"/>
      <c r="D2" s="40"/>
      <c r="E2" s="40"/>
      <c r="F2" s="40"/>
      <c r="G2" s="40"/>
      <c r="H2" s="40"/>
      <c r="I2" s="40"/>
      <c r="J2" s="40"/>
    </row>
    <row r="3" spans="1:11" ht="33.5" customHeight="1">
      <c r="A3" s="41" t="s">
        <v>34</v>
      </c>
      <c r="B3" s="41"/>
      <c r="C3" s="41"/>
      <c r="D3" s="41"/>
      <c r="E3" s="41"/>
      <c r="F3" s="41"/>
      <c r="G3" s="41"/>
      <c r="H3" s="41"/>
      <c r="I3" s="41"/>
      <c r="J3" s="41"/>
      <c r="K3" s="41"/>
    </row>
    <row r="4" spans="1:11">
      <c r="A4" s="16" t="s">
        <v>35</v>
      </c>
      <c r="B4" s="16" t="s">
        <v>12</v>
      </c>
      <c r="C4" s="16" t="s">
        <v>14</v>
      </c>
      <c r="D4" s="16" t="s">
        <v>15</v>
      </c>
      <c r="E4" s="16" t="s">
        <v>16</v>
      </c>
      <c r="F4" s="16" t="s">
        <v>17</v>
      </c>
      <c r="G4" s="16" t="s">
        <v>18</v>
      </c>
      <c r="H4" s="16" t="s">
        <v>19</v>
      </c>
      <c r="I4" s="16" t="s">
        <v>20</v>
      </c>
      <c r="J4" s="16" t="s">
        <v>21</v>
      </c>
      <c r="K4" s="16" t="s">
        <v>22</v>
      </c>
    </row>
    <row r="5" spans="1:11" ht="19.5" customHeight="1">
      <c r="A5" s="18">
        <v>45756.958906990738</v>
      </c>
      <c r="B5" s="33">
        <v>214</v>
      </c>
      <c r="C5" s="17">
        <v>0.53</v>
      </c>
      <c r="D5" s="17">
        <v>0.16</v>
      </c>
      <c r="E5" s="17">
        <v>11.44</v>
      </c>
      <c r="F5" s="17"/>
      <c r="G5" s="17"/>
      <c r="H5" s="17"/>
      <c r="I5" s="17"/>
      <c r="J5" s="17"/>
      <c r="K5" s="17"/>
    </row>
    <row r="6" spans="1:11" ht="33.5" customHeight="1">
      <c r="A6" s="42" t="s">
        <v>36</v>
      </c>
      <c r="B6" s="42"/>
      <c r="C6" s="42"/>
      <c r="D6" s="42"/>
      <c r="E6" s="42"/>
      <c r="F6" s="42"/>
      <c r="G6" s="42"/>
      <c r="H6" s="42"/>
      <c r="I6" s="42"/>
      <c r="J6" s="42"/>
      <c r="K6" s="42"/>
    </row>
    <row r="7" spans="1:11">
      <c r="A7" s="16" t="s">
        <v>35</v>
      </c>
      <c r="B7" s="16" t="s">
        <v>12</v>
      </c>
      <c r="C7" s="16" t="s">
        <v>14</v>
      </c>
      <c r="D7" s="16" t="s">
        <v>15</v>
      </c>
      <c r="E7" s="16" t="s">
        <v>16</v>
      </c>
      <c r="F7" s="16" t="s">
        <v>17</v>
      </c>
      <c r="G7" s="16" t="s">
        <v>18</v>
      </c>
      <c r="H7" s="16" t="s">
        <v>19</v>
      </c>
      <c r="I7" s="16" t="s">
        <v>20</v>
      </c>
      <c r="J7" s="16" t="s">
        <v>21</v>
      </c>
      <c r="K7" s="16" t="s">
        <v>22</v>
      </c>
    </row>
    <row r="8" spans="1:11" ht="19.5" customHeight="1">
      <c r="A8" s="21">
        <v>45756.958742881943</v>
      </c>
      <c r="B8" s="35">
        <v>200</v>
      </c>
      <c r="C8" s="19">
        <v>7.12</v>
      </c>
      <c r="D8" s="19">
        <v>-1.83</v>
      </c>
      <c r="E8" s="19">
        <v>10.89</v>
      </c>
      <c r="F8" s="19"/>
      <c r="G8" s="19"/>
      <c r="H8" s="19"/>
      <c r="I8" s="19"/>
      <c r="J8" s="19"/>
      <c r="K8" s="19"/>
    </row>
    <row r="9" spans="1:11" ht="19.5" customHeight="1">
      <c r="A9" s="22">
        <v>45756.958754652776</v>
      </c>
      <c r="B9" s="34">
        <v>201</v>
      </c>
      <c r="C9" s="20">
        <v>-1.33</v>
      </c>
      <c r="D9" s="20">
        <v>-2.97</v>
      </c>
      <c r="E9" s="20">
        <v>6.93</v>
      </c>
      <c r="F9" s="20"/>
      <c r="G9" s="20"/>
      <c r="H9" s="20"/>
      <c r="I9" s="20"/>
      <c r="J9" s="20"/>
      <c r="K9" s="20"/>
    </row>
    <row r="10" spans="1:11" ht="19.5" customHeight="1">
      <c r="A10" s="22">
        <v>45756.958766331016</v>
      </c>
      <c r="B10" s="34">
        <v>202</v>
      </c>
      <c r="C10" s="20">
        <v>-9.26</v>
      </c>
      <c r="D10" s="20">
        <v>0.84</v>
      </c>
      <c r="E10" s="20">
        <v>11.42</v>
      </c>
      <c r="F10" s="20"/>
      <c r="G10" s="20"/>
      <c r="H10" s="20"/>
      <c r="I10" s="20"/>
      <c r="J10" s="20"/>
      <c r="K10" s="20"/>
    </row>
    <row r="11" spans="1:11" ht="19.5" customHeight="1">
      <c r="A11" s="22">
        <v>45756.958778101849</v>
      </c>
      <c r="B11" s="34">
        <v>203</v>
      </c>
      <c r="C11" s="20">
        <v>-4.42</v>
      </c>
      <c r="D11" s="20">
        <v>5.86</v>
      </c>
      <c r="E11" s="20">
        <v>10.55</v>
      </c>
      <c r="F11" s="20"/>
      <c r="G11" s="20"/>
      <c r="H11" s="20"/>
      <c r="I11" s="20"/>
      <c r="J11" s="20"/>
      <c r="K11" s="20"/>
    </row>
    <row r="12" spans="1:11" ht="19.5" customHeight="1">
      <c r="A12" s="22">
        <v>45756.958789780096</v>
      </c>
      <c r="B12" s="34">
        <v>204</v>
      </c>
      <c r="C12" s="20">
        <v>2.52</v>
      </c>
      <c r="D12" s="20">
        <v>0.62</v>
      </c>
      <c r="E12" s="20">
        <v>13.35</v>
      </c>
      <c r="F12" s="20"/>
      <c r="G12" s="20"/>
      <c r="H12" s="20"/>
      <c r="I12" s="20"/>
      <c r="J12" s="20"/>
      <c r="K12" s="20"/>
    </row>
    <row r="13" spans="1:11" ht="19.5" customHeight="1">
      <c r="A13" s="22">
        <v>45756.958801527777</v>
      </c>
      <c r="B13" s="34">
        <v>205</v>
      </c>
      <c r="C13" s="20">
        <v>9.2200000000000006</v>
      </c>
      <c r="D13" s="20">
        <v>-6.05</v>
      </c>
      <c r="E13" s="20">
        <v>5.92</v>
      </c>
      <c r="F13" s="20"/>
      <c r="G13" s="20"/>
      <c r="H13" s="20"/>
      <c r="I13" s="20"/>
      <c r="J13" s="20"/>
      <c r="K13" s="20"/>
    </row>
    <row r="14" spans="1:11" ht="19.5" customHeight="1">
      <c r="A14" s="22">
        <v>45756.958813229168</v>
      </c>
      <c r="B14" s="34">
        <v>206</v>
      </c>
      <c r="C14" s="20">
        <v>1.03</v>
      </c>
      <c r="D14" s="20">
        <v>2.04</v>
      </c>
      <c r="E14" s="20">
        <v>12.66</v>
      </c>
      <c r="F14" s="20"/>
      <c r="G14" s="20"/>
      <c r="H14" s="20"/>
      <c r="I14" s="20"/>
      <c r="J14" s="20"/>
      <c r="K14" s="20"/>
    </row>
    <row r="15" spans="1:11" ht="19.5" customHeight="1">
      <c r="A15" s="22">
        <v>45756.958824988425</v>
      </c>
      <c r="B15" s="34">
        <v>207</v>
      </c>
      <c r="C15" s="20">
        <v>-3.59</v>
      </c>
      <c r="D15" s="20">
        <v>-0.56999999999999995</v>
      </c>
      <c r="E15" s="20">
        <v>10.77</v>
      </c>
      <c r="F15" s="20"/>
      <c r="G15" s="20"/>
      <c r="H15" s="20"/>
      <c r="I15" s="20"/>
      <c r="J15" s="20"/>
      <c r="K15" s="20"/>
    </row>
    <row r="16" spans="1:11" ht="19.5" customHeight="1">
      <c r="A16" s="22">
        <v>45756.958836678241</v>
      </c>
      <c r="B16" s="34">
        <v>208</v>
      </c>
      <c r="C16" s="20">
        <v>-2.4500000000000002</v>
      </c>
      <c r="D16" s="20">
        <v>-0.3</v>
      </c>
      <c r="E16" s="20">
        <v>10.85</v>
      </c>
      <c r="F16" s="20"/>
      <c r="G16" s="20"/>
      <c r="H16" s="20"/>
      <c r="I16" s="20"/>
      <c r="J16" s="20"/>
      <c r="K16" s="20"/>
    </row>
    <row r="17" spans="1:11" ht="19.5" customHeight="1">
      <c r="A17" s="22">
        <v>45756.958848437498</v>
      </c>
      <c r="B17" s="34">
        <v>209</v>
      </c>
      <c r="C17" s="20">
        <v>-0.41</v>
      </c>
      <c r="D17" s="20">
        <v>-1.63</v>
      </c>
      <c r="E17" s="20">
        <v>19.61</v>
      </c>
      <c r="F17" s="20"/>
      <c r="G17" s="20"/>
      <c r="H17" s="20"/>
      <c r="I17" s="20"/>
      <c r="J17" s="20"/>
      <c r="K17" s="20"/>
    </row>
    <row r="18" spans="1:11" ht="19.5" customHeight="1">
      <c r="A18" s="22">
        <v>45756.958860115737</v>
      </c>
      <c r="B18" s="34">
        <v>210</v>
      </c>
      <c r="C18" s="20">
        <v>0.41</v>
      </c>
      <c r="D18" s="20">
        <v>0.05</v>
      </c>
      <c r="E18" s="20">
        <v>11.53</v>
      </c>
      <c r="F18" s="20"/>
      <c r="G18" s="20"/>
      <c r="H18" s="20"/>
      <c r="I18" s="20"/>
      <c r="J18" s="20"/>
      <c r="K18" s="20"/>
    </row>
    <row r="19" spans="1:11" ht="19.5" customHeight="1">
      <c r="A19" s="22">
        <v>45756.958871875002</v>
      </c>
      <c r="B19" s="34">
        <v>211</v>
      </c>
      <c r="C19" s="20">
        <v>0.47</v>
      </c>
      <c r="D19" s="20">
        <v>0.11</v>
      </c>
      <c r="E19" s="20">
        <v>11.49</v>
      </c>
      <c r="F19" s="20"/>
      <c r="G19" s="20"/>
      <c r="H19" s="20"/>
      <c r="I19" s="20"/>
      <c r="J19" s="20"/>
      <c r="K19" s="20"/>
    </row>
    <row r="20" spans="1:11" ht="19.5" customHeight="1">
      <c r="A20" s="22">
        <v>45756.958883564817</v>
      </c>
      <c r="B20" s="34">
        <v>212</v>
      </c>
      <c r="C20" s="20">
        <v>0.56000000000000005</v>
      </c>
      <c r="D20" s="20">
        <v>0.04</v>
      </c>
      <c r="E20" s="20">
        <v>11.48</v>
      </c>
      <c r="F20" s="20"/>
      <c r="G20" s="20"/>
      <c r="H20" s="20"/>
      <c r="I20" s="20"/>
      <c r="J20" s="20"/>
      <c r="K20" s="20"/>
    </row>
    <row r="21" spans="1:11" ht="19.5" customHeight="1">
      <c r="A21" s="22">
        <v>45756.958895300922</v>
      </c>
      <c r="B21" s="34">
        <v>213</v>
      </c>
      <c r="C21" s="20">
        <v>0.37</v>
      </c>
      <c r="D21" s="20">
        <v>0.15</v>
      </c>
      <c r="E21" s="20">
        <v>11.53</v>
      </c>
      <c r="F21" s="20"/>
      <c r="G21" s="20"/>
      <c r="H21" s="20"/>
      <c r="I21" s="20"/>
      <c r="J21" s="20"/>
      <c r="K21" s="20"/>
    </row>
    <row r="22" spans="1:11" ht="19.5" customHeight="1">
      <c r="A22" s="23">
        <v>45756.958906990738</v>
      </c>
      <c r="B22" s="32">
        <v>214</v>
      </c>
      <c r="C22" s="24">
        <v>0.53</v>
      </c>
      <c r="D22" s="24">
        <v>0.16</v>
      </c>
      <c r="E22" s="24">
        <v>11.44</v>
      </c>
      <c r="F22" s="24"/>
      <c r="G22" s="24"/>
      <c r="H22" s="24"/>
      <c r="I22" s="24"/>
      <c r="J22" s="24"/>
      <c r="K22" s="24"/>
    </row>
  </sheetData>
  <mergeCells count="4">
    <mergeCell ref="A1:J1"/>
    <mergeCell ref="A2:J2"/>
    <mergeCell ref="A3:K3"/>
    <mergeCell ref="A6:K6"/>
  </mergeCells>
  <dataValidations xWindow="121" yWindow="561" count="22">
    <dataValidation allowBlank="1" showInputMessage="1" showErrorMessage="1" prompt="Time_x000d__x000a__x000d__x000a_TBL_CUR[TIME]" sqref="A5" xr:uid="{A9B50A77-86D8-4D76-801A-4D3D6EDAD459}"/>
    <dataValidation allowBlank="1" showInputMessage="1" showErrorMessage="1" prompt="TBL_CUR[CH1]" sqref="B5" xr:uid="{A24BC781-B84E-418D-989F-8E189C13BD59}"/>
    <dataValidation allowBlank="1" showInputMessage="1" showErrorMessage="1" prompt="TBL_CUR[CH2]" sqref="C5" xr:uid="{3B353CB5-E3DD-4DD9-B977-E38568967482}"/>
    <dataValidation allowBlank="1" showInputMessage="1" showErrorMessage="1" prompt="TBL_CUR[CH3]" sqref="D5" xr:uid="{5E2FE146-50B8-47B8-B45F-58DB0E13612C}"/>
    <dataValidation allowBlank="1" showInputMessage="1" showErrorMessage="1" prompt="TBL_CUR[CH4]" sqref="E5" xr:uid="{15985BA4-3346-4E6A-8A10-F291E2A9C87B}"/>
    <dataValidation allowBlank="1" showInputMessage="1" showErrorMessage="1" prompt="TBL_CUR[CH5]" sqref="F5" xr:uid="{031108B3-58AF-4B1C-B054-0A495E7266D3}"/>
    <dataValidation allowBlank="1" showInputMessage="1" showErrorMessage="1" prompt="TBL_CUR[CH6]" sqref="G5" xr:uid="{6EBCB553-7B28-4840-85A6-72F91B409E3D}"/>
    <dataValidation allowBlank="1" showInputMessage="1" showErrorMessage="1" prompt="TBL_CUR[CH7]" sqref="H5" xr:uid="{5E241DA0-2EF0-4007-86D4-1E75C27B8517}"/>
    <dataValidation allowBlank="1" showInputMessage="1" showErrorMessage="1" prompt="TBL_CUR[CH8]" sqref="I5" xr:uid="{AD22C1CD-F6F4-46A9-A9DA-AB9365B678F2}"/>
    <dataValidation allowBlank="1" showInputMessage="1" showErrorMessage="1" prompt="TBL_CUR[CH9]" sqref="J5" xr:uid="{137933CB-B864-49CD-ABBC-91A953E19BE1}"/>
    <dataValidation allowBlank="1" showInputMessage="1" showErrorMessage="1" prompt="TBL_CUR[CH10]" sqref="K5" xr:uid="{36479D87-9603-4F86-B20E-81F674E95FC2}"/>
    <dataValidation allowBlank="1" showInputMessage="1" showErrorMessage="1" prompt="Time_x000d__x000a__x000d__x000a_TBL_HST[TIME]" sqref="A8:A22" xr:uid="{04D46ED7-9232-4F5A-BD6D-1365EAF60941}"/>
    <dataValidation allowBlank="1" showInputMessage="1" showErrorMessage="1" prompt="TBL_HST[CH1]" sqref="B8:B22" xr:uid="{4A73EF9A-F8C9-445B-BBC5-34134881EB3B}"/>
    <dataValidation allowBlank="1" showInputMessage="1" showErrorMessage="1" prompt="TBL_HST[CH2]" sqref="C8:C22" xr:uid="{4FC77D83-C7B0-41AC-B495-570130403595}"/>
    <dataValidation allowBlank="1" showInputMessage="1" showErrorMessage="1" prompt="TBL_HST[CH3]" sqref="D8:D22" xr:uid="{C32A04EB-DF56-4CBE-84E0-9D6A47F1D711}"/>
    <dataValidation allowBlank="1" showInputMessage="1" showErrorMessage="1" prompt="TBL_HST[CH4]" sqref="E8:E22" xr:uid="{EFB71488-88F3-4688-8CFA-A90EC90E8CE6}"/>
    <dataValidation allowBlank="1" showInputMessage="1" showErrorMessage="1" prompt="TBL_HST[CH5]" sqref="F8:F22" xr:uid="{F23B7D71-1869-49C9-B5F1-37F3B7FCFD67}"/>
    <dataValidation allowBlank="1" showInputMessage="1" showErrorMessage="1" prompt="TBL_HST[CH6]" sqref="G8:G22" xr:uid="{EC30A29D-D1D2-4168-A4A6-AE99A344BA45}"/>
    <dataValidation allowBlank="1" showInputMessage="1" showErrorMessage="1" prompt="TBL_HST[CH7]" sqref="H8:H22" xr:uid="{A88D9A21-E9E4-4532-8567-AF5C66BC4DE1}"/>
    <dataValidation allowBlank="1" showInputMessage="1" showErrorMessage="1" prompt="TBL_HST[CH8]" sqref="I8:I22" xr:uid="{3EAA0FB5-6CD3-40D4-B102-C13F1710BAA8}"/>
    <dataValidation allowBlank="1" showInputMessage="1" showErrorMessage="1" prompt="TBL_HST[CH9]" sqref="J8:J22" xr:uid="{916456B4-68EF-4316-82D7-DFD55EC8B283}"/>
    <dataValidation allowBlank="1" showInputMessage="1" showErrorMessage="1" prompt="TBL_HST[CH10]" sqref="K8:K22" xr:uid="{7691EA5B-3E4A-4571-AEE2-906C5B6EED76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9D077-3D03-42C4-8CC1-1A2EDD785C04}">
  <dimension ref="A1:J5"/>
  <sheetViews>
    <sheetView workbookViewId="0">
      <selection sqref="A1:H1"/>
    </sheetView>
  </sheetViews>
  <sheetFormatPr baseColWidth="10" defaultColWidth="8.83203125" defaultRowHeight="15"/>
  <cols>
    <col min="1" max="10" width="11.5" customWidth="1"/>
  </cols>
  <sheetData>
    <row r="1" spans="1:10" ht="28">
      <c r="A1" s="43" t="s">
        <v>31</v>
      </c>
      <c r="B1" s="43"/>
      <c r="C1" s="43"/>
      <c r="D1" s="43"/>
      <c r="E1" s="43"/>
      <c r="F1" s="43"/>
      <c r="G1" s="43"/>
      <c r="H1" s="43"/>
    </row>
    <row r="2" spans="1:10" ht="16">
      <c r="A2" s="44" t="s">
        <v>32</v>
      </c>
      <c r="B2" s="44"/>
      <c r="C2" s="44"/>
      <c r="D2" s="44"/>
      <c r="E2" s="44"/>
      <c r="F2" s="44"/>
      <c r="G2" s="44"/>
      <c r="H2" s="44"/>
    </row>
    <row r="3" spans="1:10" ht="17.5" customHeight="1"/>
    <row r="4" spans="1:10" ht="19.5" customHeight="1">
      <c r="A4" s="30" t="s">
        <v>12</v>
      </c>
      <c r="B4" s="31" t="s">
        <v>14</v>
      </c>
      <c r="C4" s="31" t="s">
        <v>15</v>
      </c>
      <c r="D4" s="31" t="s">
        <v>16</v>
      </c>
      <c r="E4" s="31" t="s">
        <v>17</v>
      </c>
      <c r="F4" s="31" t="s">
        <v>18</v>
      </c>
      <c r="G4" s="31" t="s">
        <v>19</v>
      </c>
      <c r="H4" s="31" t="s">
        <v>20</v>
      </c>
      <c r="I4" s="31" t="s">
        <v>21</v>
      </c>
      <c r="J4" s="31" t="s">
        <v>22</v>
      </c>
    </row>
    <row r="5" spans="1:10" ht="27" customHeight="1">
      <c r="A5" s="15"/>
      <c r="B5" s="15"/>
      <c r="C5" s="15"/>
      <c r="D5" s="15"/>
      <c r="E5" s="15"/>
      <c r="F5" s="15"/>
      <c r="G5" s="15"/>
      <c r="H5" s="15"/>
      <c r="I5" s="15"/>
      <c r="J5" s="15"/>
    </row>
  </sheetData>
  <mergeCells count="2">
    <mergeCell ref="A1:H1"/>
    <mergeCell ref="A2:H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5 0 a 1 9 5 - b f 6 7 - 4 e a a - a 7 3 f - 2 8 d c 9 d d 2 3 2 a 6 "   x m l n s = " h t t p : / / s c h e m a s . m i c r o s o f t . c o m / D a t a M a s h u p " > A A A A A K A E A A B Q S w M E F A A C A A g A M L i J W i T s h 6 S k A A A A 9 g A A A B I A H A B D b 2 5 m a W c v U G F j a 2 F n Z S 5 4 b W w g o h g A K K A U A A A A A A A A A A A A A A A A A A A A A A A A A A A A h Y 9 N D o I w G E S v Q r q n f x p j S C k L t 5 K Y E I 3 b p l Z o h A 9 D i + V u L j y S V x C j q D u X 8 + Y t Z u 7 X m 8 i G p o 4 u p n O 2 h R Q x T F F k Q L c H C 2 W K e n + M l y i T Y q P 0 S Z U m G m V w y e A O K a q 8 P y e E h B B w m O G 2 K w m n l J F 9 v i 5 0 Z R q F P r L 9 L 8 c W n F e g D Z J i 9 x o j O W Z z h h e U Y y r I B E V u 4 S v w c e + z / Y F i 1 d e + 7 4 w 0 E G 8 L Q a Y o y P u D f A B Q S w M E F A A C A A g A M L i J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C 4 i V r / O I 2 Y m g E A A C o N A A A T A B w A R m 9 y b X V s Y X M v U 2 V j d G l v b j E u b S C i G A A o o B Q A A A A A A A A A A A A A A A A A A A A A A A A A A A D t 1 c 1 L w z A U A P D 7 Y P / D M 7 t 0 E M q 6 q Q e l B 6 m K g o j a i Q c n I 2 u f M y x N R j 7 8 Y P i / m 7 F N h x u i Y D f E 9 d L 2 v e T 1 p T 9 C D G a W K w n p 5 B 7 t V y v V i n l g G n M o h q 6 b M 8 s g B o G 2 W g F / p c r p D H 0 k M Y / h o c p c g d I G x 1 x g m C h p / Y s J S L L X O X M S E i U E 9 h G O c j 6 u 3 U k H m g 8 N 7 8 z q h p l 5 J H V 6 e 4 i C F 9 y i j g k l d D z N F d L E 2 x S O Z K Z y L v v x 7 k 6 j E V G 4 d M p i a l 8 E x h + P 4 b m S e F e n k w Z r 5 N o g H H N t L F y p J 2 A G T p D l q A 3 x X b d Z z 0 + 4 0 K r w s 6 f x Y L I m C r f T + I E Q a c Y E 0 y a 2 2 s 2 X T h 6 Y 9 A t q v w z x o 1 p b M 2 n u l S 4 m j Y + T J v i i D T o a k d q W X 6 j 1 I 8 H i s 3 2 l M C I 3 S g 9 6 S g 3 2 F j K J M 1 Y V s 7 B 0 R Q / 1 X K I b f U q 9 1 q s V L p f 1 P K 9 b I z O H o F k n Z R n 7 2 i U x T 7 H y X + f N v + e 7 8 P 2 1 u O Z f w U L Q + o u y m w 3 8 0 w 1 c J n N r w 7 x W 5 h l E N y q L u B v 9 d + F T a X e 3 w / H 4 5 c Q L l q U h N 0 t D b v 6 7 c 3 j F q k u O 4 v e f 3 y q N t b V h X Q 3 r G 1 B L A Q I t A B Q A A g A I A D C 4 i V o k 7 I e k p A A A A P Y A A A A S A A A A A A A A A A A A A A A A A A A A A A B D b 2 5 m a W c v U G F j a 2 F n Z S 5 4 b W x Q S w E C L Q A U A A I A C A A w u I l a D 8 r p q 6 Q A A A D p A A A A E w A A A A A A A A A A A A A A A A D w A A A A W 0 N v b n R l b n R f V H l w Z X N d L n h t b F B L A Q I t A B Q A A g A I A D C 4 i V r / O I 2 Y m g E A A C o N A A A T A A A A A A A A A A A A A A A A A O E B A A B G b 3 J t d W x h c y 9 T Z W N 0 a W 9 u M S 5 t U E s F B g A A A A A D A A M A w g A A A M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I / A A A A A A A A c D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1 w d V 9 k Y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Q 5 N T I 2 Y j M t M T N m M i 0 0 N G M 5 L T l h M T E t M j c 5 N D E 5 N D d h Y z J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I y E m c X V v d D s s J n F 1 b 3 Q 7 V 2 9 y a 2 J v b 2 s 6 J n F 1 b 3 Q 7 L C Z x d W 9 0 O 0 N 1 c 3 R v b S Z x d W 9 0 O y w m c X V v d D t D d X N 0 b 2 1 f M S Z x d W 9 0 O 1 0 i I C 8 + P E V u d H J 5 I F R 5 c G U 9 I k Z p b G x D b 2 x 1 b W 5 U e X B l c y I g V m F s d W U 9 I n N C Z 1 l G Q l E 9 P S I g L z 4 8 R W 5 0 c n k g V H l w Z T 0 i R m l s b E x h c 3 R V c G R h d G V k I i B W Y W x 1 Z T 0 i Z D I w M j U t M D Q t M D l U M T Q 6 M j I 6 M D U u O D E 0 N D c x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N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c H V f Z G F 0 Y S 9 D a G F u Z 2 U g V H l w Z S 5 7 I y E s M H 0 m c X V v d D s s J n F 1 b 3 Q 7 U 2 V j d G l v b j E v b X B 1 X 2 R h d G E v Q 2 h h b m d l I F R 5 c G U u e 1 d v c m t i b 2 9 r O i w x f S Z x d W 9 0 O y w m c X V v d D t T Z W N 0 a W 9 u M S 9 t c H V f Z G F 0 Y S 9 D a G F u Z 2 U g V H l w Z S 5 7 Q 3 V z d G 9 t L D J 9 J n F 1 b 3 Q 7 L C Z x d W 9 0 O 1 N l Y 3 R p b 2 4 x L 2 1 w d V 9 k Y X R h L 0 N o Y W 5 n Z S B U e X B l L n t D d X N 0 b 2 1 f M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c H V f Z G F 0 Y S 9 D a G F u Z 2 U g V H l w Z S 5 7 I y E s M H 0 m c X V v d D s s J n F 1 b 3 Q 7 U 2 V j d G l v b j E v b X B 1 X 2 R h d G E v Q 2 h h b m d l I F R 5 c G U u e 1 d v c m t i b 2 9 r O i w x f S Z x d W 9 0 O y w m c X V v d D t T Z W N 0 a W 9 u M S 9 t c H V f Z G F 0 Y S 9 D a G F u Z 2 U g V H l w Z S 5 7 Q 3 V z d G 9 t L D J 9 J n F 1 b 3 Q 7 L C Z x d W 9 0 O 1 N l Y 3 R p b 2 4 x L 2 1 w d V 9 k Y X R h L 0 N o Y W 5 n Z S B U e X B l L n t D d X N 0 b 2 1 f M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B 1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B 1 X 2 R h d G E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H V f Z G F 0 Y S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B 1 X 2 R h d G E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M G V k O T E 4 N y 1 l Z j E w L T R i N D g t O D d i Y S 1 h Y T E y N T Z k N m E 3 M T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s j I S Z x d W 9 0 O y w m c X V v d D t X b 3 J r Y m 9 v a z o m c X V v d D s s J n F 1 b 3 Q 7 Q 3 V z d G 9 t J n F 1 b 3 Q 7 L C Z x d W 9 0 O 0 N 1 c 3 R v b V 8 x J n F 1 b 3 Q 7 X S I g L z 4 8 R W 5 0 c n k g V H l w Z T 0 i R m l s b E N v b H V t b l R 5 c G V z I i B W Y W x 1 Z T 0 i c 0 J n W U Z C U T 0 9 I i A v P j x F b n R y e S B U e X B l P S J G a W x s T G F z d F V w Z G F 0 Z W Q i I F Z h b H V l P S J k M j A y N S 0 w N C 0 w O V Q x N D o y M j o w N S 4 4 M T c 1 N z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Q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w d V 9 k Y X R h K D I p L 0 N o Y W 5 n Z W Q g V H l w Z S 5 7 I y E s M H 0 m c X V v d D s s J n F 1 b 3 Q 7 U 2 V j d G l v b j E v b X B 1 X 2 R h d G E o M i k v Q 2 h h b m d l Z C B U e X B l L n t X b 3 J r Y m 9 v a z o s M X 0 m c X V v d D s s J n F 1 b 3 Q 7 U 2 V j d G l v b j E v b X B 1 X 2 R h d G E o M i k v Q 2 h h b m d l Z C B U e X B l L n t D d X N 0 b 2 0 s M n 0 m c X V v d D s s J n F 1 b 3 Q 7 U 2 V j d G l v b j E v b X B 1 X 2 R h d G E o M i k v Q 2 h h b m d l Z C B U e X B l L n t D d X N 0 b 2 1 f M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c H V f Z G F 0 Y S g y K S 9 D a G F u Z 2 V k I F R 5 c G U u e y M h L D B 9 J n F 1 b 3 Q 7 L C Z x d W 9 0 O 1 N l Y 3 R p b 2 4 x L 2 1 w d V 9 k Y X R h K D I p L 0 N o Y W 5 n Z W Q g V H l w Z S 5 7 V 2 9 y a 2 J v b 2 s 6 L D F 9 J n F 1 b 3 Q 7 L C Z x d W 9 0 O 1 N l Y 3 R p b 2 4 x L 2 1 w d V 9 k Y X R h K D I p L 0 N o Y W 5 n Z W Q g V H l w Z S 5 7 Q 3 V z d G 9 t L D J 9 J n F 1 b 3 Q 7 L C Z x d W 9 0 O 1 N l Y 3 R p b 2 4 x L 2 1 w d V 9 k Y X R h K D I p L 0 N o Y W 5 n Z W Q g V H l w Z S 5 7 Q 3 V z d G 9 t X z E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w d V 9 k Y X R h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w d V 9 k Y X R h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w d V 9 k Y X R h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B 1 X 2 R h d G E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Y 2 V k M j Y w N y 1 l N z V k L T Q y N T I t Y m E x Z i 1 j M T g 5 M z k 5 Y z k 1 Z G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X B 1 X 2 R h d G F f X z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s j I S Z x d W 9 0 O y w m c X V v d D t X b 3 J r Y m 9 v a z o m c X V v d D s s J n F 1 b 3 Q 7 Q 3 V z d G 9 t J n F 1 b 3 Q 7 L C Z x d W 9 0 O 0 N 1 c 3 R v b V 8 x J n F 1 b 3 Q 7 X S I g L z 4 8 R W 5 0 c n k g V H l w Z T 0 i R m l s b E N v b H V t b l R 5 c G V z I i B W Y W x 1 Z T 0 i c 0 J n W U Z C U T 0 9 I i A v P j x F b n R y e S B U e X B l P S J G a W x s T G F z d F V w Z G F 0 Z W Q i I F Z h b H V l P S J k M j A y N S 0 w N C 0 w O V Q x N D o y M j o w N i 4 3 N D c 4 M j I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Q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w d V 9 k Y X R h I C g z K S 9 D a G F u Z 2 U g V H l w Z S 5 7 I y E s M H 0 m c X V v d D s s J n F 1 b 3 Q 7 U 2 V j d G l v b j E v b X B 1 X 2 R h d G E g K D M p L 0 N o Y W 5 n Z S B U e X B l L n t X b 3 J r Y m 9 v a z o s M X 0 m c X V v d D s s J n F 1 b 3 Q 7 U 2 V j d G l v b j E v b X B 1 X 2 R h d G E g K D M p L 0 N o Y W 5 n Z S B U e X B l L n t D d X N 0 b 2 0 s M n 0 m c X V v d D s s J n F 1 b 3 Q 7 U 2 V j d G l v b j E v b X B 1 X 2 R h d G E g K D M p L 0 N o Y W 5 n Z S B U e X B l L n t D d X N 0 b 2 1 f M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c H V f Z G F 0 Y S A o M y k v Q 2 h h b m d l I F R 5 c G U u e y M h L D B 9 J n F 1 b 3 Q 7 L C Z x d W 9 0 O 1 N l Y 3 R p b 2 4 x L 2 1 w d V 9 k Y X R h I C g z K S 9 D a G F u Z 2 U g V H l w Z S 5 7 V 2 9 y a 2 J v b 2 s 6 L D F 9 J n F 1 b 3 Q 7 L C Z x d W 9 0 O 1 N l Y 3 R p b 2 4 x L 2 1 w d V 9 k Y X R h I C g z K S 9 D a G F u Z 2 U g V H l w Z S 5 7 Q 3 V z d G 9 t L D J 9 J n F 1 b 3 Q 7 L C Z x d W 9 0 O 1 N l Y 3 R p b 2 4 x L 2 1 w d V 9 k Y X R h I C g z K S 9 D a G F u Z 2 U g V H l w Z S 5 7 Q 3 V z d G 9 t X z E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w d V 9 k Y X R h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w d V 9 k Y X R h J T I w K D M p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B 1 X 2 R h d G E l M j A o M y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w d V 9 k Y X R h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E 2 N D A y N G E t Z j c w M y 0 0 O G Y z L T k 1 M z M t N z d k N D N k Y 2 N m Z j c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w d V 9 k Y X R h X z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s j I S Z x d W 9 0 O y w m c X V v d D t X b 3 J r Y m 9 v a z o m c X V v d D s s J n F 1 b 3 Q 7 Q 3 V z d G 9 t J n F 1 b 3 Q 7 L C Z x d W 9 0 O 0 N 1 c 3 R v b V 8 x J n F 1 b 3 Q 7 X S I g L z 4 8 R W 5 0 c n k g V H l w Z T 0 i R m l s b E N v b H V t b l R 5 c G V z I i B W Y W x 1 Z T 0 i c 0 J n W U Z C U T 0 9 I i A v P j x F b n R y e S B U e X B l P S J G a W x s T G F z d F V w Z G F 0 Z W Q i I F Z h b H V l P S J k M j A y N S 0 w N C 0 w O V Q x N D o y M j o w N i 4 3 N T Q 4 M j I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x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w d V 9 k Y X R h K D M p L 0 N o Y W 5 n Z S B U e X B l L n s j I S w w f S Z x d W 9 0 O y w m c X V v d D t T Z W N 0 a W 9 u M S 9 t c H V f Z G F 0 Y S g z K S 9 D a G F u Z 2 U g V H l w Z S 5 7 V 2 9 y a 2 J v b 2 s 6 L D F 9 J n F 1 b 3 Q 7 L C Z x d W 9 0 O 1 N l Y 3 R p b 2 4 x L 2 1 w d V 9 k Y X R h K D M p L 0 N o Y W 5 n Z S B U e X B l L n t D d X N 0 b 2 0 s M n 0 m c X V v d D s s J n F 1 b 3 Q 7 U 2 V j d G l v b j E v b X B 1 X 2 R h d G E o M y k v Q 2 h h b m d l I F R 5 c G U u e 0 N 1 c 3 R v b V 8 x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1 w d V 9 k Y X R h K D M p L 0 N o Y W 5 n Z S B U e X B l L n s j I S w w f S Z x d W 9 0 O y w m c X V v d D t T Z W N 0 a W 9 u M S 9 t c H V f Z G F 0 Y S g z K S 9 D a G F u Z 2 U g V H l w Z S 5 7 V 2 9 y a 2 J v b 2 s 6 L D F 9 J n F 1 b 3 Q 7 L C Z x d W 9 0 O 1 N l Y 3 R p b 2 4 x L 2 1 w d V 9 k Y X R h K D M p L 0 N o Y W 5 n Z S B U e X B l L n t D d X N 0 b 2 0 s M n 0 m c X V v d D s s J n F 1 b 3 Q 7 U 2 V j d G l v b j E v b X B 1 X 2 R h d G E o M y k v Q 2 h h b m d l I F R 5 c G U u e 0 N 1 c 3 R v b V 8 x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c H V f Z G F 0 Y S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H V f Z G F 0 Y S g z K S 9 V c 2 U l M j B G a X J z d C U y M F J v d y U y M G F z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w d V 9 k Y X R h K D M p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H V f Z G F 0 Y V 8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F k M T R j Z D M t N z U 4 N y 0 0 Y m U w L T h m O T I t N j I 0 M j Y 1 N 2 Z k Z j Y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c H V f Z G F 0 Y V 8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w d V 9 k Y X R h X z E v Q 2 h h b m d l I F R 5 c G U u e y M h L D B 9 J n F 1 b 3 Q 7 L C Z x d W 9 0 O 1 N l Y 3 R p b 2 4 x L 2 1 w d V 9 k Y X R h X z E v Q 2 h h b m d l I F R 5 c G U u e 1 d v c m t i b 2 9 r O i w x f S Z x d W 9 0 O y w m c X V v d D t T Z W N 0 a W 9 u M S 9 t c H V f Z G F 0 Y V 8 x L 0 N o Y W 5 n Z S B U e X B l L n t D d X N 0 b 2 0 s M n 0 m c X V v d D s s J n F 1 b 3 Q 7 U 2 V j d G l v b j E v b X B 1 X 2 R h d G F f M S 9 D a G F u Z 2 U g V H l w Z S 5 7 Q 3 V z d G 9 t X z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X B 1 X 2 R h d G F f M S 9 D a G F u Z 2 U g V H l w Z S 5 7 I y E s M H 0 m c X V v d D s s J n F 1 b 3 Q 7 U 2 V j d G l v b j E v b X B 1 X 2 R h d G F f M S 9 D a G F u Z 2 U g V H l w Z S 5 7 V 2 9 y a 2 J v b 2 s 6 L D F 9 J n F 1 b 3 Q 7 L C Z x d W 9 0 O 1 N l Y 3 R p b 2 4 x L 2 1 w d V 9 k Y X R h X z E v Q 2 h h b m d l I F R 5 c G U u e 0 N 1 c 3 R v b S w y f S Z x d W 9 0 O y w m c X V v d D t T Z W N 0 a W 9 u M S 9 t c H V f Z G F 0 Y V 8 x L 0 N o Y W 5 n Z S B U e X B l L n t D d X N 0 b 2 1 f M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I y E m c X V v d D s s J n F 1 b 3 Q 7 V 2 9 y a 2 J v b 2 s 6 J n F 1 b 3 Q 7 L C Z x d W 9 0 O 0 N 1 c 3 R v b S Z x d W 9 0 O y w m c X V v d D t D d X N 0 b 2 1 f M S Z x d W 9 0 O 1 0 i I C 8 + P E V u d H J 5 I F R 5 c G U 9 I k Z p b G x D b 2 x 1 b W 5 U e X B l c y I g V m F s d W U 9 I n N C Z 1 l G Q l E 9 P S I g L z 4 8 R W 5 0 c n k g V H l w Z T 0 i R m l s b E x h c 3 R V c G R h d G V k I i B W Y W x 1 Z T 0 i Z D I w M j U t M D Q t M D l U M T Q 6 M j I 6 M D Y u N z Y 2 O D I x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x N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w d V 9 k Y X R h X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B 1 X 2 R h d G F f M S 9 V c 2 U l M j B G a X J z d C U y M F J v d y U y M G F z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w d V 9 k Y X R h X z E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w d V 9 k Y X R h X z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N z E 3 Z j E 5 N i 0 2 M 2 Y z L T Q y N T A t Y j c 2 M y 1 i N W M w O G U 4 N z h k N m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c H V f Z G F 0 Y V 8 y L 0 N o Y W 5 n Z W Q g V H l w Z S 5 7 I y E s M H 0 m c X V v d D s s J n F 1 b 3 Q 7 U 2 V j d G l v b j E v b X B 1 X 2 R h d G F f M i 9 D a G F u Z 2 V k I F R 5 c G U u e 1 d v c m t i b 2 9 r O i w x f S Z x d W 9 0 O y w m c X V v d D t T Z W N 0 a W 9 u M S 9 t c H V f Z G F 0 Y V 8 y L 0 N o Y W 5 n Z W Q g V H l w Z S 5 7 Q 3 V z d G 9 t L D J 9 J n F 1 b 3 Q 7 L C Z x d W 9 0 O 1 N l Y 3 R p b 2 4 x L 2 1 w d V 9 k Y X R h X z I v Q 2 h h b m d l Z C B U e X B l L n t D d X N 0 b 2 1 f M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c H V f Z G F 0 Y V 8 y L 0 N o Y W 5 n Z W Q g V H l w Z S 5 7 I y E s M H 0 m c X V v d D s s J n F 1 b 3 Q 7 U 2 V j d G l v b j E v b X B 1 X 2 R h d G F f M i 9 D a G F u Z 2 V k I F R 5 c G U u e 1 d v c m t i b 2 9 r O i w x f S Z x d W 9 0 O y w m c X V v d D t T Z W N 0 a W 9 u M S 9 t c H V f Z G F 0 Y V 8 y L 0 N o Y W 5 n Z W Q g V H l w Z S 5 7 Q 3 V z d G 9 t L D J 9 J n F 1 b 3 Q 7 L C Z x d W 9 0 O 1 N l Y 3 R p b 2 4 x L 2 1 w d V 9 k Y X R h X z I v Q 2 h h b m d l Z C B U e X B l L n t D d X N 0 b 2 1 f M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I y E m c X V v d D s s J n F 1 b 3 Q 7 V 2 9 y a 2 J v b 2 s 6 J n F 1 b 3 Q 7 L C Z x d W 9 0 O 0 N 1 c 3 R v b S Z x d W 9 0 O y w m c X V v d D t D d X N 0 b 2 1 f M S Z x d W 9 0 O 1 0 i I C 8 + P E V u d H J 5 I F R 5 c G U 9 I k Z p b G x D b 2 x 1 b W 5 U e X B l c y I g V m F s d W U 9 I n N B d 1 V G Q l E 9 P S I g L z 4 8 R W 5 0 c n k g V H l w Z T 0 i R m l s b E x h c 3 R V c G R h d G V k I i B W Y W x 1 Z T 0 i Z D I w M j U t M D Q t M D l U M T Q 6 N D M 6 M D g u M z Q 3 M z c 3 M l o i I C 8 + P E V u d H J 5 I F R 5 c G U 9 I k Z p b G x F c n J v c k N v d W 5 0 I i B W Y W x 1 Z T 0 i b D E z I i A v P j x F b n R y e S B U e X B l P S J G a W x s R X J y b 3 J D b 2 R l I i B W Y W x 1 Z T 0 i c 1 V u a 2 5 v d 2 4 i I C 8 + P E V u d H J 5 I F R 5 c G U 9 I k Z p b G x D b 3 V u d C I g V m F s d W U 9 I m w z M T c i I C 8 + P E V u d H J 5 I F R 5 c G U 9 I k F k Z G V k V G 9 E Y X R h T W 9 k Z W w i I F Z h b H V l P S J s M C I g L z 4 8 R W 5 0 c n k g V H l w Z T 0 i R m l s b F R h c m d l d C I g V m F s d W U 9 I n N t c H V f Z G F 0 Y V 8 y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b X B 1 X 2 R h d G F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H V f Z G F 0 Y V 8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w d V 9 k Y X R h X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H V f Z G F 0 Y V 8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j I 2 O D h m Z T g t N m M w Z C 0 0 Z G E 0 L W E 2 Y z A t N T k 1 N T R k O T V m Z m Z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c H V f Z G F 0 Y V 8 z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z I i A v P j x F b n R y e S B U e X B l P S J G a W x s R X J y b 3 J D b 2 R l I i B W Y W x 1 Z T 0 i c 1 V u a 2 5 v d 2 4 i I C 8 + P E V u d H J 5 I F R 5 c G U 9 I k Z p b G x F c n J v c k N v d W 5 0 I i B W Y W x 1 Z T 0 i b D I i I C 8 + P E V u d H J 5 I F R 5 c G U 9 I k Z p b G x M Y X N 0 V X B k Y X R l Z C I g V m F s d W U 9 I m Q y M D I 1 L T A 0 L T A 5 V D E 2 O j A x O j M y L j I z N D U 5 N T B a I i A v P j x F b n R y e S B U e X B l P S J G a W x s Q 2 9 s d W 1 u V H l w Z X M i I F Z h b H V l P S J z Q X d V R k J R P T 0 i I C 8 + P E V u d H J 5 I F R 5 c G U 9 I k Z p b G x D b 2 x 1 b W 5 O Y W 1 l c y I g V m F s d W U 9 I n N b J n F 1 b 3 Q 7 I y E m c X V v d D s s J n F 1 b 3 Q 7 V 2 9 y a 2 J v b 2 s 6 J n F 1 b 3 Q 7 L C Z x d W 9 0 O 0 N 1 c 3 R v b S Z x d W 9 0 O y w m c X V v d D t D d X N 0 b 2 1 f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w d V 9 k Y X R h X z M v Q 2 h h b m d l Z C B U e X B l L n s j I S w w f S Z x d W 9 0 O y w m c X V v d D t T Z W N 0 a W 9 u M S 9 t c H V f Z G F 0 Y V 8 z L 0 N o Y W 5 n Z W Q g V H l w Z S 5 7 V 2 9 y a 2 J v b 2 s 6 L D F 9 J n F 1 b 3 Q 7 L C Z x d W 9 0 O 1 N l Y 3 R p b 2 4 x L 2 1 w d V 9 k Y X R h X z M v Q 2 h h b m d l Z C B U e X B l L n t D d X N 0 b 2 0 s M n 0 m c X V v d D s s J n F 1 b 3 Q 7 U 2 V j d G l v b j E v b X B 1 X 2 R h d G F f M y 9 D a G F u Z 2 V k I F R 5 c G U u e 0 N 1 c 3 R v b V 8 x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1 w d V 9 k Y X R h X z M v Q 2 h h b m d l Z C B U e X B l L n s j I S w w f S Z x d W 9 0 O y w m c X V v d D t T Z W N 0 a W 9 u M S 9 t c H V f Z G F 0 Y V 8 z L 0 N o Y W 5 n Z W Q g V H l w Z S 5 7 V 2 9 y a 2 J v b 2 s 6 L D F 9 J n F 1 b 3 Q 7 L C Z x d W 9 0 O 1 N l Y 3 R p b 2 4 x L 2 1 w d V 9 k Y X R h X z M v Q 2 h h b m d l Z C B U e X B l L n t D d X N 0 b 2 0 s M n 0 m c X V v d D s s J n F 1 b 3 Q 7 U 2 V j d G l v b j E v b X B 1 X 2 R h d G F f M y 9 D a G F u Z 2 V k I F R 5 c G U u e 0 N 1 c 3 R v b V 8 x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c H V f Z G F 0 Y V 8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w d V 9 k Y X R h X z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B 1 X 2 R h d G F f M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/ j D 2 7 G B z O Q o 4 F X L U W k f a c A A A A A A I A A A A A A B B m A A A A A Q A A I A A A A I Q I f r c x j s r k J C A P E V R c W j M q N d Q w W 1 7 l M g B y q c 0 G E 2 l m A A A A A A 6 A A A A A A g A A I A A A A G 2 y U b r E 5 H N P F S k z + t S Q l s U V + Y f x k 3 2 e v X 5 n c L 6 r u b S i U A A A A C F n / 3 b g b M C Q I m x D E 6 r G e Q y 5 V M p t t u x 6 t Z 6 a t M d a H B 4 3 J s H k j i R J W n G H d p 3 V C s c k o T c M 1 m p C G m S a m t E 0 k h G G K 2 o h I K H / k J t t w O B 9 p K w d I d L h Q A A A A J u d 7 I X o y w x u 0 g o f b c Z f Q B O f R f 4 r f r G a W / V y E g n y y R H Z m I Q I g D J l E I V e c I j w A e 6 D f T 7 + m Q r v 0 y 4 M 9 7 Y + o u n J C L o = < / D a t a M a s h u p > 
</file>

<file path=customXml/itemProps1.xml><?xml version="1.0" encoding="utf-8"?>
<ds:datastoreItem xmlns:ds="http://schemas.openxmlformats.org/officeDocument/2006/customXml" ds:itemID="{269799F2-4584-41FE-B363-4ACBBC1E24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9</vt:i4>
      </vt:variant>
    </vt:vector>
  </HeadingPairs>
  <TitlesOfParts>
    <vt:vector size="20" baseType="lpstr">
      <vt:lpstr>mpu_data</vt:lpstr>
      <vt:lpstr>mpu_data (2)</vt:lpstr>
      <vt:lpstr>mpu_data (3)</vt:lpstr>
      <vt:lpstr>mpu_data(4)</vt:lpstr>
      <vt:lpstr>mpu_data_1</vt:lpstr>
      <vt:lpstr>mpu_data_2</vt:lpstr>
      <vt:lpstr>mpu_data_3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Ferdinand Lunardy</dc:creator>
  <cp:lastModifiedBy>Software Solution</cp:lastModifiedBy>
  <dcterms:created xsi:type="dcterms:W3CDTF">2025-03-23T12:51:13Z</dcterms:created>
  <dcterms:modified xsi:type="dcterms:W3CDTF">2025-04-27T00:21:10Z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43090d14-ce26-481e-9d30-16bf4c203364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