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nj10\Downloads\"/>
    </mc:Choice>
  </mc:AlternateContent>
  <xr:revisionPtr revIDLastSave="0" documentId="13_ncr:1_{F7F6F24F-F069-4D4C-BBEC-B1C98623A0C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ontoh rab internal" sheetId="7" r:id="rId1"/>
    <sheet name="contoh rab pelatihan di pnj" sheetId="8" r:id="rId2"/>
    <sheet name="contoh rab pelatihan diluar pnj" sheetId="9" r:id="rId3"/>
  </sheets>
  <definedNames>
    <definedName name="_xlnm.Print_Area" localSheetId="0">'contoh rab internal'!$A$1:$M$28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" i="8" l="1"/>
  <c r="C9" i="8"/>
  <c r="C11" i="8"/>
  <c r="F10" i="9" l="1"/>
  <c r="G10" i="9" s="1"/>
  <c r="C8" i="9"/>
  <c r="F8" i="9" s="1"/>
  <c r="G8" i="9" s="1"/>
  <c r="F11" i="9" l="1"/>
  <c r="G11" i="9" s="1"/>
  <c r="C7" i="9"/>
  <c r="F9" i="8"/>
  <c r="G9" i="8" s="1"/>
  <c r="G8" i="8"/>
  <c r="G7" i="8"/>
  <c r="F13" i="8"/>
  <c r="G13" i="8" s="1"/>
  <c r="F6" i="9" l="1"/>
  <c r="G6" i="9" s="1"/>
  <c r="F7" i="9" l="1"/>
  <c r="G7" i="9" s="1"/>
  <c r="F12" i="9"/>
  <c r="G12" i="9" s="1"/>
  <c r="F9" i="9"/>
  <c r="G9" i="9" s="1"/>
  <c r="F5" i="9"/>
  <c r="G5" i="9" s="1"/>
  <c r="F4" i="9"/>
  <c r="G4" i="9" s="1"/>
  <c r="F7" i="8"/>
  <c r="F15" i="8"/>
  <c r="G15" i="8" s="1"/>
  <c r="F14" i="8"/>
  <c r="G14" i="8" s="1"/>
  <c r="F12" i="8"/>
  <c r="G12" i="8" s="1"/>
  <c r="F11" i="8"/>
  <c r="G11" i="8" s="1"/>
  <c r="G10" i="8"/>
  <c r="F8" i="8"/>
  <c r="L20" i="7"/>
  <c r="F13" i="9" l="1"/>
  <c r="F16" i="8"/>
  <c r="G16" i="8" s="1"/>
  <c r="G17" i="8" s="1"/>
  <c r="L21" i="7"/>
  <c r="J18" i="7"/>
  <c r="L18" i="7" s="1"/>
  <c r="J15" i="7"/>
  <c r="L15" i="7" s="1"/>
  <c r="J16" i="7"/>
  <c r="L16" i="7" s="1"/>
  <c r="J14" i="7"/>
  <c r="J7" i="7"/>
  <c r="L7" i="7" s="1"/>
  <c r="L9" i="7"/>
  <c r="L6" i="7" s="1"/>
  <c r="G13" i="9" l="1"/>
  <c r="G14" i="9" s="1"/>
  <c r="F14" i="9"/>
  <c r="F17" i="8"/>
  <c r="J17" i="7"/>
  <c r="L17" i="7" s="1"/>
  <c r="L14" i="7"/>
  <c r="J11" i="7"/>
  <c r="L13" i="7" l="1"/>
  <c r="L11" i="7"/>
  <c r="L10" i="7" s="1"/>
  <c r="L19" i="7" l="1"/>
  <c r="C4" i="7" l="1"/>
</calcChain>
</file>

<file path=xl/sharedStrings.xml><?xml version="1.0" encoding="utf-8"?>
<sst xmlns="http://schemas.openxmlformats.org/spreadsheetml/2006/main" count="135" uniqueCount="85">
  <si>
    <r>
      <rPr>
        <sz val="10"/>
        <rFont val="Arial"/>
        <family val="2"/>
      </rPr>
      <t>RINCIAN ANGGARAN BELANJA (RAB)</t>
    </r>
  </si>
  <si>
    <r>
      <rPr>
        <b/>
        <sz val="6"/>
        <rFont val="Arial"/>
        <family val="2"/>
      </rPr>
      <t>Kode</t>
    </r>
  </si>
  <si>
    <r>
      <rPr>
        <b/>
        <sz val="6"/>
        <rFont val="Arial"/>
        <family val="2"/>
      </rPr>
      <t>Uraian Sub Output / Komponen / Sub Komponen / Detil</t>
    </r>
  </si>
  <si>
    <r>
      <rPr>
        <b/>
        <sz val="6"/>
        <rFont val="Arial"/>
        <family val="2"/>
      </rPr>
      <t>Volume Sub Output</t>
    </r>
  </si>
  <si>
    <r>
      <rPr>
        <b/>
        <sz val="6"/>
        <rFont val="Arial"/>
        <family val="2"/>
      </rPr>
      <t>Jenis Komponen (Utama / Pendukung)</t>
    </r>
  </si>
  <si>
    <r>
      <rPr>
        <b/>
        <sz val="6"/>
        <rFont val="Arial"/>
        <family val="2"/>
      </rPr>
      <t>Rincian Perhitungan</t>
    </r>
  </si>
  <si>
    <r>
      <rPr>
        <b/>
        <sz val="6"/>
        <rFont val="Arial"/>
        <family val="2"/>
      </rPr>
      <t>Jumlah</t>
    </r>
  </si>
  <si>
    <r>
      <rPr>
        <b/>
        <sz val="6"/>
        <rFont val="Arial"/>
        <family val="2"/>
      </rPr>
      <t>Harga Satuan (Rp.)</t>
    </r>
  </si>
  <si>
    <r>
      <rPr>
        <b/>
        <sz val="6"/>
        <rFont val="Arial"/>
        <family val="2"/>
      </rPr>
      <t>Jumlah (Rp.)</t>
    </r>
  </si>
  <si>
    <r>
      <rPr>
        <b/>
        <sz val="7"/>
        <color rgb="FFFFFFFF"/>
        <rFont val="Arial"/>
        <family val="2"/>
      </rPr>
      <t>BELANJA BAHAN</t>
    </r>
  </si>
  <si>
    <r>
      <rPr>
        <b/>
        <sz val="7"/>
        <color rgb="FFFFFFFF"/>
        <rFont val="Arial"/>
        <family val="2"/>
      </rPr>
      <t>UTAMA</t>
    </r>
  </si>
  <si>
    <r>
      <rPr>
        <sz val="7"/>
        <rFont val="Arial"/>
        <family val="2"/>
      </rPr>
      <t>Pkt</t>
    </r>
  </si>
  <si>
    <r>
      <rPr>
        <sz val="7"/>
        <rFont val="Arial"/>
        <family val="2"/>
      </rPr>
      <t>X</t>
    </r>
  </si>
  <si>
    <r>
      <rPr>
        <sz val="7"/>
        <rFont val="Arial"/>
        <family val="2"/>
      </rPr>
      <t>Keg</t>
    </r>
  </si>
  <si>
    <r>
      <rPr>
        <b/>
        <sz val="7"/>
        <color rgb="FFFFFFFF"/>
        <rFont val="Arial"/>
        <family val="2"/>
      </rPr>
      <t>BELANJA BARANG NON OPERASIONAL LAINNYA</t>
    </r>
  </si>
  <si>
    <r>
      <rPr>
        <b/>
        <sz val="6"/>
        <color rgb="FFFFFFFF"/>
        <rFont val="Arial"/>
        <family val="2"/>
      </rPr>
      <t>UTAMA</t>
    </r>
  </si>
  <si>
    <r>
      <rPr>
        <b/>
        <sz val="7"/>
        <color rgb="FFFFFFFF"/>
        <rFont val="Arial"/>
        <family val="2"/>
      </rPr>
      <t>522151 - BELANJA JASA PROFESI</t>
    </r>
  </si>
  <si>
    <r>
      <rPr>
        <sz val="7"/>
        <rFont val="Arial"/>
        <family val="2"/>
      </rPr>
      <t>-  Pembayaran Honorarium Pengajar</t>
    </r>
  </si>
  <si>
    <r>
      <rPr>
        <sz val="7"/>
        <rFont val="Arial"/>
        <family val="2"/>
      </rPr>
      <t>Jam</t>
    </r>
  </si>
  <si>
    <r>
      <rPr>
        <sz val="7"/>
        <rFont val="Arial"/>
        <family val="2"/>
      </rPr>
      <t>-  Pembayaran Reviu Laporan (Pengajar)</t>
    </r>
  </si>
  <si>
    <r>
      <rPr>
        <sz val="7"/>
        <rFont val="Arial"/>
        <family val="2"/>
      </rPr>
      <t>org</t>
    </r>
  </si>
  <si>
    <r>
      <rPr>
        <sz val="7"/>
        <rFont val="Arial"/>
        <family val="2"/>
      </rPr>
      <t>-  Pembayaran Bimbingan dan Evaluasi (Pengajar)</t>
    </r>
  </si>
  <si>
    <r>
      <rPr>
        <sz val="7"/>
        <rFont val="Arial"/>
        <family val="2"/>
      </rPr>
      <t>-  Pembayaran Honorarium Asisten Pengajar</t>
    </r>
  </si>
  <si>
    <r>
      <rPr>
        <b/>
        <sz val="10"/>
        <rFont val="Arial"/>
        <family val="2"/>
      </rPr>
      <t>PENGEMBANGAN POLITEKNIK NEGERI JAKARTA</t>
    </r>
  </si>
  <si>
    <r>
      <rPr>
        <b/>
        <sz val="10"/>
        <rFont val="Arial"/>
        <family val="2"/>
      </rPr>
      <t>JUMLAH KESELURUHAN</t>
    </r>
  </si>
  <si>
    <t>Alokasi Dana                                                               =</t>
  </si>
  <si>
    <t>E.   ANGGARAN INTERNAL</t>
  </si>
  <si>
    <t>KEGIATAN PELAKSANAAN PELATIHAN ONLINE</t>
  </si>
  <si>
    <t>Biaya pelatihan perpeserta</t>
  </si>
  <si>
    <t xml:space="preserve">Jumlah112.500.000 hasil dari 4.500.0000 x 25 peserta </t>
  </si>
  <si>
    <t>- Pembayaran Modul pelatihan</t>
  </si>
  <si>
    <t>-  Pencetakan sertifikat</t>
  </si>
  <si>
    <t>Modul</t>
  </si>
  <si>
    <t>Pkt</t>
  </si>
  <si>
    <t>jumlah modul dapat disesuaikan dengan pelatihan yg akan di tawarkan</t>
  </si>
  <si>
    <t>84 jam kegiatan yg dilaksanakan dalam seminggu pengajar tidak boleh mengajar lebih dari 10 jam dalam 1 hari</t>
  </si>
  <si>
    <t>BIAYA OPERASIONAL KEGIATAN</t>
  </si>
  <si>
    <t>TOTAL BIAYA KEGIATAN</t>
  </si>
  <si>
    <t>- BHP</t>
  </si>
  <si>
    <r>
      <rPr>
        <b/>
        <sz val="7"/>
        <rFont val="Arial"/>
        <family val="2"/>
      </rPr>
      <t xml:space="preserve">-  </t>
    </r>
    <r>
      <rPr>
        <sz val="7"/>
        <rFont val="Arial"/>
        <family val="2"/>
      </rPr>
      <t xml:space="preserve">ATK </t>
    </r>
  </si>
  <si>
    <t>-  Pelaporan dan Penjilidan</t>
  </si>
  <si>
    <r>
      <rPr>
        <b/>
        <sz val="7"/>
        <rFont val="Arial"/>
        <family val="2"/>
      </rPr>
      <t xml:space="preserve">-  </t>
    </r>
    <r>
      <rPr>
        <sz val="7"/>
        <rFont val="Arial"/>
        <family val="2"/>
      </rPr>
      <t>Konsumsi rapat</t>
    </r>
  </si>
  <si>
    <t>org</t>
  </si>
  <si>
    <t>keg</t>
  </si>
  <si>
    <t>catatan</t>
  </si>
  <si>
    <t>untuk rab internal tidak dapat memasukan manajemen fee jurusan jadi biayanya dialihkan ke biaya operasional</t>
  </si>
  <si>
    <t>disesuaikan dengan tim yang akan terlibat</t>
  </si>
  <si>
    <t>A. Pelatihan CAD</t>
  </si>
  <si>
    <t>No</t>
  </si>
  <si>
    <t xml:space="preserve">Komponen biaya </t>
  </si>
  <si>
    <t xml:space="preserve">Satuan Harga </t>
  </si>
  <si>
    <t>Vol</t>
  </si>
  <si>
    <t>Satuan</t>
  </si>
  <si>
    <t xml:space="preserve">Jumlah biaya </t>
  </si>
  <si>
    <t>( RP)</t>
  </si>
  <si>
    <t xml:space="preserve">/peserta </t>
  </si>
  <si>
    <t>Honor Instruktur</t>
  </si>
  <si>
    <t>Jam</t>
  </si>
  <si>
    <t>Honor Teknisi</t>
  </si>
  <si>
    <t xml:space="preserve">Honor Helper </t>
  </si>
  <si>
    <t xml:space="preserve">Modul Pelatihan </t>
  </si>
  <si>
    <t>bh</t>
  </si>
  <si>
    <t xml:space="preserve">Konsumsi </t>
  </si>
  <si>
    <t>orang</t>
  </si>
  <si>
    <t>Sewa alat</t>
  </si>
  <si>
    <t>Sewa Ruangan</t>
  </si>
  <si>
    <t>hr</t>
  </si>
  <si>
    <t>Sertifikat Pelatihan</t>
  </si>
  <si>
    <t>lembar</t>
  </si>
  <si>
    <t>Pengembangan Institusi</t>
  </si>
  <si>
    <t>ls</t>
  </si>
  <si>
    <t xml:space="preserve">Jumlah  Biaya  </t>
  </si>
  <si>
    <t>PELATIHAN-PELATIHAN YANG DILAKSANAKAN DI PNJ</t>
  </si>
  <si>
    <t>*Untuk sewa ruangan atau lab di jurusan bisa di koordinasikan dengan pihak jurusan tetapi jika menggunakan ruangan di gedung dan aula perpustakaan terlampir sk aset</t>
  </si>
  <si>
    <t>kali perjalanan</t>
  </si>
  <si>
    <t>paket</t>
  </si>
  <si>
    <t>* jumlah peserta, jam dan satuan dapat disesuaikan dengan penawaran dari mitra</t>
  </si>
  <si>
    <t xml:space="preserve">25 Peserta </t>
  </si>
  <si>
    <t>perlengkapan peserta</t>
  </si>
  <si>
    <t xml:space="preserve">Honor Asisten pengajar </t>
  </si>
  <si>
    <t>transport pengajar</t>
  </si>
  <si>
    <t>transport assisten pengajar</t>
  </si>
  <si>
    <t xml:space="preserve">Cetak Modul Pelatihan </t>
  </si>
  <si>
    <t>Assement review</t>
  </si>
  <si>
    <t>modul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</si>
</sst>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2" formatCode="_-&quot;Rp&quot;* #,##0_-;\-&quot;Rp&quot;* #,##0_-;_-&quot;Rp&quot;* &quot;-&quot;_-;_-@_-"/>
    <numFmt numFmtId="164" formatCode="&quot;Rp&quot;#,##0"/>
    <numFmt numFmtId="165" formatCode="&quot;Rp&quot;#,##0.00"/>
  </numFmts>
  <fonts count="23" x14ac:knownFonts="1">
    <font>
      <sz val="10"/>
      <color rgb="FF000000"/>
      <name val="Times New Roman"/>
      <charset val="204"/>
    </font>
    <font>
      <b/>
      <sz val="8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6"/>
      <name val="Arial"/>
      <family val="2"/>
    </font>
    <font>
      <b/>
      <sz val="7"/>
      <color rgb="FFFFFFFF"/>
      <name val="Arial"/>
      <family val="2"/>
    </font>
    <font>
      <b/>
      <sz val="7"/>
      <name val="Arial"/>
      <family val="2"/>
    </font>
    <font>
      <b/>
      <sz val="8"/>
      <color rgb="FFFFFFFF"/>
      <name val="Arial"/>
      <family val="2"/>
    </font>
    <font>
      <sz val="7"/>
      <color rgb="FF000000"/>
      <name val="Arial"/>
      <family val="2"/>
    </font>
    <font>
      <sz val="7"/>
      <name val="Arial"/>
      <family val="2"/>
    </font>
    <font>
      <b/>
      <sz val="6"/>
      <color rgb="FFFFFFFF"/>
      <name val="Arial"/>
      <family val="2"/>
    </font>
    <font>
      <b/>
      <sz val="10"/>
      <name val="Arial"/>
      <family val="2"/>
    </font>
    <font>
      <b/>
      <sz val="9"/>
      <color rgb="FFFFFFFF"/>
      <name val="Arial"/>
      <family val="2"/>
    </font>
    <font>
      <b/>
      <sz val="9"/>
      <color rgb="FF000000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b/>
      <sz val="10"/>
      <color rgb="FF000000"/>
      <name val="Times New Roman"/>
      <family val="1"/>
    </font>
    <font>
      <sz val="10"/>
      <color rgb="FF000000"/>
      <name val="Times New Roman"/>
      <family val="1"/>
    </font>
    <font>
      <b/>
      <sz val="9"/>
      <color theme="0"/>
      <name val="Arial"/>
      <family val="2"/>
    </font>
    <font>
      <b/>
      <sz val="12"/>
      <color rgb="FFFFFFFF"/>
      <name val="Arial"/>
      <family val="2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D9D9D9"/>
      </patternFill>
    </fill>
    <fill>
      <patternFill patternType="solid">
        <fgColor rgb="FF000000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6">
    <xf numFmtId="0" fontId="0" fillId="0" borderId="0" xfId="0" applyAlignment="1">
      <alignment horizontal="left" vertical="top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 vertical="top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left" vertical="center" wrapText="1" indent="3"/>
    </xf>
    <xf numFmtId="0" fontId="4" fillId="2" borderId="2" xfId="0" applyFont="1" applyFill="1" applyBorder="1" applyAlignment="1">
      <alignment horizontal="center" vertical="top" wrapText="1"/>
    </xf>
    <xf numFmtId="0" fontId="4" fillId="2" borderId="2" xfId="0" applyFont="1" applyFill="1" applyBorder="1" applyAlignment="1">
      <alignment horizontal="left" vertical="center" wrapText="1"/>
    </xf>
    <xf numFmtId="1" fontId="5" fillId="3" borderId="0" xfId="0" applyNumberFormat="1" applyFont="1" applyFill="1" applyAlignment="1">
      <alignment horizontal="center" vertical="center" shrinkToFit="1"/>
    </xf>
    <xf numFmtId="0" fontId="6" fillId="3" borderId="0" xfId="0" applyFont="1" applyFill="1" applyAlignment="1">
      <alignment horizontal="left" vertical="center" wrapText="1"/>
    </xf>
    <xf numFmtId="0" fontId="6" fillId="3" borderId="0" xfId="0" applyFont="1" applyFill="1" applyAlignment="1">
      <alignment horizontal="center" vertical="center" wrapText="1"/>
    </xf>
    <xf numFmtId="0" fontId="0" fillId="3" borderId="0" xfId="0" applyFill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1" fontId="8" fillId="0" borderId="7" xfId="0" applyNumberFormat="1" applyFont="1" applyBorder="1" applyAlignment="1">
      <alignment horizontal="center" vertical="center" shrinkToFi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right" vertical="center" wrapText="1"/>
    </xf>
    <xf numFmtId="1" fontId="8" fillId="0" borderId="1" xfId="0" applyNumberFormat="1" applyFont="1" applyBorder="1" applyAlignment="1">
      <alignment horizontal="center" vertical="center" shrinkToFit="1"/>
    </xf>
    <xf numFmtId="0" fontId="9" fillId="0" borderId="8" xfId="0" applyFont="1" applyBorder="1" applyAlignment="1">
      <alignment horizontal="left" vertical="center" wrapText="1"/>
    </xf>
    <xf numFmtId="1" fontId="8" fillId="0" borderId="6" xfId="0" applyNumberFormat="1" applyFont="1" applyBorder="1" applyAlignment="1">
      <alignment horizontal="center" vertical="center" shrinkToFit="1"/>
    </xf>
    <xf numFmtId="1" fontId="10" fillId="3" borderId="0" xfId="0" applyNumberFormat="1" applyFont="1" applyFill="1" applyAlignment="1">
      <alignment horizontal="center" vertical="top" shrinkToFit="1"/>
    </xf>
    <xf numFmtId="0" fontId="4" fillId="3" borderId="0" xfId="0" applyFont="1" applyFill="1" applyAlignment="1">
      <alignment horizontal="center" vertical="top" wrapText="1"/>
    </xf>
    <xf numFmtId="0" fontId="0" fillId="3" borderId="0" xfId="0" applyFill="1" applyAlignment="1">
      <alignment horizontal="left" vertical="top" wrapText="1"/>
    </xf>
    <xf numFmtId="0" fontId="9" fillId="0" borderId="6" xfId="0" applyFont="1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9" fillId="0" borderId="2" xfId="0" applyFont="1" applyBorder="1" applyAlignment="1">
      <alignment horizontal="left" vertical="center" wrapText="1"/>
    </xf>
    <xf numFmtId="1" fontId="8" fillId="0" borderId="3" xfId="0" applyNumberFormat="1" applyFont="1" applyBorder="1" applyAlignment="1">
      <alignment horizontal="center" vertical="center" shrinkToFit="1"/>
    </xf>
    <xf numFmtId="0" fontId="9" fillId="0" borderId="4" xfId="0" applyFont="1" applyBorder="1" applyAlignment="1">
      <alignment horizontal="left" vertical="center" wrapText="1"/>
    </xf>
    <xf numFmtId="0" fontId="9" fillId="0" borderId="4" xfId="0" applyFont="1" applyBorder="1" applyAlignment="1">
      <alignment horizontal="right" vertical="center" wrapText="1"/>
    </xf>
    <xf numFmtId="1" fontId="8" fillId="0" borderId="4" xfId="0" applyNumberFormat="1" applyFont="1" applyBorder="1" applyAlignment="1">
      <alignment horizontal="center" vertical="center" shrinkToFit="1"/>
    </xf>
    <xf numFmtId="1" fontId="8" fillId="0" borderId="2" xfId="0" applyNumberFormat="1" applyFont="1" applyBorder="1" applyAlignment="1">
      <alignment horizontal="center" vertical="center" shrinkToFit="1"/>
    </xf>
    <xf numFmtId="0" fontId="9" fillId="0" borderId="5" xfId="0" applyFont="1" applyBorder="1" applyAlignment="1">
      <alignment horizontal="left" vertical="center" wrapText="1"/>
    </xf>
    <xf numFmtId="1" fontId="10" fillId="3" borderId="0" xfId="0" applyNumberFormat="1" applyFont="1" applyFill="1" applyAlignment="1">
      <alignment horizontal="center" vertical="center" shrinkToFit="1"/>
    </xf>
    <xf numFmtId="0" fontId="4" fillId="3" borderId="0" xfId="0" applyFont="1" applyFill="1" applyAlignment="1">
      <alignment horizontal="center" vertical="center" wrapText="1"/>
    </xf>
    <xf numFmtId="0" fontId="16" fillId="4" borderId="0" xfId="0" applyFont="1" applyFill="1" applyAlignment="1">
      <alignment horizontal="left" vertical="top"/>
    </xf>
    <xf numFmtId="164" fontId="16" fillId="4" borderId="0" xfId="0" applyNumberFormat="1" applyFont="1" applyFill="1" applyAlignment="1">
      <alignment horizontal="left" vertical="top"/>
    </xf>
    <xf numFmtId="0" fontId="17" fillId="5" borderId="0" xfId="0" applyFont="1" applyFill="1" applyAlignment="1">
      <alignment horizontal="left" vertical="top"/>
    </xf>
    <xf numFmtId="0" fontId="0" fillId="5" borderId="0" xfId="0" applyFill="1" applyAlignment="1">
      <alignment horizontal="left" vertical="top"/>
    </xf>
    <xf numFmtId="165" fontId="0" fillId="0" borderId="0" xfId="0" applyNumberFormat="1" applyAlignment="1">
      <alignment horizontal="left" vertical="top"/>
    </xf>
    <xf numFmtId="0" fontId="9" fillId="0" borderId="2" xfId="0" quotePrefix="1" applyFont="1" applyBorder="1" applyAlignment="1">
      <alignment horizontal="left" vertical="center" wrapText="1"/>
    </xf>
    <xf numFmtId="1" fontId="5" fillId="0" borderId="9" xfId="0" applyNumberFormat="1" applyFont="1" applyBorder="1" applyAlignment="1">
      <alignment horizontal="center" vertical="center" shrinkToFit="1"/>
    </xf>
    <xf numFmtId="1" fontId="10" fillId="0" borderId="9" xfId="0" applyNumberFormat="1" applyFont="1" applyBorder="1" applyAlignment="1">
      <alignment horizontal="center" vertical="top" shrinkToFit="1"/>
    </xf>
    <xf numFmtId="0" fontId="4" fillId="0" borderId="10" xfId="0" applyFont="1" applyBorder="1" applyAlignment="1">
      <alignment horizontal="center" vertical="top" wrapText="1"/>
    </xf>
    <xf numFmtId="0" fontId="9" fillId="0" borderId="6" xfId="0" quotePrefix="1" applyFont="1" applyBorder="1" applyAlignment="1">
      <alignment horizontal="left" vertical="center" wrapText="1"/>
    </xf>
    <xf numFmtId="0" fontId="17" fillId="0" borderId="0" xfId="0" applyFont="1" applyAlignment="1">
      <alignment horizontal="left" vertical="top"/>
    </xf>
    <xf numFmtId="3" fontId="0" fillId="0" borderId="0" xfId="0" applyNumberFormat="1" applyAlignment="1">
      <alignment horizontal="left" vertical="top"/>
    </xf>
    <xf numFmtId="0" fontId="4" fillId="2" borderId="3" xfId="0" applyFont="1" applyFill="1" applyBorder="1" applyAlignment="1">
      <alignment horizontal="left" vertical="top" wrapText="1"/>
    </xf>
    <xf numFmtId="3" fontId="8" fillId="0" borderId="7" xfId="0" applyNumberFormat="1" applyFont="1" applyBorder="1" applyAlignment="1">
      <alignment horizontal="right" vertical="center" shrinkToFit="1"/>
    </xf>
    <xf numFmtId="3" fontId="8" fillId="0" borderId="3" xfId="0" applyNumberFormat="1" applyFont="1" applyBorder="1" applyAlignment="1">
      <alignment horizontal="right" vertical="center" shrinkToFit="1"/>
    </xf>
    <xf numFmtId="0" fontId="4" fillId="2" borderId="9" xfId="0" applyFont="1" applyFill="1" applyBorder="1" applyAlignment="1">
      <alignment horizontal="left" vertical="top" wrapText="1" indent="2"/>
    </xf>
    <xf numFmtId="3" fontId="8" fillId="0" borderId="9" xfId="0" applyNumberFormat="1" applyFont="1" applyBorder="1" applyAlignment="1">
      <alignment horizontal="left" vertical="center" indent="3" shrinkToFit="1"/>
    </xf>
    <xf numFmtId="3" fontId="7" fillId="3" borderId="9" xfId="0" applyNumberFormat="1" applyFont="1" applyFill="1" applyBorder="1" applyAlignment="1">
      <alignment horizontal="left" vertical="center" indent="2" shrinkToFit="1"/>
    </xf>
    <xf numFmtId="3" fontId="7" fillId="3" borderId="9" xfId="0" applyNumberFormat="1" applyFont="1" applyFill="1" applyBorder="1" applyAlignment="1">
      <alignment horizontal="left" vertical="center" indent="1" shrinkToFit="1"/>
    </xf>
    <xf numFmtId="3" fontId="8" fillId="0" borderId="9" xfId="0" applyNumberFormat="1" applyFont="1" applyBorder="1" applyAlignment="1">
      <alignment horizontal="center" vertical="center" shrinkToFit="1"/>
    </xf>
    <xf numFmtId="3" fontId="12" fillId="3" borderId="9" xfId="0" applyNumberFormat="1" applyFont="1" applyFill="1" applyBorder="1" applyAlignment="1">
      <alignment horizontal="left" vertical="top" indent="1" shrinkToFit="1"/>
    </xf>
    <xf numFmtId="3" fontId="13" fillId="0" borderId="9" xfId="0" applyNumberFormat="1" applyFont="1" applyBorder="1" applyAlignment="1">
      <alignment horizontal="left" vertical="top" indent="1" shrinkToFit="1"/>
    </xf>
    <xf numFmtId="3" fontId="18" fillId="6" borderId="9" xfId="0" applyNumberFormat="1" applyFont="1" applyFill="1" applyBorder="1" applyAlignment="1">
      <alignment horizontal="center" vertical="top" shrinkToFit="1"/>
    </xf>
    <xf numFmtId="3" fontId="8" fillId="0" borderId="12" xfId="0" applyNumberFormat="1" applyFont="1" applyBorder="1" applyAlignment="1">
      <alignment horizontal="left" vertical="center" indent="3" shrinkToFit="1"/>
    </xf>
    <xf numFmtId="0" fontId="17" fillId="0" borderId="6" xfId="0" quotePrefix="1" applyFont="1" applyBorder="1" applyAlignment="1">
      <alignment horizontal="left" vertical="center" wrapText="1"/>
    </xf>
    <xf numFmtId="3" fontId="19" fillId="3" borderId="11" xfId="0" applyNumberFormat="1" applyFont="1" applyFill="1" applyBorder="1" applyAlignment="1">
      <alignment horizontal="left" vertical="center" indent="3" shrinkToFit="1"/>
    </xf>
    <xf numFmtId="0" fontId="21" fillId="0" borderId="0" xfId="0" applyFont="1"/>
    <xf numFmtId="0" fontId="22" fillId="0" borderId="0" xfId="0" applyFont="1" applyAlignment="1">
      <alignment vertical="center"/>
    </xf>
    <xf numFmtId="0" fontId="21" fillId="0" borderId="9" xfId="0" applyFont="1" applyBorder="1" applyAlignment="1">
      <alignment horizontal="center"/>
    </xf>
    <xf numFmtId="42" fontId="21" fillId="0" borderId="9" xfId="0" applyNumberFormat="1" applyFont="1" applyBorder="1" applyAlignment="1">
      <alignment horizontal="center"/>
    </xf>
    <xf numFmtId="42" fontId="21" fillId="0" borderId="9" xfId="0" applyNumberFormat="1" applyFont="1" applyBorder="1"/>
    <xf numFmtId="0" fontId="21" fillId="0" borderId="9" xfId="0" applyFont="1" applyBorder="1"/>
    <xf numFmtId="9" fontId="21" fillId="0" borderId="9" xfId="0" applyNumberFormat="1" applyFont="1" applyBorder="1" applyAlignment="1">
      <alignment horizontal="center"/>
    </xf>
    <xf numFmtId="0" fontId="21" fillId="0" borderId="0" xfId="0" applyFont="1" applyAlignment="1">
      <alignment horizontal="center"/>
    </xf>
    <xf numFmtId="42" fontId="21" fillId="0" borderId="12" xfId="0" applyNumberFormat="1" applyFont="1" applyBorder="1"/>
    <xf numFmtId="42" fontId="21" fillId="8" borderId="12" xfId="0" applyNumberFormat="1" applyFont="1" applyFill="1" applyBorder="1"/>
    <xf numFmtId="0" fontId="21" fillId="0" borderId="9" xfId="0" applyFont="1" applyBorder="1" applyAlignment="1">
      <alignment wrapText="1"/>
    </xf>
    <xf numFmtId="0" fontId="21" fillId="0" borderId="0" xfId="0" applyFont="1" applyAlignment="1">
      <alignment wrapText="1"/>
    </xf>
    <xf numFmtId="42" fontId="0" fillId="0" borderId="0" xfId="0" applyNumberFormat="1" applyAlignment="1">
      <alignment horizontal="left" vertical="top"/>
    </xf>
    <xf numFmtId="164" fontId="0" fillId="0" borderId="0" xfId="0" applyNumberFormat="1" applyAlignment="1">
      <alignment horizontal="left" vertical="top"/>
    </xf>
    <xf numFmtId="0" fontId="11" fillId="0" borderId="3" xfId="0" applyFont="1" applyBorder="1" applyAlignment="1">
      <alignment horizontal="left" vertical="top" wrapText="1" indent="3"/>
    </xf>
    <xf numFmtId="0" fontId="11" fillId="0" borderId="4" xfId="0" applyFont="1" applyBorder="1" applyAlignment="1">
      <alignment horizontal="left" vertical="top" wrapText="1" indent="3"/>
    </xf>
    <xf numFmtId="0" fontId="0" fillId="3" borderId="0" xfId="0" applyFill="1" applyAlignment="1">
      <alignment horizontal="left" vertical="center" wrapText="1"/>
    </xf>
    <xf numFmtId="0" fontId="0" fillId="3" borderId="0" xfId="0" applyFill="1" applyAlignment="1">
      <alignment horizontal="left" vertical="top" wrapText="1"/>
    </xf>
    <xf numFmtId="0" fontId="6" fillId="3" borderId="0" xfId="0" applyFont="1" applyFill="1" applyAlignment="1">
      <alignment horizontal="left" vertical="center" wrapText="1"/>
    </xf>
    <xf numFmtId="0" fontId="11" fillId="6" borderId="3" xfId="0" applyFont="1" applyFill="1" applyBorder="1" applyAlignment="1">
      <alignment horizontal="left" vertical="top" wrapText="1" indent="3"/>
    </xf>
    <xf numFmtId="0" fontId="11" fillId="6" borderId="4" xfId="0" applyFont="1" applyFill="1" applyBorder="1" applyAlignment="1">
      <alignment horizontal="left" vertical="top" wrapText="1" indent="3"/>
    </xf>
    <xf numFmtId="0" fontId="4" fillId="2" borderId="3" xfId="0" applyFont="1" applyFill="1" applyBorder="1" applyAlignment="1">
      <alignment horizontal="left" vertical="center" wrapText="1" indent="2"/>
    </xf>
    <xf numFmtId="0" fontId="4" fillId="2" borderId="4" xfId="0" applyFont="1" applyFill="1" applyBorder="1" applyAlignment="1">
      <alignment horizontal="left" vertical="center" wrapText="1" indent="2"/>
    </xf>
    <xf numFmtId="0" fontId="4" fillId="2" borderId="5" xfId="0" applyFont="1" applyFill="1" applyBorder="1" applyAlignment="1">
      <alignment horizontal="left" vertical="center" wrapText="1" indent="2"/>
    </xf>
    <xf numFmtId="0" fontId="14" fillId="0" borderId="0" xfId="0" applyFont="1" applyAlignment="1">
      <alignment horizontal="left" wrapText="1"/>
    </xf>
    <xf numFmtId="0" fontId="1" fillId="0" borderId="0" xfId="0" applyFont="1" applyAlignment="1">
      <alignment horizontal="left" wrapText="1"/>
    </xf>
    <xf numFmtId="0" fontId="2" fillId="0" borderId="0" xfId="0" applyFont="1" applyAlignment="1">
      <alignment horizontal="center" vertical="top" wrapText="1"/>
    </xf>
    <xf numFmtId="0" fontId="3" fillId="0" borderId="0" xfId="0" applyFont="1" applyAlignment="1">
      <alignment horizontal="center" vertical="top" wrapText="1"/>
    </xf>
    <xf numFmtId="0" fontId="15" fillId="0" borderId="1" xfId="0" applyFont="1" applyBorder="1" applyAlignment="1">
      <alignment horizontal="center" vertical="top" wrapText="1"/>
    </xf>
    <xf numFmtId="3" fontId="16" fillId="0" borderId="1" xfId="0" applyNumberFormat="1" applyFont="1" applyBorder="1" applyAlignment="1">
      <alignment horizontal="left" vertical="top" wrapText="1"/>
    </xf>
    <xf numFmtId="3" fontId="16" fillId="0" borderId="0" xfId="0" applyNumberFormat="1" applyFont="1" applyAlignment="1">
      <alignment horizontal="left" vertical="top" wrapText="1"/>
    </xf>
    <xf numFmtId="42" fontId="21" fillId="0" borderId="10" xfId="0" applyNumberFormat="1" applyFont="1" applyBorder="1" applyAlignment="1">
      <alignment horizontal="center"/>
    </xf>
    <xf numFmtId="42" fontId="21" fillId="0" borderId="13" xfId="0" applyNumberFormat="1" applyFont="1" applyBorder="1" applyAlignment="1">
      <alignment horizontal="center"/>
    </xf>
    <xf numFmtId="42" fontId="21" fillId="0" borderId="14" xfId="0" applyNumberFormat="1" applyFont="1" applyBorder="1" applyAlignment="1">
      <alignment horizontal="center"/>
    </xf>
    <xf numFmtId="0" fontId="20" fillId="7" borderId="0" xfId="0" applyFont="1" applyFill="1" applyAlignment="1">
      <alignment horizontal="center"/>
    </xf>
    <xf numFmtId="0" fontId="21" fillId="0" borderId="9" xfId="0" applyFont="1" applyBorder="1" applyAlignment="1">
      <alignment horizontal="center" vertical="center"/>
    </xf>
    <xf numFmtId="0" fontId="21" fillId="0" borderId="9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266699</xdr:colOff>
      <xdr:row>0</xdr:row>
      <xdr:rowOff>213362</xdr:rowOff>
    </xdr:from>
    <xdr:to>
      <xdr:col>15</xdr:col>
      <xdr:colOff>527248</xdr:colOff>
      <xdr:row>7</xdr:row>
      <xdr:rowOff>147733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A534FFB-7B2B-4DD7-8303-41B2BE5F3A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77299" y="213362"/>
          <a:ext cx="4527749" cy="1425986"/>
        </a:xfrm>
        <a:prstGeom prst="rect">
          <a:avLst/>
        </a:prstGeom>
      </xdr:spPr>
    </xdr:pic>
    <xdr:clientData/>
  </xdr:twoCellAnchor>
  <xdr:twoCellAnchor editAs="oneCell">
    <xdr:from>
      <xdr:col>9</xdr:col>
      <xdr:colOff>516043</xdr:colOff>
      <xdr:row>9</xdr:row>
      <xdr:rowOff>234190</xdr:rowOff>
    </xdr:from>
    <xdr:to>
      <xdr:col>20</xdr:col>
      <xdr:colOff>116417</xdr:colOff>
      <xdr:row>21</xdr:row>
      <xdr:rowOff>80350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A556155-7946-6DBF-1526-7D90D00647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215543" y="2266190"/>
          <a:ext cx="5421207" cy="2491993"/>
        </a:xfrm>
        <a:prstGeom prst="rect">
          <a:avLst/>
        </a:prstGeom>
      </xdr:spPr>
    </xdr:pic>
    <xdr:clientData/>
  </xdr:twoCellAnchor>
  <xdr:twoCellAnchor editAs="oneCell">
    <xdr:from>
      <xdr:col>10</xdr:col>
      <xdr:colOff>81491</xdr:colOff>
      <xdr:row>24</xdr:row>
      <xdr:rowOff>65618</xdr:rowOff>
    </xdr:from>
    <xdr:to>
      <xdr:col>20</xdr:col>
      <xdr:colOff>262467</xdr:colOff>
      <xdr:row>40</xdr:row>
      <xdr:rowOff>92972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175FD4A-0E66-AD48-CE48-2E777D916C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310158" y="5219701"/>
          <a:ext cx="5472642" cy="2567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1CEA2-ECBB-472B-92CA-F5EE016484F1}">
  <dimension ref="A1:N31"/>
  <sheetViews>
    <sheetView tabSelected="1" topLeftCell="A2" zoomScale="130" zoomScaleNormal="130" workbookViewId="0">
      <selection activeCell="L20" sqref="L20"/>
    </sheetView>
  </sheetViews>
  <sheetFormatPr defaultRowHeight="12.75" x14ac:dyDescent="0.2"/>
  <cols>
    <col min="1" max="1" width="8.83203125" customWidth="1"/>
    <col min="2" max="2" width="31.83203125" customWidth="1"/>
    <col min="3" max="3" width="19.5" customWidth="1"/>
    <col min="4" max="4" width="7.6640625" customWidth="1"/>
    <col min="5" max="5" width="4.33203125" customWidth="1"/>
    <col min="6" max="6" width="4.6640625" customWidth="1"/>
    <col min="7" max="7" width="2.5" customWidth="1"/>
    <col min="8" max="8" width="3" customWidth="1"/>
    <col min="9" max="9" width="5.83203125" customWidth="1"/>
    <col min="10" max="10" width="5.5" customWidth="1"/>
    <col min="11" max="11" width="7" customWidth="1"/>
    <col min="12" max="12" width="11.6640625" bestFit="1" customWidth="1"/>
    <col min="13" max="13" width="3.33203125" customWidth="1"/>
    <col min="14" max="14" width="5.1640625" customWidth="1"/>
  </cols>
  <sheetData>
    <row r="1" spans="1:14" ht="32.65" customHeight="1" x14ac:dyDescent="0.2">
      <c r="A1" s="83" t="s">
        <v>26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</row>
    <row r="2" spans="1:14" ht="21" customHeight="1" x14ac:dyDescent="0.2">
      <c r="A2" s="85" t="s">
        <v>0</v>
      </c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1"/>
    </row>
    <row r="3" spans="1:14" ht="16.149999999999999" customHeight="1" x14ac:dyDescent="0.2">
      <c r="A3" s="86" t="s">
        <v>27</v>
      </c>
      <c r="B3" s="86"/>
      <c r="C3" s="86"/>
      <c r="D3" s="86"/>
      <c r="E3" s="86"/>
      <c r="F3" s="86"/>
      <c r="G3" s="86"/>
      <c r="H3" s="86"/>
      <c r="I3" s="86"/>
      <c r="J3" s="86"/>
      <c r="K3" s="86"/>
      <c r="L3" s="86"/>
      <c r="M3" s="2"/>
    </row>
    <row r="4" spans="1:14" ht="31.15" customHeight="1" x14ac:dyDescent="0.2">
      <c r="A4" s="87" t="s">
        <v>25</v>
      </c>
      <c r="B4" s="87"/>
      <c r="C4" s="88">
        <f>L21</f>
        <v>112392500</v>
      </c>
      <c r="D4" s="88"/>
      <c r="E4" s="88"/>
      <c r="F4" s="88"/>
      <c r="G4" s="88"/>
      <c r="H4" s="88"/>
      <c r="I4" s="88"/>
      <c r="J4" s="88"/>
      <c r="K4" s="88"/>
      <c r="L4" s="89"/>
      <c r="M4" s="1"/>
    </row>
    <row r="5" spans="1:14" ht="40.15" customHeight="1" x14ac:dyDescent="0.2">
      <c r="A5" s="4" t="s">
        <v>1</v>
      </c>
      <c r="B5" s="5" t="s">
        <v>2</v>
      </c>
      <c r="C5" s="6" t="s">
        <v>3</v>
      </c>
      <c r="D5" s="6" t="s">
        <v>4</v>
      </c>
      <c r="E5" s="80" t="s">
        <v>5</v>
      </c>
      <c r="F5" s="81"/>
      <c r="G5" s="81"/>
      <c r="H5" s="81"/>
      <c r="I5" s="82"/>
      <c r="J5" s="7" t="s">
        <v>6</v>
      </c>
      <c r="K5" s="45" t="s">
        <v>7</v>
      </c>
      <c r="L5" s="48" t="s">
        <v>8</v>
      </c>
      <c r="M5" s="3"/>
    </row>
    <row r="6" spans="1:14" ht="27" customHeight="1" x14ac:dyDescent="0.2">
      <c r="A6" s="8">
        <v>521211</v>
      </c>
      <c r="B6" s="9" t="s">
        <v>9</v>
      </c>
      <c r="C6" s="8">
        <v>1</v>
      </c>
      <c r="D6" s="10" t="s">
        <v>10</v>
      </c>
      <c r="E6" s="75"/>
      <c r="F6" s="75"/>
      <c r="G6" s="75"/>
      <c r="H6" s="75"/>
      <c r="I6" s="75"/>
      <c r="J6" s="11"/>
      <c r="K6" s="11"/>
      <c r="L6" s="58">
        <f>L9+L7+L8</f>
        <v>1400000</v>
      </c>
      <c r="M6" s="1"/>
    </row>
    <row r="7" spans="1:14" ht="27" customHeight="1" x14ac:dyDescent="0.2">
      <c r="A7" s="12"/>
      <c r="B7" s="57" t="s">
        <v>41</v>
      </c>
      <c r="C7" s="12"/>
      <c r="D7" s="12"/>
      <c r="E7" s="13">
        <v>15</v>
      </c>
      <c r="F7" s="14" t="s">
        <v>42</v>
      </c>
      <c r="G7" s="15" t="s">
        <v>12</v>
      </c>
      <c r="H7" s="16">
        <v>1</v>
      </c>
      <c r="I7" s="17" t="s">
        <v>43</v>
      </c>
      <c r="J7" s="18">
        <f>E7*H7</f>
        <v>15</v>
      </c>
      <c r="K7" s="46">
        <v>20000</v>
      </c>
      <c r="L7" s="56">
        <f>K7*J7</f>
        <v>300000</v>
      </c>
      <c r="M7" s="1"/>
      <c r="N7" t="s">
        <v>46</v>
      </c>
    </row>
    <row r="8" spans="1:14" ht="27" customHeight="1" x14ac:dyDescent="0.2">
      <c r="A8" s="12"/>
      <c r="B8" s="57" t="s">
        <v>39</v>
      </c>
      <c r="C8" s="12"/>
      <c r="D8" s="12"/>
      <c r="E8" s="13">
        <v>1</v>
      </c>
      <c r="F8" s="14" t="s">
        <v>11</v>
      </c>
      <c r="G8" s="15" t="s">
        <v>12</v>
      </c>
      <c r="H8" s="16">
        <v>1</v>
      </c>
      <c r="I8" s="17" t="s">
        <v>13</v>
      </c>
      <c r="J8" s="18">
        <v>1</v>
      </c>
      <c r="K8" s="46">
        <v>500000</v>
      </c>
      <c r="L8" s="56">
        <v>500000</v>
      </c>
      <c r="M8" s="1"/>
    </row>
    <row r="9" spans="1:14" ht="22.9" customHeight="1" x14ac:dyDescent="0.2">
      <c r="A9" s="12"/>
      <c r="B9" s="42" t="s">
        <v>38</v>
      </c>
      <c r="C9" s="12"/>
      <c r="D9" s="12"/>
      <c r="E9" s="13">
        <v>1</v>
      </c>
      <c r="F9" s="14" t="s">
        <v>11</v>
      </c>
      <c r="G9" s="15" t="s">
        <v>12</v>
      </c>
      <c r="H9" s="16">
        <v>1</v>
      </c>
      <c r="I9" s="17" t="s">
        <v>13</v>
      </c>
      <c r="J9" s="18">
        <v>1</v>
      </c>
      <c r="K9" s="46">
        <v>600000</v>
      </c>
      <c r="L9" s="49">
        <f>K9</f>
        <v>600000</v>
      </c>
      <c r="M9" s="1"/>
    </row>
    <row r="10" spans="1:14" ht="31.9" customHeight="1" x14ac:dyDescent="0.2">
      <c r="A10" s="8">
        <v>521219</v>
      </c>
      <c r="B10" s="9" t="s">
        <v>14</v>
      </c>
      <c r="C10" s="19">
        <v>1</v>
      </c>
      <c r="D10" s="20" t="s">
        <v>15</v>
      </c>
      <c r="E10" s="76"/>
      <c r="F10" s="76"/>
      <c r="G10" s="76"/>
      <c r="H10" s="76"/>
      <c r="I10" s="76"/>
      <c r="J10" s="21"/>
      <c r="K10" s="21"/>
      <c r="L10" s="50">
        <f>L12+L11</f>
        <v>1625000</v>
      </c>
      <c r="M10" s="3"/>
    </row>
    <row r="11" spans="1:14" ht="31.9" customHeight="1" x14ac:dyDescent="0.2">
      <c r="A11" s="39"/>
      <c r="B11" s="42" t="s">
        <v>31</v>
      </c>
      <c r="C11" s="40"/>
      <c r="D11" s="41"/>
      <c r="E11" s="25">
        <v>25</v>
      </c>
      <c r="F11" s="26" t="s">
        <v>20</v>
      </c>
      <c r="G11" s="27" t="s">
        <v>12</v>
      </c>
      <c r="H11" s="28">
        <v>1</v>
      </c>
      <c r="I11" s="30" t="s">
        <v>13</v>
      </c>
      <c r="J11" s="29">
        <f>E11</f>
        <v>25</v>
      </c>
      <c r="K11" s="47">
        <v>45000</v>
      </c>
      <c r="L11" s="49">
        <f>K11*J11</f>
        <v>1125000</v>
      </c>
      <c r="M11" s="3"/>
    </row>
    <row r="12" spans="1:14" ht="25.9" customHeight="1" x14ac:dyDescent="0.2">
      <c r="A12" s="12"/>
      <c r="B12" s="42" t="s">
        <v>40</v>
      </c>
      <c r="C12" s="12"/>
      <c r="D12" s="12"/>
      <c r="E12" s="13">
        <v>1</v>
      </c>
      <c r="F12" s="14" t="s">
        <v>11</v>
      </c>
      <c r="G12" s="15" t="s">
        <v>12</v>
      </c>
      <c r="H12" s="16">
        <v>1</v>
      </c>
      <c r="I12" s="17" t="s">
        <v>13</v>
      </c>
      <c r="J12" s="18">
        <v>1</v>
      </c>
      <c r="K12" s="46">
        <v>500000</v>
      </c>
      <c r="L12" s="49">
        <v>500000</v>
      </c>
      <c r="M12" s="1"/>
    </row>
    <row r="13" spans="1:14" ht="25.9" customHeight="1" x14ac:dyDescent="0.2">
      <c r="A13" s="77" t="s">
        <v>16</v>
      </c>
      <c r="B13" s="77"/>
      <c r="C13" s="31">
        <v>1</v>
      </c>
      <c r="D13" s="32" t="s">
        <v>15</v>
      </c>
      <c r="E13" s="75"/>
      <c r="F13" s="75"/>
      <c r="G13" s="75"/>
      <c r="H13" s="75"/>
      <c r="I13" s="75"/>
      <c r="J13" s="11"/>
      <c r="K13" s="11"/>
      <c r="L13" s="51">
        <f>SUM(L14:L18)</f>
        <v>99150000</v>
      </c>
      <c r="M13" s="1"/>
    </row>
    <row r="14" spans="1:14" ht="27" customHeight="1" x14ac:dyDescent="0.2">
      <c r="A14" s="12"/>
      <c r="B14" s="22" t="s">
        <v>17</v>
      </c>
      <c r="C14" s="12"/>
      <c r="D14" s="12"/>
      <c r="E14" s="13">
        <v>176</v>
      </c>
      <c r="F14" s="14" t="s">
        <v>18</v>
      </c>
      <c r="G14" s="15" t="s">
        <v>12</v>
      </c>
      <c r="H14" s="16">
        <v>1</v>
      </c>
      <c r="I14" s="17" t="s">
        <v>13</v>
      </c>
      <c r="J14" s="18">
        <f>E14</f>
        <v>176</v>
      </c>
      <c r="K14" s="46">
        <v>200000</v>
      </c>
      <c r="L14" s="52">
        <f>J14*K14</f>
        <v>35200000</v>
      </c>
      <c r="M14" s="1"/>
    </row>
    <row r="15" spans="1:14" ht="25.9" customHeight="1" x14ac:dyDescent="0.2">
      <c r="A15" s="23"/>
      <c r="B15" s="24" t="s">
        <v>19</v>
      </c>
      <c r="C15" s="23"/>
      <c r="D15" s="23"/>
      <c r="E15" s="25">
        <v>25</v>
      </c>
      <c r="F15" s="26" t="s">
        <v>20</v>
      </c>
      <c r="G15" s="27" t="s">
        <v>12</v>
      </c>
      <c r="H15" s="28">
        <v>1</v>
      </c>
      <c r="I15" s="30" t="s">
        <v>13</v>
      </c>
      <c r="J15" s="18">
        <f t="shared" ref="J15:J16" si="0">E15</f>
        <v>25</v>
      </c>
      <c r="K15" s="47">
        <v>150000</v>
      </c>
      <c r="L15" s="52">
        <f>J15*K15</f>
        <v>3750000</v>
      </c>
      <c r="M15" s="1"/>
    </row>
    <row r="16" spans="1:14" ht="25.9" customHeight="1" x14ac:dyDescent="0.2">
      <c r="A16" s="23"/>
      <c r="B16" s="24" t="s">
        <v>21</v>
      </c>
      <c r="C16" s="23"/>
      <c r="D16" s="23"/>
      <c r="E16" s="25">
        <v>25</v>
      </c>
      <c r="F16" s="26" t="s">
        <v>20</v>
      </c>
      <c r="G16" s="27" t="s">
        <v>12</v>
      </c>
      <c r="H16" s="28">
        <v>1</v>
      </c>
      <c r="I16" s="30" t="s">
        <v>13</v>
      </c>
      <c r="J16" s="18">
        <f t="shared" si="0"/>
        <v>25</v>
      </c>
      <c r="K16" s="47">
        <v>200000</v>
      </c>
      <c r="L16" s="52">
        <f>J16*K16</f>
        <v>5000000</v>
      </c>
      <c r="M16" s="1"/>
    </row>
    <row r="17" spans="1:14" ht="25.9" customHeight="1" x14ac:dyDescent="0.2">
      <c r="A17" s="23"/>
      <c r="B17" s="38" t="s">
        <v>30</v>
      </c>
      <c r="C17" s="23"/>
      <c r="D17" s="23"/>
      <c r="E17" s="25">
        <v>1</v>
      </c>
      <c r="F17" s="26" t="s">
        <v>33</v>
      </c>
      <c r="G17" s="27" t="s">
        <v>12</v>
      </c>
      <c r="H17" s="28">
        <v>8</v>
      </c>
      <c r="I17" s="30" t="s">
        <v>32</v>
      </c>
      <c r="J17" s="29">
        <f>E17*H17</f>
        <v>8</v>
      </c>
      <c r="K17" s="47">
        <v>4700000</v>
      </c>
      <c r="L17" s="52">
        <f>J17*K17</f>
        <v>37600000</v>
      </c>
      <c r="M17" s="1"/>
      <c r="N17" s="43" t="s">
        <v>34</v>
      </c>
    </row>
    <row r="18" spans="1:14" ht="27" customHeight="1" x14ac:dyDescent="0.2">
      <c r="A18" s="23"/>
      <c r="B18" s="24" t="s">
        <v>22</v>
      </c>
      <c r="C18" s="23"/>
      <c r="D18" s="23"/>
      <c r="E18" s="13">
        <v>176</v>
      </c>
      <c r="F18" s="26" t="s">
        <v>18</v>
      </c>
      <c r="G18" s="27" t="s">
        <v>12</v>
      </c>
      <c r="H18" s="28">
        <v>1</v>
      </c>
      <c r="I18" s="30" t="s">
        <v>13</v>
      </c>
      <c r="J18" s="18">
        <f>E18</f>
        <v>176</v>
      </c>
      <c r="K18" s="47">
        <v>100000</v>
      </c>
      <c r="L18" s="52">
        <f>J18*K18</f>
        <v>17600000</v>
      </c>
      <c r="M18" s="1"/>
      <c r="N18" s="43" t="s">
        <v>35</v>
      </c>
    </row>
    <row r="19" spans="1:14" ht="19.899999999999999" customHeight="1" x14ac:dyDescent="0.2">
      <c r="A19" s="73" t="s">
        <v>36</v>
      </c>
      <c r="B19" s="74"/>
      <c r="C19" s="74"/>
      <c r="D19" s="74"/>
      <c r="E19" s="74"/>
      <c r="F19" s="74"/>
      <c r="G19" s="74"/>
      <c r="H19" s="74"/>
      <c r="I19" s="74"/>
      <c r="J19" s="74"/>
      <c r="K19" s="74"/>
      <c r="L19" s="53">
        <f>L6+L10+L13</f>
        <v>102175000</v>
      </c>
      <c r="M19" s="1"/>
    </row>
    <row r="20" spans="1:14" ht="14.45" customHeight="1" x14ac:dyDescent="0.2">
      <c r="A20" s="73" t="s">
        <v>23</v>
      </c>
      <c r="B20" s="74"/>
      <c r="C20" s="74"/>
      <c r="D20" s="74"/>
      <c r="E20" s="74"/>
      <c r="F20" s="74"/>
      <c r="G20" s="74"/>
      <c r="H20" s="74"/>
      <c r="I20" s="74"/>
      <c r="J20" s="74"/>
      <c r="K20" s="74"/>
      <c r="L20" s="54">
        <f>L19*10%</f>
        <v>10217500</v>
      </c>
      <c r="M20" s="1"/>
      <c r="N20" s="44"/>
    </row>
    <row r="21" spans="1:14" ht="19.149999999999999" customHeight="1" x14ac:dyDescent="0.2">
      <c r="A21" s="78" t="s">
        <v>37</v>
      </c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55">
        <f>L19+L20</f>
        <v>112392500</v>
      </c>
      <c r="M21" s="1"/>
    </row>
    <row r="22" spans="1:14" ht="19.149999999999999" customHeight="1" x14ac:dyDescent="0.2">
      <c r="A22" s="73" t="s">
        <v>24</v>
      </c>
      <c r="B22" s="74"/>
      <c r="C22" s="74"/>
      <c r="D22" s="74"/>
      <c r="E22" s="74"/>
      <c r="F22" s="74"/>
      <c r="G22" s="74"/>
      <c r="H22" s="74"/>
      <c r="I22" s="74"/>
      <c r="J22" s="74"/>
      <c r="K22" s="74"/>
      <c r="L22" s="54">
        <v>112500000</v>
      </c>
      <c r="M22" s="1"/>
    </row>
    <row r="23" spans="1:14" ht="10.5" customHeight="1" x14ac:dyDescent="0.2">
      <c r="M23" s="3"/>
    </row>
    <row r="24" spans="1:14" ht="19.149999999999999" customHeight="1" x14ac:dyDescent="0.2">
      <c r="M24" s="3"/>
    </row>
    <row r="25" spans="1:14" ht="13.15" customHeight="1" x14ac:dyDescent="0.2"/>
    <row r="26" spans="1:14" ht="12.4" customHeight="1" x14ac:dyDescent="0.2">
      <c r="M26" s="3"/>
    </row>
    <row r="27" spans="1:14" ht="12.4" customHeight="1" x14ac:dyDescent="0.2">
      <c r="B27" s="33" t="s">
        <v>28</v>
      </c>
      <c r="C27" s="34">
        <v>4500000</v>
      </c>
      <c r="M27" s="3"/>
      <c r="N27" s="37"/>
    </row>
    <row r="28" spans="1:14" x14ac:dyDescent="0.2">
      <c r="B28" s="35" t="s">
        <v>29</v>
      </c>
      <c r="C28" s="36"/>
    </row>
    <row r="29" spans="1:14" ht="13.15" customHeight="1" x14ac:dyDescent="0.2"/>
    <row r="30" spans="1:14" ht="11.45" customHeight="1" x14ac:dyDescent="0.2">
      <c r="B30" t="s">
        <v>44</v>
      </c>
    </row>
    <row r="31" spans="1:14" x14ac:dyDescent="0.2">
      <c r="B31" t="s">
        <v>45</v>
      </c>
    </row>
  </sheetData>
  <mergeCells count="14">
    <mergeCell ref="E5:I5"/>
    <mergeCell ref="A1:M1"/>
    <mergeCell ref="A2:L2"/>
    <mergeCell ref="A3:L3"/>
    <mergeCell ref="A4:B4"/>
    <mergeCell ref="C4:L4"/>
    <mergeCell ref="A22:K22"/>
    <mergeCell ref="E6:I6"/>
    <mergeCell ref="E10:I10"/>
    <mergeCell ref="A13:B13"/>
    <mergeCell ref="E13:I13"/>
    <mergeCell ref="A19:K19"/>
    <mergeCell ref="A20:K20"/>
    <mergeCell ref="A21:K21"/>
  </mergeCells>
  <pageMargins left="0.15748031496062992" right="0.15748031496062992" top="0.74803149606299213" bottom="0.74803149606299213" header="0.31496062992125984" footer="0.31496062992125984"/>
  <pageSetup paperSize="9" scale="9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0982D-289D-45BA-9643-F6480C82296A}">
  <dimension ref="A1:G31"/>
  <sheetViews>
    <sheetView topLeftCell="A10" zoomScale="90" zoomScaleNormal="90" workbookViewId="0">
      <selection activeCell="D40" sqref="D40"/>
    </sheetView>
  </sheetViews>
  <sheetFormatPr defaultRowHeight="12.75" x14ac:dyDescent="0.2"/>
  <cols>
    <col min="2" max="2" width="25.1640625" customWidth="1"/>
    <col min="3" max="3" width="21.6640625" customWidth="1"/>
    <col min="4" max="4" width="13.5" bestFit="1" customWidth="1"/>
    <col min="6" max="7" width="21.5" customWidth="1"/>
    <col min="8" max="8" width="21.1640625" customWidth="1"/>
  </cols>
  <sheetData>
    <row r="1" spans="1:7" ht="18.75" x14ac:dyDescent="0.3">
      <c r="A1" s="93" t="s">
        <v>72</v>
      </c>
      <c r="B1" s="93"/>
      <c r="C1" s="93"/>
      <c r="D1" s="93"/>
      <c r="E1" s="93"/>
      <c r="F1" s="93"/>
      <c r="G1" s="93"/>
    </row>
    <row r="2" spans="1:7" ht="15.75" x14ac:dyDescent="0.25">
      <c r="A2" s="59"/>
      <c r="B2" s="59"/>
      <c r="C2" s="59"/>
      <c r="D2" s="59"/>
      <c r="E2" s="59"/>
      <c r="F2" s="59"/>
      <c r="G2" s="59"/>
    </row>
    <row r="3" spans="1:7" ht="15.75" x14ac:dyDescent="0.2">
      <c r="A3" s="60" t="s">
        <v>47</v>
      </c>
      <c r="B3" s="60"/>
      <c r="C3" s="60"/>
      <c r="D3" s="60"/>
      <c r="E3" s="60"/>
      <c r="F3" s="60"/>
      <c r="G3" s="60"/>
    </row>
    <row r="4" spans="1:7" ht="15.75" x14ac:dyDescent="0.25">
      <c r="A4" s="59"/>
      <c r="B4" s="59"/>
      <c r="C4" s="59"/>
      <c r="D4" s="59"/>
      <c r="E4" s="59"/>
      <c r="F4" s="59"/>
      <c r="G4" s="59"/>
    </row>
    <row r="5" spans="1:7" ht="15.75" x14ac:dyDescent="0.25">
      <c r="A5" s="94" t="s">
        <v>48</v>
      </c>
      <c r="B5" s="94" t="s">
        <v>49</v>
      </c>
      <c r="C5" s="61" t="s">
        <v>50</v>
      </c>
      <c r="D5" s="95" t="s">
        <v>51</v>
      </c>
      <c r="E5" s="95" t="s">
        <v>52</v>
      </c>
      <c r="F5" s="61" t="s">
        <v>53</v>
      </c>
      <c r="G5" s="61" t="s">
        <v>53</v>
      </c>
    </row>
    <row r="6" spans="1:7" ht="15.75" x14ac:dyDescent="0.25">
      <c r="A6" s="94"/>
      <c r="B6" s="94"/>
      <c r="C6" s="61" t="s">
        <v>54</v>
      </c>
      <c r="D6" s="95"/>
      <c r="E6" s="95"/>
      <c r="F6" s="61" t="s">
        <v>77</v>
      </c>
      <c r="G6" s="61" t="s">
        <v>55</v>
      </c>
    </row>
    <row r="7" spans="1:7" ht="21.6" customHeight="1" x14ac:dyDescent="0.25">
      <c r="A7" s="61">
        <v>1</v>
      </c>
      <c r="B7" s="64" t="s">
        <v>56</v>
      </c>
      <c r="C7" s="62">
        <v>200000</v>
      </c>
      <c r="D7" s="61">
        <v>70</v>
      </c>
      <c r="E7" s="61" t="s">
        <v>57</v>
      </c>
      <c r="F7" s="63">
        <f>C7*D7</f>
        <v>14000000</v>
      </c>
      <c r="G7" s="63">
        <f>F7/25</f>
        <v>560000</v>
      </c>
    </row>
    <row r="8" spans="1:7" ht="21" customHeight="1" x14ac:dyDescent="0.25">
      <c r="A8" s="61">
        <v>2</v>
      </c>
      <c r="B8" s="64" t="s">
        <v>58</v>
      </c>
      <c r="C8" s="62">
        <v>100000</v>
      </c>
      <c r="D8" s="61">
        <v>70</v>
      </c>
      <c r="E8" s="61" t="s">
        <v>57</v>
      </c>
      <c r="F8" s="63">
        <f t="shared" ref="F8:F15" si="0">C8*D8</f>
        <v>7000000</v>
      </c>
      <c r="G8" s="63">
        <f>F8/25</f>
        <v>280000</v>
      </c>
    </row>
    <row r="9" spans="1:7" ht="20.45" customHeight="1" x14ac:dyDescent="0.25">
      <c r="A9" s="61">
        <v>3</v>
      </c>
      <c r="B9" s="64" t="s">
        <v>59</v>
      </c>
      <c r="C9" s="62">
        <f>50000/D9</f>
        <v>714.28571428571433</v>
      </c>
      <c r="D9" s="61">
        <v>70</v>
      </c>
      <c r="E9" s="61" t="s">
        <v>57</v>
      </c>
      <c r="F9" s="63">
        <f>C9*D9</f>
        <v>50000</v>
      </c>
      <c r="G9" s="63">
        <f>F9/25</f>
        <v>2000</v>
      </c>
    </row>
    <row r="10" spans="1:7" ht="20.45" customHeight="1" x14ac:dyDescent="0.25">
      <c r="A10" s="61">
        <v>4</v>
      </c>
      <c r="B10" s="64" t="s">
        <v>60</v>
      </c>
      <c r="C10" s="62">
        <v>1500000</v>
      </c>
      <c r="D10" s="61">
        <v>25</v>
      </c>
      <c r="E10" s="61" t="s">
        <v>61</v>
      </c>
      <c r="F10" s="63">
        <f>C10*D10</f>
        <v>37500000</v>
      </c>
      <c r="G10" s="63">
        <f t="shared" ref="G10:G15" si="1">F10/25</f>
        <v>1500000</v>
      </c>
    </row>
    <row r="11" spans="1:7" ht="21" customHeight="1" x14ac:dyDescent="0.25">
      <c r="A11" s="61">
        <v>5</v>
      </c>
      <c r="B11" s="64" t="s">
        <v>62</v>
      </c>
      <c r="C11" s="62">
        <f>80000*7</f>
        <v>560000</v>
      </c>
      <c r="D11" s="61">
        <v>30</v>
      </c>
      <c r="E11" s="61" t="s">
        <v>63</v>
      </c>
      <c r="F11" s="63">
        <f t="shared" si="0"/>
        <v>16800000</v>
      </c>
      <c r="G11" s="63">
        <f t="shared" si="1"/>
        <v>672000</v>
      </c>
    </row>
    <row r="12" spans="1:7" ht="21" customHeight="1" x14ac:dyDescent="0.25">
      <c r="A12" s="61">
        <v>6</v>
      </c>
      <c r="B12" s="64" t="s">
        <v>64</v>
      </c>
      <c r="C12" s="62">
        <v>150000</v>
      </c>
      <c r="D12" s="61">
        <v>25</v>
      </c>
      <c r="E12" s="61" t="s">
        <v>63</v>
      </c>
      <c r="F12" s="63">
        <f t="shared" si="0"/>
        <v>3750000</v>
      </c>
      <c r="G12" s="63">
        <f t="shared" si="1"/>
        <v>150000</v>
      </c>
    </row>
    <row r="13" spans="1:7" ht="21" customHeight="1" x14ac:dyDescent="0.25">
      <c r="A13" s="61">
        <v>7</v>
      </c>
      <c r="B13" s="64" t="s">
        <v>78</v>
      </c>
      <c r="C13" s="62">
        <v>40000</v>
      </c>
      <c r="D13" s="61">
        <v>25</v>
      </c>
      <c r="E13" s="61" t="s">
        <v>63</v>
      </c>
      <c r="F13" s="63">
        <f t="shared" ref="F13" si="2">C13*D13</f>
        <v>1000000</v>
      </c>
      <c r="G13" s="63">
        <f t="shared" si="1"/>
        <v>40000</v>
      </c>
    </row>
    <row r="14" spans="1:7" ht="19.149999999999999" customHeight="1" x14ac:dyDescent="0.25">
      <c r="A14" s="61">
        <v>8</v>
      </c>
      <c r="B14" s="64" t="s">
        <v>65</v>
      </c>
      <c r="C14" s="62">
        <v>1300000</v>
      </c>
      <c r="D14" s="61">
        <v>7</v>
      </c>
      <c r="E14" s="61" t="s">
        <v>66</v>
      </c>
      <c r="F14" s="63">
        <f t="shared" si="0"/>
        <v>9100000</v>
      </c>
      <c r="G14" s="63">
        <f t="shared" si="1"/>
        <v>364000</v>
      </c>
    </row>
    <row r="15" spans="1:7" ht="19.149999999999999" customHeight="1" x14ac:dyDescent="0.25">
      <c r="A15" s="61">
        <v>9</v>
      </c>
      <c r="B15" s="64" t="s">
        <v>67</v>
      </c>
      <c r="C15" s="62">
        <v>32000</v>
      </c>
      <c r="D15" s="61">
        <v>25</v>
      </c>
      <c r="E15" s="61" t="s">
        <v>68</v>
      </c>
      <c r="F15" s="63">
        <f t="shared" si="0"/>
        <v>800000</v>
      </c>
      <c r="G15" s="63">
        <f t="shared" si="1"/>
        <v>32000</v>
      </c>
    </row>
    <row r="16" spans="1:7" ht="22.15" customHeight="1" x14ac:dyDescent="0.25">
      <c r="A16" s="61">
        <v>10</v>
      </c>
      <c r="B16" s="64" t="s">
        <v>69</v>
      </c>
      <c r="C16" s="65">
        <v>0.25</v>
      </c>
      <c r="D16" s="61">
        <v>25</v>
      </c>
      <c r="E16" s="61" t="s">
        <v>70</v>
      </c>
      <c r="F16" s="63">
        <f>SUM(F7:F15)*C16</f>
        <v>22500000</v>
      </c>
      <c r="G16" s="63">
        <f>F16/25</f>
        <v>900000</v>
      </c>
    </row>
    <row r="17" spans="1:7" ht="15.75" x14ac:dyDescent="0.25">
      <c r="A17" s="66"/>
      <c r="B17" s="59"/>
      <c r="C17" s="90" t="s">
        <v>71</v>
      </c>
      <c r="D17" s="91"/>
      <c r="E17" s="92"/>
      <c r="F17" s="67">
        <f>SUM(F7:F16)</f>
        <v>112500000</v>
      </c>
      <c r="G17" s="68">
        <f>SUM(G7:G16)</f>
        <v>4500000</v>
      </c>
    </row>
    <row r="20" spans="1:7" x14ac:dyDescent="0.2">
      <c r="A20" t="s">
        <v>73</v>
      </c>
    </row>
    <row r="27" spans="1:7" x14ac:dyDescent="0.2">
      <c r="D27" s="71"/>
    </row>
    <row r="28" spans="1:7" x14ac:dyDescent="0.2">
      <c r="C28" s="72"/>
    </row>
    <row r="30" spans="1:7" x14ac:dyDescent="0.2">
      <c r="C30" s="71"/>
    </row>
    <row r="31" spans="1:7" x14ac:dyDescent="0.2">
      <c r="C31" s="71"/>
      <c r="F31" s="71"/>
    </row>
  </sheetData>
  <mergeCells count="6">
    <mergeCell ref="C17:E17"/>
    <mergeCell ref="A1:G1"/>
    <mergeCell ref="A5:A6"/>
    <mergeCell ref="B5:B6"/>
    <mergeCell ref="D5:D6"/>
    <mergeCell ref="E5:E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ADC91-147D-45A9-B321-E7EC0223E85B}">
  <dimension ref="A2:G24"/>
  <sheetViews>
    <sheetView zoomScale="80" zoomScaleNormal="80" workbookViewId="0">
      <selection activeCell="L24" sqref="L24"/>
    </sheetView>
  </sheetViews>
  <sheetFormatPr defaultRowHeight="12.75" x14ac:dyDescent="0.2"/>
  <cols>
    <col min="2" max="2" width="28.5" style="3" customWidth="1"/>
    <col min="3" max="3" width="17.6640625" bestFit="1" customWidth="1"/>
    <col min="5" max="5" width="25.6640625" customWidth="1"/>
    <col min="6" max="7" width="21.5" customWidth="1"/>
  </cols>
  <sheetData>
    <row r="2" spans="1:7" ht="15.75" x14ac:dyDescent="0.25">
      <c r="A2" s="94" t="s">
        <v>48</v>
      </c>
      <c r="B2" s="95" t="s">
        <v>49</v>
      </c>
      <c r="C2" s="61" t="s">
        <v>50</v>
      </c>
      <c r="D2" s="95" t="s">
        <v>51</v>
      </c>
      <c r="E2" s="95" t="s">
        <v>52</v>
      </c>
      <c r="F2" s="61" t="s">
        <v>53</v>
      </c>
      <c r="G2" s="61" t="s">
        <v>53</v>
      </c>
    </row>
    <row r="3" spans="1:7" ht="15.75" x14ac:dyDescent="0.25">
      <c r="A3" s="94"/>
      <c r="B3" s="95"/>
      <c r="C3" s="61" t="s">
        <v>54</v>
      </c>
      <c r="D3" s="95"/>
      <c r="E3" s="95"/>
      <c r="F3" s="61" t="s">
        <v>77</v>
      </c>
      <c r="G3" s="61" t="s">
        <v>55</v>
      </c>
    </row>
    <row r="4" spans="1:7" ht="28.9" customHeight="1" x14ac:dyDescent="0.25">
      <c r="A4" s="61">
        <v>1</v>
      </c>
      <c r="B4" s="69" t="s">
        <v>56</v>
      </c>
      <c r="C4" s="62">
        <v>200000</v>
      </c>
      <c r="D4" s="61">
        <v>70</v>
      </c>
      <c r="E4" s="61" t="s">
        <v>57</v>
      </c>
      <c r="F4" s="63">
        <f>C4*D4</f>
        <v>14000000</v>
      </c>
      <c r="G4" s="63">
        <f>F4/25</f>
        <v>560000</v>
      </c>
    </row>
    <row r="5" spans="1:7" ht="33" customHeight="1" x14ac:dyDescent="0.25">
      <c r="A5" s="61">
        <v>2</v>
      </c>
      <c r="B5" s="69" t="s">
        <v>79</v>
      </c>
      <c r="C5" s="62">
        <v>150000</v>
      </c>
      <c r="D5" s="61">
        <v>70</v>
      </c>
      <c r="E5" s="61" t="s">
        <v>57</v>
      </c>
      <c r="F5" s="63">
        <f t="shared" ref="F5:F12" si="0">C5*D5</f>
        <v>10500000</v>
      </c>
      <c r="G5" s="63">
        <f t="shared" ref="G5:G13" si="1">F5/25</f>
        <v>420000</v>
      </c>
    </row>
    <row r="6" spans="1:7" ht="33" customHeight="1" x14ac:dyDescent="0.25">
      <c r="A6" s="61">
        <v>3</v>
      </c>
      <c r="B6" s="69" t="s">
        <v>83</v>
      </c>
      <c r="C6" s="62">
        <v>300000</v>
      </c>
      <c r="D6" s="61">
        <v>25</v>
      </c>
      <c r="E6" s="61" t="s">
        <v>75</v>
      </c>
      <c r="F6" s="63">
        <f>C6*D6</f>
        <v>7500000</v>
      </c>
      <c r="G6" s="63">
        <f t="shared" si="1"/>
        <v>300000</v>
      </c>
    </row>
    <row r="7" spans="1:7" ht="33.6" customHeight="1" x14ac:dyDescent="0.25">
      <c r="A7" s="61">
        <v>4</v>
      </c>
      <c r="B7" s="69" t="s">
        <v>80</v>
      </c>
      <c r="C7" s="62">
        <f>400000</f>
        <v>400000</v>
      </c>
      <c r="D7" s="61">
        <v>7</v>
      </c>
      <c r="E7" s="61" t="s">
        <v>74</v>
      </c>
      <c r="F7" s="63">
        <f t="shared" si="0"/>
        <v>2800000</v>
      </c>
      <c r="G7" s="63">
        <f t="shared" si="1"/>
        <v>112000</v>
      </c>
    </row>
    <row r="8" spans="1:7" ht="33.6" customHeight="1" x14ac:dyDescent="0.25">
      <c r="A8" s="61">
        <v>5</v>
      </c>
      <c r="B8" s="69" t="s">
        <v>81</v>
      </c>
      <c r="C8" s="62">
        <f>400000</f>
        <v>400000</v>
      </c>
      <c r="D8" s="61">
        <v>7</v>
      </c>
      <c r="E8" s="61" t="s">
        <v>74</v>
      </c>
      <c r="F8" s="63">
        <f t="shared" ref="F8" si="2">C8*D8</f>
        <v>2800000</v>
      </c>
      <c r="G8" s="63">
        <f t="shared" si="1"/>
        <v>112000</v>
      </c>
    </row>
    <row r="9" spans="1:7" ht="30.6" customHeight="1" x14ac:dyDescent="0.25">
      <c r="A9" s="61">
        <v>6</v>
      </c>
      <c r="B9" s="69" t="s">
        <v>60</v>
      </c>
      <c r="C9" s="62">
        <v>1950000</v>
      </c>
      <c r="D9" s="61">
        <v>25</v>
      </c>
      <c r="E9" s="61" t="s">
        <v>84</v>
      </c>
      <c r="F9" s="63">
        <f t="shared" si="0"/>
        <v>48750000</v>
      </c>
      <c r="G9" s="63">
        <f t="shared" si="1"/>
        <v>1950000</v>
      </c>
    </row>
    <row r="10" spans="1:7" ht="30.6" customHeight="1" x14ac:dyDescent="0.25">
      <c r="A10" s="61">
        <v>7</v>
      </c>
      <c r="B10" s="69" t="s">
        <v>82</v>
      </c>
      <c r="C10" s="62">
        <v>55000</v>
      </c>
      <c r="D10" s="61">
        <v>25</v>
      </c>
      <c r="E10" s="61" t="s">
        <v>84</v>
      </c>
      <c r="F10" s="63">
        <f t="shared" ref="F10" si="3">C10*D10</f>
        <v>1375000</v>
      </c>
      <c r="G10" s="63">
        <f t="shared" si="1"/>
        <v>55000</v>
      </c>
    </row>
    <row r="11" spans="1:7" ht="28.15" customHeight="1" x14ac:dyDescent="0.25">
      <c r="A11" s="61">
        <v>8</v>
      </c>
      <c r="B11" s="64" t="s">
        <v>78</v>
      </c>
      <c r="C11" s="62">
        <v>60000</v>
      </c>
      <c r="D11" s="61">
        <v>25</v>
      </c>
      <c r="E11" s="61" t="s">
        <v>63</v>
      </c>
      <c r="F11" s="63">
        <f t="shared" si="0"/>
        <v>1500000</v>
      </c>
      <c r="G11" s="63">
        <f t="shared" si="1"/>
        <v>60000</v>
      </c>
    </row>
    <row r="12" spans="1:7" ht="25.15" customHeight="1" x14ac:dyDescent="0.25">
      <c r="A12" s="61">
        <v>9</v>
      </c>
      <c r="B12" s="69" t="s">
        <v>67</v>
      </c>
      <c r="C12" s="62">
        <v>31000</v>
      </c>
      <c r="D12" s="61">
        <v>25</v>
      </c>
      <c r="E12" s="61" t="s">
        <v>68</v>
      </c>
      <c r="F12" s="63">
        <f t="shared" si="0"/>
        <v>775000</v>
      </c>
      <c r="G12" s="63">
        <f t="shared" si="1"/>
        <v>31000</v>
      </c>
    </row>
    <row r="13" spans="1:7" ht="28.15" customHeight="1" x14ac:dyDescent="0.25">
      <c r="A13" s="61">
        <v>10</v>
      </c>
      <c r="B13" s="69" t="s">
        <v>69</v>
      </c>
      <c r="C13" s="65">
        <v>0.25</v>
      </c>
      <c r="D13" s="61">
        <v>25</v>
      </c>
      <c r="E13" s="61" t="s">
        <v>70</v>
      </c>
      <c r="F13" s="63">
        <f>SUM(F4:F12)*C13</f>
        <v>22500000</v>
      </c>
      <c r="G13" s="63">
        <f t="shared" si="1"/>
        <v>900000</v>
      </c>
    </row>
    <row r="14" spans="1:7" ht="22.15" customHeight="1" x14ac:dyDescent="0.25">
      <c r="A14" s="66"/>
      <c r="B14" s="70"/>
      <c r="C14" s="90" t="s">
        <v>71</v>
      </c>
      <c r="D14" s="91"/>
      <c r="E14" s="92"/>
      <c r="F14" s="67">
        <f>SUM(F4:F13)</f>
        <v>112500000</v>
      </c>
      <c r="G14" s="68">
        <f>SUM(G4:G13)</f>
        <v>4500000</v>
      </c>
    </row>
    <row r="18" spans="1:3" x14ac:dyDescent="0.2">
      <c r="A18" s="43" t="s">
        <v>76</v>
      </c>
    </row>
    <row r="22" spans="1:3" x14ac:dyDescent="0.2">
      <c r="C22" s="72"/>
    </row>
    <row r="24" spans="1:3" x14ac:dyDescent="0.2">
      <c r="C24" s="72"/>
    </row>
  </sheetData>
  <mergeCells count="5">
    <mergeCell ref="A2:A3"/>
    <mergeCell ref="B2:B3"/>
    <mergeCell ref="D2:D3"/>
    <mergeCell ref="E2:E3"/>
    <mergeCell ref="C14:E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contoh rab internal</vt:lpstr>
      <vt:lpstr>contoh rab pelatihan di pnj</vt:lpstr>
      <vt:lpstr>contoh rab pelatihan diluar pnj</vt:lpstr>
      <vt:lpstr>'contoh rab internal'!Print_Area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PC5</dc:creator>
  <cp:lastModifiedBy>Politeknik Negeri Jakarta</cp:lastModifiedBy>
  <cp:lastPrinted>2024-02-13T08:46:55Z</cp:lastPrinted>
  <dcterms:created xsi:type="dcterms:W3CDTF">2023-05-04T02:07:18Z</dcterms:created>
  <dcterms:modified xsi:type="dcterms:W3CDTF">2024-12-11T09:18:51Z</dcterms:modified>
</cp:coreProperties>
</file>